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5/"/>
    </mc:Choice>
  </mc:AlternateContent>
  <xr:revisionPtr revIDLastSave="0" documentId="8_{A2D6ED79-73FE-4499-8413-5CFD88BA5475}" xr6:coauthVersionLast="47" xr6:coauthVersionMax="47" xr10:uidLastSave="{00000000-0000-0000-0000-000000000000}"/>
  <bookViews>
    <workbookView xWindow="-120" yWindow="-120" windowWidth="29040" windowHeight="15720" xr2:uid="{74E44827-BE35-45D3-9C39-EDEEF824633E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3" l="1"/>
  <c r="Q48" i="3"/>
  <c r="P48" i="3"/>
  <c r="I48" i="3"/>
  <c r="H48" i="3"/>
  <c r="G48" i="3"/>
  <c r="F48" i="3"/>
  <c r="L47" i="3"/>
  <c r="L39" i="3"/>
  <c r="T29" i="3"/>
  <c r="R29" i="3"/>
  <c r="P29" i="3"/>
  <c r="J29" i="3"/>
  <c r="I29" i="3"/>
  <c r="H29" i="3"/>
  <c r="L28" i="3"/>
  <c r="R21" i="3"/>
  <c r="Q21" i="3"/>
  <c r="P21" i="3"/>
  <c r="I21" i="3"/>
  <c r="H21" i="3"/>
  <c r="G21" i="3"/>
  <c r="F21" i="3"/>
  <c r="L20" i="3"/>
  <c r="T6" i="3"/>
  <c r="L5" i="3"/>
  <c r="L100" i="2"/>
  <c r="L99" i="2"/>
  <c r="L61" i="2"/>
  <c r="L55" i="2"/>
  <c r="L49" i="2"/>
  <c r="J12" i="2"/>
  <c r="L11" i="2"/>
  <c r="T6" i="2"/>
  <c r="S6" i="2"/>
  <c r="J6" i="2"/>
  <c r="L5" i="2"/>
  <c r="L324" i="1"/>
  <c r="N22" i="1"/>
  <c r="T6" i="1"/>
  <c r="P6" i="1"/>
  <c r="J6" i="1"/>
  <c r="D201" i="1"/>
  <c r="L5" i="1"/>
  <c r="J23" i="1" l="1"/>
  <c r="T8" i="1"/>
  <c r="T16" i="1"/>
  <c r="P139" i="1"/>
  <c r="I18" i="3"/>
  <c r="H18" i="3"/>
  <c r="G18" i="3"/>
  <c r="F18" i="3"/>
  <c r="T12" i="1"/>
  <c r="J33" i="1"/>
  <c r="T13" i="1"/>
  <c r="J7" i="1"/>
  <c r="P147" i="1"/>
  <c r="P7" i="1"/>
  <c r="T7" i="1"/>
  <c r="R7" i="1"/>
  <c r="T11" i="1"/>
  <c r="T9" i="1"/>
  <c r="T17" i="1"/>
  <c r="R17" i="1"/>
  <c r="P17" i="1"/>
  <c r="H9" i="2"/>
  <c r="F9" i="2"/>
  <c r="S9" i="2"/>
  <c r="Q9" i="2"/>
  <c r="R9" i="2"/>
  <c r="P9" i="2"/>
  <c r="I45" i="3"/>
  <c r="H45" i="3"/>
  <c r="G45" i="3"/>
  <c r="F45" i="3"/>
  <c r="H25" i="3"/>
  <c r="F25" i="3"/>
  <c r="J25" i="3"/>
  <c r="R25" i="3"/>
  <c r="P25" i="3"/>
  <c r="T25" i="3"/>
  <c r="S15" i="3"/>
  <c r="Q15" i="3"/>
  <c r="H34" i="3"/>
  <c r="F34" i="3"/>
  <c r="J51" i="3"/>
  <c r="I51" i="3"/>
  <c r="H51" i="3"/>
  <c r="G51" i="3"/>
  <c r="F51" i="3"/>
  <c r="T51" i="3"/>
  <c r="S51" i="3"/>
  <c r="R51" i="3"/>
  <c r="Q51" i="3"/>
  <c r="P51" i="3"/>
  <c r="S44" i="3"/>
  <c r="Q44" i="3"/>
  <c r="T32" i="3"/>
  <c r="S32" i="3"/>
  <c r="R32" i="3"/>
  <c r="Q32" i="3"/>
  <c r="P32" i="3"/>
  <c r="T30" i="3"/>
  <c r="R34" i="3"/>
  <c r="P34" i="3"/>
  <c r="T34" i="3"/>
  <c r="F22" i="3"/>
  <c r="J22" i="3"/>
  <c r="H22" i="3"/>
  <c r="G26" i="3"/>
  <c r="F26" i="3"/>
  <c r="J26" i="3"/>
  <c r="I26" i="3"/>
  <c r="H26" i="3"/>
  <c r="F31" i="3"/>
  <c r="H31" i="3"/>
  <c r="F35" i="3"/>
  <c r="H35" i="3"/>
  <c r="G49" i="3"/>
  <c r="F49" i="3"/>
  <c r="J49" i="3"/>
  <c r="I49" i="3"/>
  <c r="H49" i="3"/>
  <c r="P9" i="3"/>
  <c r="R9" i="3"/>
  <c r="P13" i="3"/>
  <c r="R13" i="3"/>
  <c r="P17" i="3"/>
  <c r="R17" i="3"/>
  <c r="P22" i="3"/>
  <c r="T22" i="3"/>
  <c r="R22" i="3"/>
  <c r="P26" i="3"/>
  <c r="T26" i="3"/>
  <c r="S26" i="3"/>
  <c r="R26" i="3"/>
  <c r="Q26" i="3"/>
  <c r="P31" i="3"/>
  <c r="T31" i="3"/>
  <c r="R31" i="3"/>
  <c r="P35" i="3"/>
  <c r="T35" i="3"/>
  <c r="R35" i="3"/>
  <c r="P49" i="3"/>
  <c r="T49" i="3"/>
  <c r="S49" i="3"/>
  <c r="R49" i="3"/>
  <c r="Q49" i="3"/>
  <c r="J23" i="3"/>
  <c r="I23" i="3"/>
  <c r="H23" i="3"/>
  <c r="G23" i="3"/>
  <c r="F23" i="3"/>
  <c r="H32" i="3"/>
  <c r="F32" i="3"/>
  <c r="H36" i="3"/>
  <c r="F36" i="3"/>
  <c r="J50" i="3"/>
  <c r="I50" i="3"/>
  <c r="H50" i="3"/>
  <c r="G50" i="3"/>
  <c r="F50" i="3"/>
  <c r="L292" i="1"/>
  <c r="L277" i="1"/>
  <c r="L261" i="1"/>
  <c r="L216" i="1"/>
  <c r="L308" i="1"/>
  <c r="L247" i="1"/>
  <c r="L200" i="1"/>
  <c r="L231" i="1"/>
  <c r="L135" i="1"/>
  <c r="L151" i="1"/>
  <c r="L121" i="1"/>
  <c r="L70" i="1"/>
  <c r="L186" i="1"/>
  <c r="L56" i="1"/>
  <c r="L86" i="1"/>
  <c r="L21" i="1"/>
  <c r="I201" i="1"/>
  <c r="D71" i="1"/>
  <c r="D354" i="1"/>
  <c r="D340" i="1"/>
  <c r="D325" i="1"/>
  <c r="D262" i="1"/>
  <c r="D309" i="1"/>
  <c r="D293" i="1"/>
  <c r="D278" i="1"/>
  <c r="D232" i="1"/>
  <c r="D369" i="1"/>
  <c r="D136" i="1"/>
  <c r="D217" i="1"/>
  <c r="D152" i="1"/>
  <c r="D187" i="1"/>
  <c r="I187" i="1" s="1"/>
  <c r="D57" i="1"/>
  <c r="D248" i="1"/>
  <c r="D87" i="1"/>
  <c r="D122" i="1"/>
  <c r="D22" i="1"/>
  <c r="B369" i="1"/>
  <c r="B354" i="1"/>
  <c r="B278" i="1"/>
  <c r="B340" i="1"/>
  <c r="B325" i="1"/>
  <c r="B309" i="1"/>
  <c r="B248" i="1"/>
  <c r="B201" i="1"/>
  <c r="B187" i="1"/>
  <c r="B293" i="1"/>
  <c r="B262" i="1"/>
  <c r="B232" i="1"/>
  <c r="B136" i="1"/>
  <c r="B217" i="1"/>
  <c r="B71" i="1"/>
  <c r="B57" i="1"/>
  <c r="B152" i="1"/>
  <c r="B122" i="1"/>
  <c r="B87" i="1"/>
  <c r="S6" i="1"/>
  <c r="C369" i="1"/>
  <c r="C354" i="1"/>
  <c r="C340" i="1"/>
  <c r="C325" i="1"/>
  <c r="C262" i="1"/>
  <c r="C309" i="1"/>
  <c r="C248" i="1"/>
  <c r="C201" i="1"/>
  <c r="C187" i="1"/>
  <c r="C278" i="1"/>
  <c r="C232" i="1"/>
  <c r="C217" i="1"/>
  <c r="C136" i="1"/>
  <c r="C152" i="1"/>
  <c r="C122" i="1"/>
  <c r="C71" i="1"/>
  <c r="C57" i="1"/>
  <c r="C293" i="1"/>
  <c r="C87" i="1"/>
  <c r="L369" i="1"/>
  <c r="L354" i="1"/>
  <c r="L278" i="1"/>
  <c r="L325" i="1"/>
  <c r="L309" i="1"/>
  <c r="L248" i="1"/>
  <c r="L262" i="1"/>
  <c r="L201" i="1"/>
  <c r="L340" i="1"/>
  <c r="L293" i="1"/>
  <c r="L232" i="1"/>
  <c r="L187" i="1"/>
  <c r="L217" i="1"/>
  <c r="L122" i="1"/>
  <c r="L71" i="1"/>
  <c r="L136" i="1"/>
  <c r="L57" i="1"/>
  <c r="L152" i="1"/>
  <c r="L87" i="1"/>
  <c r="L22" i="1"/>
  <c r="M71" i="1"/>
  <c r="M354" i="1"/>
  <c r="M340" i="1"/>
  <c r="M325" i="1"/>
  <c r="M262" i="1"/>
  <c r="M309" i="1"/>
  <c r="M369" i="1"/>
  <c r="M278" i="1"/>
  <c r="M201" i="1"/>
  <c r="M293" i="1"/>
  <c r="M232" i="1"/>
  <c r="M217" i="1"/>
  <c r="M136" i="1"/>
  <c r="M152" i="1"/>
  <c r="M122" i="1"/>
  <c r="M57" i="1"/>
  <c r="M248" i="1"/>
  <c r="M187" i="1"/>
  <c r="M87" i="1"/>
  <c r="M22" i="1"/>
  <c r="E354" i="1"/>
  <c r="E340" i="1"/>
  <c r="E369" i="1"/>
  <c r="E325" i="1"/>
  <c r="E309" i="1"/>
  <c r="E293" i="1"/>
  <c r="E278" i="1"/>
  <c r="E232" i="1"/>
  <c r="E262" i="1"/>
  <c r="E217" i="1"/>
  <c r="E248" i="1"/>
  <c r="F136" i="1"/>
  <c r="F152" i="1"/>
  <c r="G152" i="1" s="1"/>
  <c r="E122" i="1"/>
  <c r="F187" i="1"/>
  <c r="E201" i="1"/>
  <c r="E57" i="1"/>
  <c r="E87" i="1"/>
  <c r="E71" i="1"/>
  <c r="N354" i="1"/>
  <c r="N340" i="1"/>
  <c r="N369" i="1"/>
  <c r="N325" i="1"/>
  <c r="N262" i="1"/>
  <c r="N248" i="1"/>
  <c r="N309" i="1"/>
  <c r="N293" i="1"/>
  <c r="N232" i="1"/>
  <c r="N187" i="1"/>
  <c r="S187" i="1" s="1"/>
  <c r="N217" i="1"/>
  <c r="N122" i="1"/>
  <c r="N136" i="1"/>
  <c r="S136" i="1" s="1"/>
  <c r="N201" i="1"/>
  <c r="N278" i="1"/>
  <c r="N57" i="1"/>
  <c r="N152" i="1"/>
  <c r="S152" i="1" s="1"/>
  <c r="N87" i="1"/>
  <c r="N71" i="1"/>
  <c r="B22" i="1"/>
  <c r="O22" i="1"/>
  <c r="F6" i="1"/>
  <c r="O354" i="1"/>
  <c r="O340" i="1"/>
  <c r="O369" i="1"/>
  <c r="O309" i="1"/>
  <c r="O293" i="1"/>
  <c r="O262" i="1"/>
  <c r="O232" i="1"/>
  <c r="P187" i="1"/>
  <c r="Q187" i="1" s="1"/>
  <c r="O217" i="1"/>
  <c r="O278" i="1"/>
  <c r="O248" i="1"/>
  <c r="O122" i="1"/>
  <c r="P136" i="1"/>
  <c r="O325" i="1"/>
  <c r="O201" i="1"/>
  <c r="P152" i="1"/>
  <c r="Q152" i="1" s="1"/>
  <c r="O87" i="1"/>
  <c r="O71" i="1"/>
  <c r="C22" i="1"/>
  <c r="E22" i="1"/>
  <c r="O57" i="1"/>
  <c r="G6" i="1"/>
  <c r="H6" i="1"/>
  <c r="Q6" i="1"/>
  <c r="I6" i="1"/>
  <c r="R6" i="1"/>
  <c r="L339" i="1"/>
  <c r="L368" i="1"/>
  <c r="L353" i="1"/>
  <c r="B62" i="2"/>
  <c r="B100" i="2"/>
  <c r="B56" i="2"/>
  <c r="B50" i="2"/>
  <c r="B12" i="2"/>
  <c r="S62" i="2"/>
  <c r="S100" i="2"/>
  <c r="S56" i="2"/>
  <c r="S12" i="2"/>
  <c r="S50" i="2"/>
  <c r="C62" i="2"/>
  <c r="C100" i="2"/>
  <c r="C56" i="2"/>
  <c r="C50" i="2"/>
  <c r="L62" i="2"/>
  <c r="L56" i="2"/>
  <c r="L50" i="2"/>
  <c r="D100" i="2"/>
  <c r="D62" i="2"/>
  <c r="D56" i="2"/>
  <c r="D50" i="2"/>
  <c r="M100" i="2"/>
  <c r="M62" i="2"/>
  <c r="M56" i="2"/>
  <c r="M50" i="2"/>
  <c r="E100" i="2"/>
  <c r="E56" i="2"/>
  <c r="E50" i="2"/>
  <c r="N100" i="2"/>
  <c r="N56" i="2"/>
  <c r="N50" i="2"/>
  <c r="C12" i="2"/>
  <c r="L12" i="2"/>
  <c r="F6" i="2"/>
  <c r="O100" i="2"/>
  <c r="O56" i="2"/>
  <c r="O50" i="2"/>
  <c r="D12" i="2"/>
  <c r="M12" i="2"/>
  <c r="E62" i="2"/>
  <c r="G6" i="2"/>
  <c r="P6" i="2"/>
  <c r="N12" i="2"/>
  <c r="H6" i="2"/>
  <c r="Q6" i="2"/>
  <c r="F12" i="2"/>
  <c r="O12" i="2"/>
  <c r="N62" i="2"/>
  <c r="I6" i="2"/>
  <c r="R6" i="2"/>
  <c r="O62" i="2"/>
  <c r="F6" i="3"/>
  <c r="J21" i="3"/>
  <c r="S21" i="3"/>
  <c r="H40" i="3"/>
  <c r="Q40" i="3"/>
  <c r="J48" i="3"/>
  <c r="S48" i="3"/>
  <c r="G6" i="3"/>
  <c r="P6" i="3"/>
  <c r="T21" i="3"/>
  <c r="I40" i="3"/>
  <c r="R40" i="3"/>
  <c r="T48" i="3"/>
  <c r="H6" i="3"/>
  <c r="Q6" i="3"/>
  <c r="F29" i="3"/>
  <c r="J40" i="3"/>
  <c r="S40" i="3"/>
  <c r="I6" i="3"/>
  <c r="R6" i="3"/>
  <c r="G29" i="3"/>
  <c r="T40" i="3"/>
  <c r="J6" i="3"/>
  <c r="S6" i="3"/>
  <c r="Q29" i="3"/>
  <c r="S29" i="3"/>
  <c r="F40" i="3"/>
  <c r="G40" i="3"/>
  <c r="P40" i="3"/>
  <c r="R14" i="1" l="1"/>
  <c r="P14" i="1"/>
  <c r="T14" i="1"/>
  <c r="P148" i="1"/>
  <c r="T83" i="1"/>
  <c r="R83" i="1"/>
  <c r="P83" i="1"/>
  <c r="P35" i="1"/>
  <c r="T35" i="1"/>
  <c r="R35" i="1"/>
  <c r="R305" i="1"/>
  <c r="P305" i="1"/>
  <c r="Q67" i="1"/>
  <c r="S67" i="1"/>
  <c r="N175" i="1"/>
  <c r="S175" i="1" s="1"/>
  <c r="S110" i="1"/>
  <c r="Q110" i="1"/>
  <c r="Q316" i="1"/>
  <c r="S316" i="1"/>
  <c r="F137" i="1"/>
  <c r="H72" i="1"/>
  <c r="F72" i="1"/>
  <c r="J72" i="1"/>
  <c r="F161" i="1"/>
  <c r="J96" i="1"/>
  <c r="H96" i="1"/>
  <c r="F96" i="1"/>
  <c r="J254" i="1"/>
  <c r="F254" i="1"/>
  <c r="H254" i="1"/>
  <c r="J237" i="1"/>
  <c r="H237" i="1"/>
  <c r="F237" i="1"/>
  <c r="M165" i="1"/>
  <c r="L196" i="1"/>
  <c r="C164" i="1"/>
  <c r="C180" i="1"/>
  <c r="B169" i="1"/>
  <c r="I42" i="1"/>
  <c r="G42" i="1"/>
  <c r="I129" i="1"/>
  <c r="G129" i="1"/>
  <c r="D194" i="1"/>
  <c r="I289" i="1"/>
  <c r="G289" i="1"/>
  <c r="S8" i="2"/>
  <c r="Q8" i="2"/>
  <c r="R8" i="2"/>
  <c r="P8" i="2"/>
  <c r="P15" i="1"/>
  <c r="T15" i="1"/>
  <c r="R15" i="1"/>
  <c r="N27" i="1"/>
  <c r="P137" i="1"/>
  <c r="R72" i="1"/>
  <c r="P72" i="1"/>
  <c r="T72" i="1"/>
  <c r="T82" i="1"/>
  <c r="T74" i="1"/>
  <c r="T233" i="1"/>
  <c r="R233" i="1"/>
  <c r="P233" i="1"/>
  <c r="P236" i="1"/>
  <c r="T236" i="1"/>
  <c r="R236" i="1"/>
  <c r="P317" i="1"/>
  <c r="R317" i="1"/>
  <c r="N148" i="1"/>
  <c r="S83" i="1"/>
  <c r="Q83" i="1"/>
  <c r="S61" i="1"/>
  <c r="Q61" i="1"/>
  <c r="S234" i="1"/>
  <c r="Q234" i="1"/>
  <c r="H38" i="1"/>
  <c r="F38" i="1"/>
  <c r="J38" i="1"/>
  <c r="F181" i="1"/>
  <c r="H116" i="1"/>
  <c r="J116" i="1"/>
  <c r="F116" i="1"/>
  <c r="F284" i="1"/>
  <c r="H284" i="1"/>
  <c r="M169" i="1"/>
  <c r="T36" i="1"/>
  <c r="R36" i="1"/>
  <c r="P36" i="1"/>
  <c r="L191" i="1"/>
  <c r="C161" i="1"/>
  <c r="C189" i="1"/>
  <c r="B140" i="1"/>
  <c r="G113" i="1"/>
  <c r="D178" i="1"/>
  <c r="I113" i="1"/>
  <c r="I61" i="1"/>
  <c r="G61" i="1"/>
  <c r="D188" i="1"/>
  <c r="I188" i="1" s="1"/>
  <c r="I123" i="1"/>
  <c r="G123" i="1"/>
  <c r="D133" i="1"/>
  <c r="G253" i="1"/>
  <c r="I253" i="1"/>
  <c r="I43" i="3"/>
  <c r="H43" i="3"/>
  <c r="G43" i="3"/>
  <c r="F43" i="3"/>
  <c r="J43" i="3"/>
  <c r="P12" i="3"/>
  <c r="R12" i="3"/>
  <c r="I31" i="3"/>
  <c r="G31" i="3"/>
  <c r="T7" i="3"/>
  <c r="S7" i="3"/>
  <c r="R7" i="3"/>
  <c r="Q7" i="3"/>
  <c r="P7" i="3"/>
  <c r="T13" i="3"/>
  <c r="T12" i="3"/>
  <c r="T15" i="3"/>
  <c r="T9" i="3"/>
  <c r="T16" i="3"/>
  <c r="T8" i="3"/>
  <c r="T17" i="3"/>
  <c r="Q30" i="3"/>
  <c r="S30" i="3"/>
  <c r="T45" i="3"/>
  <c r="S45" i="3"/>
  <c r="R45" i="3"/>
  <c r="Q45" i="3"/>
  <c r="P45" i="3"/>
  <c r="T14" i="3"/>
  <c r="S14" i="3"/>
  <c r="R14" i="3"/>
  <c r="Q14" i="3"/>
  <c r="P14" i="3"/>
  <c r="J8" i="2"/>
  <c r="H8" i="2"/>
  <c r="F8" i="2"/>
  <c r="J21" i="2"/>
  <c r="J40" i="2"/>
  <c r="J42" i="2"/>
  <c r="P183" i="1"/>
  <c r="T118" i="1"/>
  <c r="R118" i="1"/>
  <c r="P118" i="1"/>
  <c r="I45" i="1"/>
  <c r="G45" i="1"/>
  <c r="J16" i="1"/>
  <c r="H16" i="1"/>
  <c r="F16" i="1"/>
  <c r="J8" i="1"/>
  <c r="H8" i="1"/>
  <c r="F8" i="1"/>
  <c r="B163" i="1"/>
  <c r="I10" i="1"/>
  <c r="G10" i="1"/>
  <c r="T52" i="1"/>
  <c r="R52" i="1"/>
  <c r="P52" i="1"/>
  <c r="J11" i="1"/>
  <c r="F11" i="1"/>
  <c r="H11" i="1"/>
  <c r="B145" i="1"/>
  <c r="T252" i="1"/>
  <c r="R252" i="1"/>
  <c r="P252" i="1"/>
  <c r="T58" i="1"/>
  <c r="O68" i="1"/>
  <c r="R58" i="1"/>
  <c r="P58" i="1"/>
  <c r="P162" i="1"/>
  <c r="Q162" i="1" s="1"/>
  <c r="T97" i="1"/>
  <c r="R97" i="1"/>
  <c r="P97" i="1"/>
  <c r="R38" i="1"/>
  <c r="P38" i="1"/>
  <c r="T38" i="1"/>
  <c r="P141" i="1"/>
  <c r="Q141" i="1" s="1"/>
  <c r="R76" i="1"/>
  <c r="P76" i="1"/>
  <c r="T76" i="1"/>
  <c r="T238" i="1"/>
  <c r="R238" i="1"/>
  <c r="P238" i="1"/>
  <c r="P43" i="1"/>
  <c r="T43" i="1"/>
  <c r="R43" i="1"/>
  <c r="R125" i="1"/>
  <c r="P125" i="1"/>
  <c r="P190" i="1"/>
  <c r="T125" i="1"/>
  <c r="P113" i="1"/>
  <c r="P178" i="1"/>
  <c r="Q178" i="1" s="1"/>
  <c r="T113" i="1"/>
  <c r="R113" i="1"/>
  <c r="R250" i="1"/>
  <c r="T250" i="1"/>
  <c r="P250" i="1"/>
  <c r="P283" i="1"/>
  <c r="R283" i="1"/>
  <c r="R235" i="1"/>
  <c r="P235" i="1"/>
  <c r="T235" i="1"/>
  <c r="P240" i="1"/>
  <c r="T240" i="1"/>
  <c r="R240" i="1"/>
  <c r="R268" i="1"/>
  <c r="P268" i="1"/>
  <c r="R254" i="1"/>
  <c r="P254" i="1"/>
  <c r="T254" i="1"/>
  <c r="R299" i="1"/>
  <c r="P299" i="1"/>
  <c r="P310" i="1"/>
  <c r="R310" i="1"/>
  <c r="P318" i="1"/>
  <c r="R318" i="1"/>
  <c r="D154" i="1"/>
  <c r="I89" i="1"/>
  <c r="G89" i="1"/>
  <c r="D148" i="1"/>
  <c r="I83" i="1"/>
  <c r="G83" i="1"/>
  <c r="H14" i="1"/>
  <c r="F14" i="1"/>
  <c r="J14" i="1"/>
  <c r="S53" i="1"/>
  <c r="Q53" i="1"/>
  <c r="S89" i="1"/>
  <c r="Q89" i="1"/>
  <c r="N154" i="1"/>
  <c r="Q38" i="1"/>
  <c r="S38" i="1"/>
  <c r="Q76" i="1"/>
  <c r="N141" i="1"/>
  <c r="S76" i="1"/>
  <c r="S35" i="1"/>
  <c r="Q35" i="1"/>
  <c r="N142" i="1"/>
  <c r="S142" i="1" s="1"/>
  <c r="S77" i="1"/>
  <c r="Q77" i="1"/>
  <c r="S32" i="1"/>
  <c r="Q32" i="1"/>
  <c r="S65" i="1"/>
  <c r="Q65" i="1"/>
  <c r="S250" i="1"/>
  <c r="Q250" i="1"/>
  <c r="S286" i="1"/>
  <c r="Q286" i="1"/>
  <c r="S287" i="1"/>
  <c r="Q287" i="1"/>
  <c r="S280" i="1"/>
  <c r="Q280" i="1"/>
  <c r="N183" i="1"/>
  <c r="S183" i="1" s="1"/>
  <c r="S118" i="1"/>
  <c r="Q118" i="1"/>
  <c r="S238" i="1"/>
  <c r="Q238" i="1"/>
  <c r="S301" i="1"/>
  <c r="Q301" i="1"/>
  <c r="Q310" i="1"/>
  <c r="S310" i="1"/>
  <c r="Q318" i="1"/>
  <c r="S318" i="1"/>
  <c r="S264" i="1"/>
  <c r="Q264" i="1"/>
  <c r="S272" i="1"/>
  <c r="Q272" i="1"/>
  <c r="J53" i="1"/>
  <c r="H53" i="1"/>
  <c r="F53" i="1"/>
  <c r="F154" i="1"/>
  <c r="G154" i="1" s="1"/>
  <c r="J89" i="1"/>
  <c r="H89" i="1"/>
  <c r="F89" i="1"/>
  <c r="H42" i="1"/>
  <c r="F42" i="1"/>
  <c r="J42" i="1"/>
  <c r="F145" i="1"/>
  <c r="G145" i="1" s="1"/>
  <c r="H80" i="1"/>
  <c r="F80" i="1"/>
  <c r="J80" i="1"/>
  <c r="F35" i="1"/>
  <c r="J35" i="1"/>
  <c r="H35" i="1"/>
  <c r="F142" i="1"/>
  <c r="F77" i="1"/>
  <c r="J77" i="1"/>
  <c r="H77" i="1"/>
  <c r="H24" i="1"/>
  <c r="J24" i="1"/>
  <c r="F24" i="1"/>
  <c r="J61" i="1"/>
  <c r="H61" i="1"/>
  <c r="F61" i="1"/>
  <c r="F169" i="1"/>
  <c r="J104" i="1"/>
  <c r="H104" i="1"/>
  <c r="F104" i="1"/>
  <c r="H125" i="1"/>
  <c r="F125" i="1"/>
  <c r="J125" i="1"/>
  <c r="F190" i="1"/>
  <c r="G190" i="1" s="1"/>
  <c r="J234" i="1"/>
  <c r="H234" i="1"/>
  <c r="F234" i="1"/>
  <c r="H218" i="1"/>
  <c r="F218" i="1"/>
  <c r="H226" i="1"/>
  <c r="F226" i="1"/>
  <c r="H263" i="1"/>
  <c r="F263" i="1"/>
  <c r="H271" i="1"/>
  <c r="F271" i="1"/>
  <c r="F244" i="1"/>
  <c r="J244" i="1"/>
  <c r="H244" i="1"/>
  <c r="F285" i="1"/>
  <c r="H285" i="1"/>
  <c r="H253" i="1"/>
  <c r="J253" i="1"/>
  <c r="F253" i="1"/>
  <c r="H298" i="1"/>
  <c r="F298" i="1"/>
  <c r="J252" i="1"/>
  <c r="H252" i="1"/>
  <c r="F252" i="1"/>
  <c r="F315" i="1"/>
  <c r="H315" i="1"/>
  <c r="M181" i="1"/>
  <c r="M160" i="1"/>
  <c r="M178" i="1"/>
  <c r="P143" i="1"/>
  <c r="T78" i="1"/>
  <c r="R78" i="1"/>
  <c r="P78" i="1"/>
  <c r="I33" i="1"/>
  <c r="G33" i="1"/>
  <c r="H33" i="1"/>
  <c r="F33" i="1"/>
  <c r="L167" i="1"/>
  <c r="L168" i="1"/>
  <c r="L161" i="1"/>
  <c r="L140" i="1"/>
  <c r="L181" i="1"/>
  <c r="L195" i="1"/>
  <c r="L172" i="1"/>
  <c r="C173" i="1"/>
  <c r="C172" i="1"/>
  <c r="C165" i="1"/>
  <c r="C140" i="1"/>
  <c r="C177" i="1"/>
  <c r="C195" i="1"/>
  <c r="C192" i="1"/>
  <c r="C193" i="1"/>
  <c r="B173" i="1"/>
  <c r="B146" i="1"/>
  <c r="B190" i="1"/>
  <c r="B139" i="1"/>
  <c r="B194" i="1"/>
  <c r="B144" i="1"/>
  <c r="B191" i="1"/>
  <c r="I50" i="1"/>
  <c r="G50" i="1"/>
  <c r="I98" i="1"/>
  <c r="G98" i="1"/>
  <c r="D163" i="1"/>
  <c r="G60" i="1"/>
  <c r="I60" i="1"/>
  <c r="D168" i="1"/>
  <c r="G103" i="1"/>
  <c r="I103" i="1"/>
  <c r="I32" i="1"/>
  <c r="G32" i="1"/>
  <c r="I65" i="1"/>
  <c r="G65" i="1"/>
  <c r="D182" i="1"/>
  <c r="G117" i="1"/>
  <c r="I117" i="1"/>
  <c r="D195" i="1"/>
  <c r="I195" i="1" s="1"/>
  <c r="G130" i="1"/>
  <c r="I130" i="1"/>
  <c r="I239" i="1"/>
  <c r="G239" i="1"/>
  <c r="D192" i="1"/>
  <c r="I192" i="1" s="1"/>
  <c r="I127" i="1"/>
  <c r="G127" i="1"/>
  <c r="I282" i="1"/>
  <c r="G282" i="1"/>
  <c r="I233" i="1"/>
  <c r="G233" i="1"/>
  <c r="I295" i="1"/>
  <c r="G295" i="1"/>
  <c r="I303" i="1"/>
  <c r="G303" i="1"/>
  <c r="G314" i="1"/>
  <c r="I314" i="1"/>
  <c r="I257" i="1"/>
  <c r="G257" i="1"/>
  <c r="I269" i="1"/>
  <c r="G269" i="1"/>
  <c r="G23" i="1"/>
  <c r="I23" i="1"/>
  <c r="F23" i="1"/>
  <c r="H23" i="1"/>
  <c r="I9" i="1"/>
  <c r="G9" i="1"/>
  <c r="H17" i="3"/>
  <c r="F17" i="3"/>
  <c r="G35" i="3"/>
  <c r="I35" i="3"/>
  <c r="J11" i="3"/>
  <c r="I11" i="3"/>
  <c r="H11" i="3"/>
  <c r="G11" i="3"/>
  <c r="F11" i="3"/>
  <c r="J33" i="2"/>
  <c r="J41" i="1"/>
  <c r="H41" i="1"/>
  <c r="F41" i="1"/>
  <c r="D162" i="1"/>
  <c r="I97" i="1"/>
  <c r="G97" i="1"/>
  <c r="R67" i="1"/>
  <c r="P67" i="1"/>
  <c r="T67" i="1"/>
  <c r="R297" i="1"/>
  <c r="P297" i="1"/>
  <c r="S285" i="1"/>
  <c r="Q285" i="1"/>
  <c r="S270" i="1"/>
  <c r="Q270" i="1"/>
  <c r="F64" i="1"/>
  <c r="J64" i="1"/>
  <c r="H64" i="1"/>
  <c r="F126" i="1"/>
  <c r="F191" i="1"/>
  <c r="J126" i="1"/>
  <c r="H126" i="1"/>
  <c r="F236" i="1"/>
  <c r="H236" i="1"/>
  <c r="J236" i="1"/>
  <c r="I252" i="1"/>
  <c r="G252" i="1"/>
  <c r="L160" i="1"/>
  <c r="C183" i="1"/>
  <c r="D145" i="1"/>
  <c r="I145" i="1" s="1"/>
  <c r="I80" i="1"/>
  <c r="G80" i="1"/>
  <c r="J33" i="3"/>
  <c r="I33" i="3"/>
  <c r="H33" i="3"/>
  <c r="G33" i="3"/>
  <c r="F33" i="3"/>
  <c r="T131" i="1"/>
  <c r="P196" i="1"/>
  <c r="R131" i="1"/>
  <c r="P131" i="1"/>
  <c r="M166" i="1"/>
  <c r="T123" i="1"/>
  <c r="O133" i="1"/>
  <c r="R123" i="1"/>
  <c r="P123" i="1"/>
  <c r="P188" i="1"/>
  <c r="T249" i="1"/>
  <c r="R249" i="1"/>
  <c r="P249" i="1"/>
  <c r="R289" i="1"/>
  <c r="P289" i="1"/>
  <c r="Q14" i="1"/>
  <c r="S14" i="1"/>
  <c r="Q24" i="1"/>
  <c r="S24" i="1"/>
  <c r="N179" i="1"/>
  <c r="S114" i="1"/>
  <c r="Q114" i="1"/>
  <c r="S263" i="1"/>
  <c r="Q263" i="1"/>
  <c r="F141" i="1"/>
  <c r="H76" i="1"/>
  <c r="F76" i="1"/>
  <c r="J76" i="1"/>
  <c r="F240" i="1"/>
  <c r="H240" i="1"/>
  <c r="J240" i="1"/>
  <c r="M171" i="1"/>
  <c r="L164" i="1"/>
  <c r="B183" i="1"/>
  <c r="I24" i="1"/>
  <c r="G24" i="1"/>
  <c r="I281" i="1"/>
  <c r="G281" i="1"/>
  <c r="R44" i="3"/>
  <c r="P44" i="3"/>
  <c r="R43" i="3"/>
  <c r="Q43" i="3"/>
  <c r="P43" i="3"/>
  <c r="T43" i="3"/>
  <c r="S43" i="3"/>
  <c r="F13" i="3"/>
  <c r="H13" i="3"/>
  <c r="S22" i="3"/>
  <c r="Q22" i="3"/>
  <c r="I12" i="3"/>
  <c r="H12" i="3"/>
  <c r="G12" i="3"/>
  <c r="F12" i="3"/>
  <c r="J12" i="3"/>
  <c r="I13" i="3"/>
  <c r="G13" i="3"/>
  <c r="R15" i="3"/>
  <c r="P15" i="3"/>
  <c r="T36" i="3"/>
  <c r="S36" i="3"/>
  <c r="R36" i="3"/>
  <c r="Q36" i="3"/>
  <c r="P36" i="3"/>
  <c r="T23" i="3"/>
  <c r="S23" i="3"/>
  <c r="R23" i="3"/>
  <c r="Q23" i="3"/>
  <c r="P23" i="3"/>
  <c r="I8" i="2"/>
  <c r="G8" i="2"/>
  <c r="J16" i="2"/>
  <c r="J44" i="2"/>
  <c r="J46" i="2"/>
  <c r="J35" i="2"/>
  <c r="M170" i="1"/>
  <c r="S41" i="1"/>
  <c r="Q41" i="1"/>
  <c r="T61" i="1"/>
  <c r="R61" i="1"/>
  <c r="P61" i="1"/>
  <c r="N158" i="1"/>
  <c r="D193" i="1"/>
  <c r="I128" i="1"/>
  <c r="G128" i="1"/>
  <c r="I49" i="1"/>
  <c r="G49" i="1"/>
  <c r="T48" i="1"/>
  <c r="R48" i="1"/>
  <c r="P48" i="1"/>
  <c r="G11" i="1"/>
  <c r="I11" i="1"/>
  <c r="T29" i="1"/>
  <c r="R29" i="1"/>
  <c r="O54" i="1"/>
  <c r="P29" i="1"/>
  <c r="T62" i="1"/>
  <c r="R62" i="1"/>
  <c r="P62" i="1"/>
  <c r="P166" i="1"/>
  <c r="T101" i="1"/>
  <c r="R101" i="1"/>
  <c r="P101" i="1"/>
  <c r="R42" i="1"/>
  <c r="P42" i="1"/>
  <c r="T42" i="1"/>
  <c r="P145" i="1"/>
  <c r="R80" i="1"/>
  <c r="P80" i="1"/>
  <c r="T80" i="1"/>
  <c r="T107" i="1"/>
  <c r="P172" i="1"/>
  <c r="P107" i="1"/>
  <c r="R107" i="1"/>
  <c r="P47" i="1"/>
  <c r="T47" i="1"/>
  <c r="R47" i="1"/>
  <c r="P177" i="1"/>
  <c r="Q177" i="1" s="1"/>
  <c r="P160" i="1"/>
  <c r="P95" i="1"/>
  <c r="T95" i="1"/>
  <c r="R95" i="1"/>
  <c r="R129" i="1"/>
  <c r="P129" i="1"/>
  <c r="P194" i="1"/>
  <c r="Q194" i="1" s="1"/>
  <c r="T129" i="1"/>
  <c r="P117" i="1"/>
  <c r="P182" i="1"/>
  <c r="T117" i="1"/>
  <c r="R117" i="1"/>
  <c r="P251" i="1"/>
  <c r="T251" i="1"/>
  <c r="R251" i="1"/>
  <c r="P284" i="1"/>
  <c r="R284" i="1"/>
  <c r="R239" i="1"/>
  <c r="P239" i="1"/>
  <c r="T239" i="1"/>
  <c r="P244" i="1"/>
  <c r="T244" i="1"/>
  <c r="R244" i="1"/>
  <c r="R269" i="1"/>
  <c r="P269" i="1"/>
  <c r="R258" i="1"/>
  <c r="P258" i="1"/>
  <c r="T258" i="1"/>
  <c r="R300" i="1"/>
  <c r="P300" i="1"/>
  <c r="P311" i="1"/>
  <c r="R311" i="1"/>
  <c r="P319" i="1"/>
  <c r="R319" i="1"/>
  <c r="D144" i="1"/>
  <c r="I79" i="1"/>
  <c r="G79" i="1"/>
  <c r="M144" i="1"/>
  <c r="S58" i="1"/>
  <c r="N68" i="1"/>
  <c r="Q58" i="1"/>
  <c r="S97" i="1"/>
  <c r="Q97" i="1"/>
  <c r="N162" i="1"/>
  <c r="Q42" i="1"/>
  <c r="S42" i="1"/>
  <c r="Q80" i="1"/>
  <c r="S80" i="1"/>
  <c r="N145" i="1"/>
  <c r="S39" i="1"/>
  <c r="Q39" i="1"/>
  <c r="N146" i="1"/>
  <c r="S146" i="1" s="1"/>
  <c r="S81" i="1"/>
  <c r="Q81" i="1"/>
  <c r="S36" i="1"/>
  <c r="Q36" i="1"/>
  <c r="N139" i="1"/>
  <c r="S74" i="1"/>
  <c r="Q74" i="1"/>
  <c r="P74" i="1"/>
  <c r="R74" i="1"/>
  <c r="S111" i="1"/>
  <c r="N176" i="1"/>
  <c r="Q111" i="1"/>
  <c r="N177" i="1"/>
  <c r="Q112" i="1"/>
  <c r="S112" i="1"/>
  <c r="R112" i="1"/>
  <c r="P112" i="1"/>
  <c r="S284" i="1"/>
  <c r="Q284" i="1"/>
  <c r="S123" i="1"/>
  <c r="N133" i="1"/>
  <c r="N188" i="1"/>
  <c r="S188" i="1" s="1"/>
  <c r="Q123" i="1"/>
  <c r="S242" i="1"/>
  <c r="Q242" i="1"/>
  <c r="Q236" i="1"/>
  <c r="S236" i="1"/>
  <c r="S294" i="1"/>
  <c r="Q294" i="1"/>
  <c r="S302" i="1"/>
  <c r="Q302" i="1"/>
  <c r="Q311" i="1"/>
  <c r="S311" i="1"/>
  <c r="Q319" i="1"/>
  <c r="S319" i="1"/>
  <c r="S265" i="1"/>
  <c r="Q265" i="1"/>
  <c r="S273" i="1"/>
  <c r="Q273" i="1"/>
  <c r="J58" i="1"/>
  <c r="E68" i="1"/>
  <c r="H58" i="1"/>
  <c r="F58" i="1"/>
  <c r="F162" i="1"/>
  <c r="G162" i="1" s="1"/>
  <c r="J97" i="1"/>
  <c r="H97" i="1"/>
  <c r="F97" i="1"/>
  <c r="H46" i="1"/>
  <c r="F46" i="1"/>
  <c r="J46" i="1"/>
  <c r="F159" i="1"/>
  <c r="E119" i="1"/>
  <c r="H94" i="1"/>
  <c r="F94" i="1"/>
  <c r="J94" i="1"/>
  <c r="F39" i="1"/>
  <c r="J39" i="1"/>
  <c r="H39" i="1"/>
  <c r="F146" i="1"/>
  <c r="F81" i="1"/>
  <c r="J81" i="1"/>
  <c r="H81" i="1"/>
  <c r="J32" i="1"/>
  <c r="H32" i="1"/>
  <c r="F32" i="1"/>
  <c r="J65" i="1"/>
  <c r="H65" i="1"/>
  <c r="F65" i="1"/>
  <c r="J115" i="1"/>
  <c r="F180" i="1"/>
  <c r="G180" i="1" s="1"/>
  <c r="H115" i="1"/>
  <c r="F115" i="1"/>
  <c r="F194" i="1"/>
  <c r="G194" i="1" s="1"/>
  <c r="H129" i="1"/>
  <c r="F129" i="1"/>
  <c r="J129" i="1"/>
  <c r="F175" i="1"/>
  <c r="G175" i="1" s="1"/>
  <c r="J110" i="1"/>
  <c r="H110" i="1"/>
  <c r="F110" i="1"/>
  <c r="J238" i="1"/>
  <c r="H238" i="1"/>
  <c r="F238" i="1"/>
  <c r="H219" i="1"/>
  <c r="F219" i="1"/>
  <c r="H227" i="1"/>
  <c r="F227" i="1"/>
  <c r="H264" i="1"/>
  <c r="F264" i="1"/>
  <c r="H272" i="1"/>
  <c r="F272" i="1"/>
  <c r="F286" i="1"/>
  <c r="H286" i="1"/>
  <c r="H255" i="1"/>
  <c r="J255" i="1"/>
  <c r="F255" i="1"/>
  <c r="H299" i="1"/>
  <c r="F299" i="1"/>
  <c r="F256" i="1"/>
  <c r="J256" i="1"/>
  <c r="H256" i="1"/>
  <c r="F316" i="1"/>
  <c r="H316" i="1"/>
  <c r="M137" i="1"/>
  <c r="M193" i="1"/>
  <c r="M164" i="1"/>
  <c r="M139" i="1"/>
  <c r="M175" i="1"/>
  <c r="D140" i="1"/>
  <c r="I140" i="1" s="1"/>
  <c r="I75" i="1"/>
  <c r="G75" i="1"/>
  <c r="M54" i="1"/>
  <c r="Q29" i="1"/>
  <c r="S29" i="1"/>
  <c r="S13" i="1"/>
  <c r="Q13" i="1"/>
  <c r="R13" i="1"/>
  <c r="P13" i="1"/>
  <c r="L171" i="1"/>
  <c r="L165" i="1"/>
  <c r="L144" i="1"/>
  <c r="L190" i="1"/>
  <c r="L175" i="1"/>
  <c r="L176" i="1"/>
  <c r="C137" i="1"/>
  <c r="C138" i="1"/>
  <c r="C169" i="1"/>
  <c r="C144" i="1"/>
  <c r="C181" i="1"/>
  <c r="C196" i="1"/>
  <c r="C197" i="1"/>
  <c r="B179" i="1"/>
  <c r="B143" i="1"/>
  <c r="B148" i="1"/>
  <c r="G109" i="1"/>
  <c r="D174" i="1"/>
  <c r="I174" i="1" s="1"/>
  <c r="I109" i="1"/>
  <c r="I59" i="1"/>
  <c r="G59" i="1"/>
  <c r="I102" i="1"/>
  <c r="G102" i="1"/>
  <c r="D167" i="1"/>
  <c r="D190" i="1"/>
  <c r="I125" i="1"/>
  <c r="G125" i="1"/>
  <c r="G64" i="1"/>
  <c r="I64" i="1"/>
  <c r="D172" i="1"/>
  <c r="I172" i="1" s="1"/>
  <c r="G107" i="1"/>
  <c r="I107" i="1"/>
  <c r="I36" i="1"/>
  <c r="G36" i="1"/>
  <c r="D139" i="1"/>
  <c r="I139" i="1" s="1"/>
  <c r="I74" i="1"/>
  <c r="G74" i="1"/>
  <c r="D189" i="1"/>
  <c r="I189" i="1" s="1"/>
  <c r="I124" i="1"/>
  <c r="G124" i="1"/>
  <c r="I249" i="1"/>
  <c r="G249" i="1"/>
  <c r="I131" i="1"/>
  <c r="G131" i="1"/>
  <c r="D196" i="1"/>
  <c r="I196" i="1" s="1"/>
  <c r="G236" i="1"/>
  <c r="I236" i="1"/>
  <c r="I283" i="1"/>
  <c r="G283" i="1"/>
  <c r="I237" i="1"/>
  <c r="G237" i="1"/>
  <c r="I296" i="1"/>
  <c r="G296" i="1"/>
  <c r="I304" i="1"/>
  <c r="G304" i="1"/>
  <c r="G315" i="1"/>
  <c r="I315" i="1"/>
  <c r="I270" i="1"/>
  <c r="G270" i="1"/>
  <c r="P175" i="1"/>
  <c r="T110" i="1"/>
  <c r="R110" i="1"/>
  <c r="P110" i="1"/>
  <c r="I25" i="3"/>
  <c r="G25" i="3"/>
  <c r="I16" i="1"/>
  <c r="G16" i="1"/>
  <c r="T49" i="1"/>
  <c r="R49" i="1"/>
  <c r="P49" i="1"/>
  <c r="P142" i="1"/>
  <c r="P77" i="1"/>
  <c r="T77" i="1"/>
  <c r="R77" i="1"/>
  <c r="R266" i="1"/>
  <c r="P266" i="1"/>
  <c r="M189" i="1"/>
  <c r="Q30" i="1"/>
  <c r="S30" i="1"/>
  <c r="N54" i="1"/>
  <c r="S279" i="1"/>
  <c r="Q279" i="1"/>
  <c r="Q253" i="1"/>
  <c r="S253" i="1"/>
  <c r="F172" i="1"/>
  <c r="G172" i="1" s="1"/>
  <c r="F107" i="1"/>
  <c r="J107" i="1"/>
  <c r="H107" i="1"/>
  <c r="J251" i="1"/>
  <c r="H251" i="1"/>
  <c r="F251" i="1"/>
  <c r="F283" i="1"/>
  <c r="H283" i="1"/>
  <c r="M167" i="1"/>
  <c r="J17" i="1"/>
  <c r="H17" i="1"/>
  <c r="F17" i="1"/>
  <c r="L147" i="1"/>
  <c r="B138" i="1"/>
  <c r="B181" i="1"/>
  <c r="G47" i="1"/>
  <c r="I47" i="1"/>
  <c r="I225" i="1"/>
  <c r="G225" i="1"/>
  <c r="I301" i="1"/>
  <c r="G301" i="1"/>
  <c r="T33" i="3"/>
  <c r="S33" i="3"/>
  <c r="R33" i="3"/>
  <c r="Q33" i="3"/>
  <c r="P33" i="3"/>
  <c r="Q16" i="3"/>
  <c r="S16" i="3"/>
  <c r="Q8" i="1"/>
  <c r="S8" i="1"/>
  <c r="R8" i="1"/>
  <c r="P8" i="1"/>
  <c r="S11" i="1"/>
  <c r="Q11" i="1"/>
  <c r="P11" i="1"/>
  <c r="R11" i="1"/>
  <c r="P154" i="1"/>
  <c r="Q154" i="1" s="1"/>
  <c r="T89" i="1"/>
  <c r="R89" i="1"/>
  <c r="P89" i="1"/>
  <c r="P146" i="1"/>
  <c r="Q146" i="1" s="1"/>
  <c r="P81" i="1"/>
  <c r="T81" i="1"/>
  <c r="R81" i="1"/>
  <c r="T257" i="1"/>
  <c r="R257" i="1"/>
  <c r="P257" i="1"/>
  <c r="S49" i="1"/>
  <c r="Q49" i="1"/>
  <c r="N138" i="1"/>
  <c r="S73" i="1"/>
  <c r="Q73" i="1"/>
  <c r="S283" i="1"/>
  <c r="Q283" i="1"/>
  <c r="S241" i="1"/>
  <c r="Q241" i="1"/>
  <c r="J49" i="1"/>
  <c r="H49" i="1"/>
  <c r="F49" i="1"/>
  <c r="F138" i="1"/>
  <c r="F73" i="1"/>
  <c r="J73" i="1"/>
  <c r="H73" i="1"/>
  <c r="F195" i="1"/>
  <c r="G195" i="1" s="1"/>
  <c r="F130" i="1"/>
  <c r="J130" i="1"/>
  <c r="H130" i="1"/>
  <c r="H305" i="1"/>
  <c r="F305" i="1"/>
  <c r="P153" i="1"/>
  <c r="T88" i="1"/>
  <c r="R88" i="1"/>
  <c r="P88" i="1"/>
  <c r="T96" i="1"/>
  <c r="T112" i="1"/>
  <c r="L177" i="1"/>
  <c r="C168" i="1"/>
  <c r="B171" i="1"/>
  <c r="G51" i="1"/>
  <c r="I51" i="1"/>
  <c r="I227" i="1"/>
  <c r="G227" i="1"/>
  <c r="I302" i="1"/>
  <c r="G302" i="1"/>
  <c r="G44" i="3"/>
  <c r="F44" i="3"/>
  <c r="J44" i="3"/>
  <c r="I44" i="3"/>
  <c r="H44" i="3"/>
  <c r="G36" i="3"/>
  <c r="I36" i="3"/>
  <c r="S35" i="3"/>
  <c r="Q35" i="3"/>
  <c r="Q17" i="3"/>
  <c r="S17" i="3"/>
  <c r="S9" i="3"/>
  <c r="Q9" i="3"/>
  <c r="T42" i="3"/>
  <c r="S42" i="3"/>
  <c r="R42" i="3"/>
  <c r="Q42" i="3"/>
  <c r="P42" i="3"/>
  <c r="Q25" i="3"/>
  <c r="S25" i="3"/>
  <c r="J15" i="3"/>
  <c r="I15" i="3"/>
  <c r="H15" i="3"/>
  <c r="G15" i="3"/>
  <c r="F15" i="3"/>
  <c r="J7" i="3"/>
  <c r="I7" i="3"/>
  <c r="H7" i="3"/>
  <c r="G7" i="3"/>
  <c r="F7" i="3"/>
  <c r="J18" i="3"/>
  <c r="J13" i="3"/>
  <c r="J17" i="3"/>
  <c r="J9" i="3"/>
  <c r="I34" i="3"/>
  <c r="G34" i="3"/>
  <c r="J27" i="2"/>
  <c r="P7" i="2"/>
  <c r="T7" i="2"/>
  <c r="R7" i="2"/>
  <c r="T8" i="2"/>
  <c r="T9" i="2"/>
  <c r="J45" i="2"/>
  <c r="J31" i="2"/>
  <c r="B167" i="1"/>
  <c r="I58" i="1"/>
  <c r="D68" i="1"/>
  <c r="G58" i="1"/>
  <c r="J29" i="1"/>
  <c r="E54" i="1"/>
  <c r="F29" i="1"/>
  <c r="H29" i="1"/>
  <c r="I12" i="1"/>
  <c r="G12" i="1"/>
  <c r="L173" i="1"/>
  <c r="T44" i="1"/>
  <c r="R44" i="1"/>
  <c r="P44" i="1"/>
  <c r="R18" i="1"/>
  <c r="P18" i="1"/>
  <c r="T18" i="1"/>
  <c r="R10" i="1"/>
  <c r="P10" i="1"/>
  <c r="T10" i="1"/>
  <c r="T33" i="1"/>
  <c r="R33" i="1"/>
  <c r="P33" i="1"/>
  <c r="T66" i="1"/>
  <c r="R66" i="1"/>
  <c r="P66" i="1"/>
  <c r="P170" i="1"/>
  <c r="T105" i="1"/>
  <c r="R105" i="1"/>
  <c r="P105" i="1"/>
  <c r="R46" i="1"/>
  <c r="P46" i="1"/>
  <c r="T46" i="1"/>
  <c r="P159" i="1"/>
  <c r="O119" i="1"/>
  <c r="R94" i="1"/>
  <c r="P94" i="1"/>
  <c r="T94" i="1"/>
  <c r="P179" i="1"/>
  <c r="Q179" i="1" s="1"/>
  <c r="T114" i="1"/>
  <c r="R114" i="1"/>
  <c r="P114" i="1"/>
  <c r="P51" i="1"/>
  <c r="T51" i="1"/>
  <c r="R51" i="1"/>
  <c r="P164" i="1"/>
  <c r="Q164" i="1" s="1"/>
  <c r="P99" i="1"/>
  <c r="T99" i="1"/>
  <c r="R99" i="1"/>
  <c r="P255" i="1"/>
  <c r="T255" i="1"/>
  <c r="R255" i="1"/>
  <c r="P285" i="1"/>
  <c r="R285" i="1"/>
  <c r="R243" i="1"/>
  <c r="P243" i="1"/>
  <c r="T243" i="1"/>
  <c r="R270" i="1"/>
  <c r="P270" i="1"/>
  <c r="R301" i="1"/>
  <c r="P301" i="1"/>
  <c r="P312" i="1"/>
  <c r="R312" i="1"/>
  <c r="P320" i="1"/>
  <c r="R320" i="1"/>
  <c r="B137" i="1"/>
  <c r="B141" i="1"/>
  <c r="S62" i="1"/>
  <c r="Q62" i="1"/>
  <c r="N166" i="1"/>
  <c r="S166" i="1" s="1"/>
  <c r="S101" i="1"/>
  <c r="Q101" i="1"/>
  <c r="Q46" i="1"/>
  <c r="S46" i="1"/>
  <c r="N159" i="1"/>
  <c r="N119" i="1"/>
  <c r="Q94" i="1"/>
  <c r="S94" i="1"/>
  <c r="S43" i="1"/>
  <c r="Q43" i="1"/>
  <c r="S40" i="1"/>
  <c r="Q40" i="1"/>
  <c r="S78" i="1"/>
  <c r="N143" i="1"/>
  <c r="S143" i="1" s="1"/>
  <c r="Q78" i="1"/>
  <c r="S115" i="1"/>
  <c r="N180" i="1"/>
  <c r="Q115" i="1"/>
  <c r="Q116" i="1"/>
  <c r="N181" i="1"/>
  <c r="S181" i="1" s="1"/>
  <c r="S116" i="1"/>
  <c r="N174" i="1"/>
  <c r="S174" i="1" s="1"/>
  <c r="S109" i="1"/>
  <c r="Q109" i="1"/>
  <c r="S288" i="1"/>
  <c r="Q288" i="1"/>
  <c r="S127" i="1"/>
  <c r="N192" i="1"/>
  <c r="Q127" i="1"/>
  <c r="Q235" i="1"/>
  <c r="S235" i="1"/>
  <c r="S240" i="1"/>
  <c r="Q240" i="1"/>
  <c r="S295" i="1"/>
  <c r="Q295" i="1"/>
  <c r="S303" i="1"/>
  <c r="Q303" i="1"/>
  <c r="Q312" i="1"/>
  <c r="S312" i="1"/>
  <c r="Q320" i="1"/>
  <c r="S320" i="1"/>
  <c r="S266" i="1"/>
  <c r="Q266" i="1"/>
  <c r="S274" i="1"/>
  <c r="Q274" i="1"/>
  <c r="J62" i="1"/>
  <c r="H62" i="1"/>
  <c r="F62" i="1"/>
  <c r="F166" i="1"/>
  <c r="J101" i="1"/>
  <c r="H101" i="1"/>
  <c r="F101" i="1"/>
  <c r="H50" i="1"/>
  <c r="F50" i="1"/>
  <c r="J50" i="1"/>
  <c r="F163" i="1"/>
  <c r="G163" i="1" s="1"/>
  <c r="H98" i="1"/>
  <c r="F98" i="1"/>
  <c r="J98" i="1"/>
  <c r="F43" i="1"/>
  <c r="J43" i="1"/>
  <c r="H43" i="1"/>
  <c r="J36" i="1"/>
  <c r="H36" i="1"/>
  <c r="F36" i="1"/>
  <c r="F139" i="1"/>
  <c r="J74" i="1"/>
  <c r="H74" i="1"/>
  <c r="F74" i="1"/>
  <c r="F189" i="1"/>
  <c r="G189" i="1" s="1"/>
  <c r="J124" i="1"/>
  <c r="H124" i="1"/>
  <c r="F124" i="1"/>
  <c r="F179" i="1"/>
  <c r="J114" i="1"/>
  <c r="H114" i="1"/>
  <c r="F114" i="1"/>
  <c r="J242" i="1"/>
  <c r="H242" i="1"/>
  <c r="F242" i="1"/>
  <c r="H220" i="1"/>
  <c r="F220" i="1"/>
  <c r="H228" i="1"/>
  <c r="F228" i="1"/>
  <c r="H265" i="1"/>
  <c r="F265" i="1"/>
  <c r="H273" i="1"/>
  <c r="F273" i="1"/>
  <c r="F279" i="1"/>
  <c r="H279" i="1"/>
  <c r="F287" i="1"/>
  <c r="H287" i="1"/>
  <c r="H259" i="1"/>
  <c r="J259" i="1"/>
  <c r="F259" i="1"/>
  <c r="H300" i="1"/>
  <c r="F300" i="1"/>
  <c r="F317" i="1"/>
  <c r="H317" i="1"/>
  <c r="I18" i="1"/>
  <c r="G18" i="1"/>
  <c r="M141" i="1"/>
  <c r="M172" i="1"/>
  <c r="M168" i="1"/>
  <c r="M143" i="1"/>
  <c r="M174" i="1"/>
  <c r="M179" i="1"/>
  <c r="P24" i="1"/>
  <c r="T24" i="1"/>
  <c r="R24" i="1"/>
  <c r="J13" i="1"/>
  <c r="F13" i="1"/>
  <c r="H13" i="1"/>
  <c r="L138" i="1"/>
  <c r="L169" i="1"/>
  <c r="L148" i="1"/>
  <c r="L194" i="1"/>
  <c r="L179" i="1"/>
  <c r="L180" i="1"/>
  <c r="C141" i="1"/>
  <c r="C142" i="1"/>
  <c r="C148" i="1"/>
  <c r="C190" i="1"/>
  <c r="B188" i="1"/>
  <c r="B133" i="1"/>
  <c r="B160" i="1"/>
  <c r="B147" i="1"/>
  <c r="B182" i="1"/>
  <c r="B154" i="1"/>
  <c r="B192" i="1"/>
  <c r="B176" i="1"/>
  <c r="I63" i="1"/>
  <c r="G63" i="1"/>
  <c r="I106" i="1"/>
  <c r="G106" i="1"/>
  <c r="D171" i="1"/>
  <c r="I171" i="1" s="1"/>
  <c r="G31" i="1"/>
  <c r="I31" i="1"/>
  <c r="D138" i="1"/>
  <c r="I138" i="1" s="1"/>
  <c r="G73" i="1"/>
  <c r="I73" i="1"/>
  <c r="I111" i="1"/>
  <c r="D176" i="1"/>
  <c r="G111" i="1"/>
  <c r="I40" i="1"/>
  <c r="G40" i="1"/>
  <c r="I78" i="1"/>
  <c r="D143" i="1"/>
  <c r="G78" i="1"/>
  <c r="I224" i="1"/>
  <c r="G224" i="1"/>
  <c r="G251" i="1"/>
  <c r="I251" i="1"/>
  <c r="G240" i="1"/>
  <c r="I240" i="1"/>
  <c r="I284" i="1"/>
  <c r="G284" i="1"/>
  <c r="I241" i="1"/>
  <c r="G241" i="1"/>
  <c r="I297" i="1"/>
  <c r="G297" i="1"/>
  <c r="I305" i="1"/>
  <c r="G305" i="1"/>
  <c r="G316" i="1"/>
  <c r="I316" i="1"/>
  <c r="I263" i="1"/>
  <c r="G263" i="1"/>
  <c r="I271" i="1"/>
  <c r="G271" i="1"/>
  <c r="S17" i="1"/>
  <c r="Q17" i="1"/>
  <c r="I17" i="3"/>
  <c r="G17" i="3"/>
  <c r="B159" i="1"/>
  <c r="B119" i="1"/>
  <c r="N165" i="1"/>
  <c r="S165" i="1" s="1"/>
  <c r="S100" i="1"/>
  <c r="Q100" i="1"/>
  <c r="S299" i="1"/>
  <c r="Q299" i="1"/>
  <c r="J258" i="1"/>
  <c r="F258" i="1"/>
  <c r="H258" i="1"/>
  <c r="F196" i="1"/>
  <c r="G196" i="1" s="1"/>
  <c r="J131" i="1"/>
  <c r="H131" i="1"/>
  <c r="F131" i="1"/>
  <c r="H296" i="1"/>
  <c r="F296" i="1"/>
  <c r="M196" i="1"/>
  <c r="C167" i="1"/>
  <c r="C170" i="1"/>
  <c r="B178" i="1"/>
  <c r="I108" i="1"/>
  <c r="G108" i="1"/>
  <c r="D173" i="1"/>
  <c r="I100" i="1"/>
  <c r="D165" i="1"/>
  <c r="I165" i="1" s="1"/>
  <c r="G100" i="1"/>
  <c r="I280" i="1"/>
  <c r="G280" i="1"/>
  <c r="J45" i="1"/>
  <c r="H45" i="1"/>
  <c r="F45" i="1"/>
  <c r="J25" i="2"/>
  <c r="S37" i="1"/>
  <c r="Q37" i="1"/>
  <c r="T53" i="1"/>
  <c r="R53" i="1"/>
  <c r="P53" i="1"/>
  <c r="S31" i="1"/>
  <c r="Q31" i="1"/>
  <c r="N195" i="1"/>
  <c r="S130" i="1"/>
  <c r="Q130" i="1"/>
  <c r="Q317" i="1"/>
  <c r="S317" i="1"/>
  <c r="F31" i="1"/>
  <c r="J31" i="1"/>
  <c r="H31" i="1"/>
  <c r="H225" i="1"/>
  <c r="F225" i="1"/>
  <c r="F314" i="1"/>
  <c r="H314" i="1"/>
  <c r="L163" i="1"/>
  <c r="C171" i="1"/>
  <c r="E47" i="2"/>
  <c r="J17" i="2"/>
  <c r="J20" i="2"/>
  <c r="J22" i="2"/>
  <c r="T65" i="1"/>
  <c r="R65" i="1"/>
  <c r="P65" i="1"/>
  <c r="T32" i="1"/>
  <c r="R32" i="1"/>
  <c r="P32" i="1"/>
  <c r="Q12" i="1"/>
  <c r="S12" i="1"/>
  <c r="R12" i="1"/>
  <c r="P12" i="1"/>
  <c r="M140" i="1"/>
  <c r="I53" i="1"/>
  <c r="G53" i="1"/>
  <c r="S23" i="1"/>
  <c r="Q23" i="1"/>
  <c r="N155" i="1"/>
  <c r="N92" i="1"/>
  <c r="P169" i="1"/>
  <c r="T104" i="1"/>
  <c r="R104" i="1"/>
  <c r="P104" i="1"/>
  <c r="I41" i="1"/>
  <c r="G41" i="1"/>
  <c r="S15" i="1"/>
  <c r="Q15" i="1"/>
  <c r="I226" i="1"/>
  <c r="G226" i="1"/>
  <c r="T37" i="1"/>
  <c r="R37" i="1"/>
  <c r="P37" i="1"/>
  <c r="P173" i="1"/>
  <c r="Q173" i="1" s="1"/>
  <c r="R108" i="1"/>
  <c r="T108" i="1"/>
  <c r="P108" i="1"/>
  <c r="R50" i="1"/>
  <c r="P50" i="1"/>
  <c r="T50" i="1"/>
  <c r="P163" i="1"/>
  <c r="Q163" i="1" s="1"/>
  <c r="R98" i="1"/>
  <c r="P98" i="1"/>
  <c r="T98" i="1"/>
  <c r="P197" i="1"/>
  <c r="T132" i="1"/>
  <c r="R132" i="1"/>
  <c r="P132" i="1"/>
  <c r="P60" i="1"/>
  <c r="T60" i="1"/>
  <c r="R60" i="1"/>
  <c r="P168" i="1"/>
  <c r="P103" i="1"/>
  <c r="T103" i="1"/>
  <c r="R103" i="1"/>
  <c r="T242" i="1"/>
  <c r="R242" i="1"/>
  <c r="P242" i="1"/>
  <c r="P191" i="1"/>
  <c r="P126" i="1"/>
  <c r="T126" i="1"/>
  <c r="R126" i="1"/>
  <c r="P286" i="1"/>
  <c r="R286" i="1"/>
  <c r="R263" i="1"/>
  <c r="P263" i="1"/>
  <c r="R271" i="1"/>
  <c r="P271" i="1"/>
  <c r="R294" i="1"/>
  <c r="P294" i="1"/>
  <c r="R302" i="1"/>
  <c r="P302" i="1"/>
  <c r="P313" i="1"/>
  <c r="R313" i="1"/>
  <c r="T256" i="1"/>
  <c r="R256" i="1"/>
  <c r="P256" i="1"/>
  <c r="Q18" i="1"/>
  <c r="S18" i="1"/>
  <c r="Q10" i="1"/>
  <c r="S10" i="1"/>
  <c r="S66" i="1"/>
  <c r="Q66" i="1"/>
  <c r="S105" i="1"/>
  <c r="Q105" i="1"/>
  <c r="N170" i="1"/>
  <c r="S170" i="1" s="1"/>
  <c r="Q50" i="1"/>
  <c r="S50" i="1"/>
  <c r="N163" i="1"/>
  <c r="Q98" i="1"/>
  <c r="S98" i="1"/>
  <c r="S47" i="1"/>
  <c r="Q47" i="1"/>
  <c r="N160" i="1"/>
  <c r="S160" i="1" s="1"/>
  <c r="S95" i="1"/>
  <c r="Q95" i="1"/>
  <c r="S44" i="1"/>
  <c r="Q44" i="1"/>
  <c r="N147" i="1"/>
  <c r="S82" i="1"/>
  <c r="Q82" i="1"/>
  <c r="P82" i="1"/>
  <c r="R82" i="1"/>
  <c r="N189" i="1"/>
  <c r="S189" i="1" s="1"/>
  <c r="S124" i="1"/>
  <c r="Q124" i="1"/>
  <c r="Q125" i="1"/>
  <c r="N190" i="1"/>
  <c r="S125" i="1"/>
  <c r="Q113" i="1"/>
  <c r="N178" i="1"/>
  <c r="S178" i="1" s="1"/>
  <c r="S113" i="1"/>
  <c r="S131" i="1"/>
  <c r="N196" i="1"/>
  <c r="S196" i="1" s="1"/>
  <c r="Q131" i="1"/>
  <c r="Q239" i="1"/>
  <c r="S239" i="1"/>
  <c r="S244" i="1"/>
  <c r="Q244" i="1"/>
  <c r="S296" i="1"/>
  <c r="Q296" i="1"/>
  <c r="S304" i="1"/>
  <c r="Q304" i="1"/>
  <c r="Q313" i="1"/>
  <c r="S313" i="1"/>
  <c r="S267" i="1"/>
  <c r="Q267" i="1"/>
  <c r="J66" i="1"/>
  <c r="H66" i="1"/>
  <c r="F66" i="1"/>
  <c r="F170" i="1"/>
  <c r="G170" i="1" s="1"/>
  <c r="J105" i="1"/>
  <c r="H105" i="1"/>
  <c r="F105" i="1"/>
  <c r="H59" i="1"/>
  <c r="F59" i="1"/>
  <c r="J59" i="1"/>
  <c r="F167" i="1"/>
  <c r="G167" i="1" s="1"/>
  <c r="H102" i="1"/>
  <c r="F102" i="1"/>
  <c r="J102" i="1"/>
  <c r="F47" i="1"/>
  <c r="J47" i="1"/>
  <c r="H47" i="1"/>
  <c r="F160" i="1"/>
  <c r="F95" i="1"/>
  <c r="J95" i="1"/>
  <c r="H95" i="1"/>
  <c r="J40" i="1"/>
  <c r="H40" i="1"/>
  <c r="F40" i="1"/>
  <c r="F143" i="1"/>
  <c r="G143" i="1" s="1"/>
  <c r="J78" i="1"/>
  <c r="H78" i="1"/>
  <c r="F78" i="1"/>
  <c r="F193" i="1"/>
  <c r="G193" i="1" s="1"/>
  <c r="J128" i="1"/>
  <c r="H128" i="1"/>
  <c r="F128" i="1"/>
  <c r="F113" i="1"/>
  <c r="F178" i="1"/>
  <c r="G178" i="1" s="1"/>
  <c r="J113" i="1"/>
  <c r="H113" i="1"/>
  <c r="F183" i="1"/>
  <c r="G183" i="1" s="1"/>
  <c r="J118" i="1"/>
  <c r="H118" i="1"/>
  <c r="F118" i="1"/>
  <c r="H221" i="1"/>
  <c r="F221" i="1"/>
  <c r="H235" i="1"/>
  <c r="F235" i="1"/>
  <c r="J235" i="1"/>
  <c r="H266" i="1"/>
  <c r="F266" i="1"/>
  <c r="H274" i="1"/>
  <c r="F274" i="1"/>
  <c r="F280" i="1"/>
  <c r="H280" i="1"/>
  <c r="F288" i="1"/>
  <c r="H288" i="1"/>
  <c r="H301" i="1"/>
  <c r="F301" i="1"/>
  <c r="F310" i="1"/>
  <c r="H310" i="1"/>
  <c r="F318" i="1"/>
  <c r="H318" i="1"/>
  <c r="I14" i="1"/>
  <c r="G14" i="1"/>
  <c r="M145" i="1"/>
  <c r="M180" i="1"/>
  <c r="M197" i="1"/>
  <c r="M147" i="1"/>
  <c r="M177" i="1"/>
  <c r="M183" i="1"/>
  <c r="L137" i="1"/>
  <c r="L142" i="1"/>
  <c r="L154" i="1"/>
  <c r="L183" i="1"/>
  <c r="L189" i="1"/>
  <c r="C145" i="1"/>
  <c r="C146" i="1"/>
  <c r="C139" i="1"/>
  <c r="C154" i="1"/>
  <c r="C194" i="1"/>
  <c r="B195" i="1"/>
  <c r="B164" i="1"/>
  <c r="B175" i="1"/>
  <c r="B153" i="1"/>
  <c r="B68" i="1"/>
  <c r="B162" i="1"/>
  <c r="B196" i="1"/>
  <c r="B180" i="1"/>
  <c r="I30" i="1"/>
  <c r="G30" i="1"/>
  <c r="I67" i="1"/>
  <c r="G67" i="1"/>
  <c r="D197" i="1"/>
  <c r="I197" i="1" s="1"/>
  <c r="I132" i="1"/>
  <c r="G132" i="1"/>
  <c r="G35" i="1"/>
  <c r="I35" i="1"/>
  <c r="D142" i="1"/>
  <c r="I142" i="1" s="1"/>
  <c r="G77" i="1"/>
  <c r="I77" i="1"/>
  <c r="I112" i="1"/>
  <c r="G112" i="1"/>
  <c r="D177" i="1"/>
  <c r="I177" i="1" s="1"/>
  <c r="I44" i="1"/>
  <c r="G44" i="1"/>
  <c r="D147" i="1"/>
  <c r="I147" i="1" s="1"/>
  <c r="I82" i="1"/>
  <c r="G82" i="1"/>
  <c r="I250" i="1"/>
  <c r="G250" i="1"/>
  <c r="I219" i="1"/>
  <c r="G219" i="1"/>
  <c r="I234" i="1"/>
  <c r="G234" i="1"/>
  <c r="I243" i="1"/>
  <c r="G243" i="1"/>
  <c r="G244" i="1"/>
  <c r="I244" i="1"/>
  <c r="I285" i="1"/>
  <c r="G285" i="1"/>
  <c r="I258" i="1"/>
  <c r="G258" i="1"/>
  <c r="I298" i="1"/>
  <c r="G298" i="1"/>
  <c r="G317" i="1"/>
  <c r="I317" i="1"/>
  <c r="I264" i="1"/>
  <c r="G264" i="1"/>
  <c r="I272" i="1"/>
  <c r="G272" i="1"/>
  <c r="I66" i="1"/>
  <c r="G66" i="1"/>
  <c r="I17" i="1"/>
  <c r="G17" i="1"/>
  <c r="R30" i="3"/>
  <c r="P30" i="3"/>
  <c r="J32" i="2"/>
  <c r="R30" i="1"/>
  <c r="P30" i="1"/>
  <c r="T30" i="1"/>
  <c r="T237" i="1"/>
  <c r="R237" i="1"/>
  <c r="P237" i="1"/>
  <c r="R274" i="1"/>
  <c r="P274" i="1"/>
  <c r="S107" i="1"/>
  <c r="Q107" i="1"/>
  <c r="N172" i="1"/>
  <c r="S172" i="1" s="1"/>
  <c r="N191" i="1"/>
  <c r="S126" i="1"/>
  <c r="Q126" i="1"/>
  <c r="Q259" i="1"/>
  <c r="S259" i="1"/>
  <c r="H34" i="1"/>
  <c r="F34" i="1"/>
  <c r="J34" i="1"/>
  <c r="H112" i="1"/>
  <c r="F177" i="1"/>
  <c r="G177" i="1" s="1"/>
  <c r="J112" i="1"/>
  <c r="F112" i="1"/>
  <c r="H269" i="1"/>
  <c r="F269" i="1"/>
  <c r="F313" i="1"/>
  <c r="H313" i="1"/>
  <c r="L119" i="1"/>
  <c r="L159" i="1"/>
  <c r="L170" i="1"/>
  <c r="B197" i="1"/>
  <c r="D160" i="1"/>
  <c r="I160" i="1" s="1"/>
  <c r="G95" i="1"/>
  <c r="I95" i="1"/>
  <c r="D183" i="1"/>
  <c r="I183" i="1" s="1"/>
  <c r="I118" i="1"/>
  <c r="G118" i="1"/>
  <c r="G312" i="1"/>
  <c r="I312" i="1"/>
  <c r="I267" i="1"/>
  <c r="G267" i="1"/>
  <c r="I13" i="1"/>
  <c r="G13" i="1"/>
  <c r="I30" i="3"/>
  <c r="H30" i="3"/>
  <c r="G30" i="3"/>
  <c r="F30" i="3"/>
  <c r="J30" i="3"/>
  <c r="J35" i="3"/>
  <c r="J32" i="3"/>
  <c r="J34" i="3"/>
  <c r="J36" i="3"/>
  <c r="J31" i="3"/>
  <c r="J42" i="3"/>
  <c r="I42" i="3"/>
  <c r="H42" i="3"/>
  <c r="G42" i="3"/>
  <c r="F42" i="3"/>
  <c r="M148" i="1"/>
  <c r="R34" i="1"/>
  <c r="P34" i="1"/>
  <c r="T34" i="1"/>
  <c r="P109" i="1"/>
  <c r="P174" i="1"/>
  <c r="T109" i="1"/>
  <c r="R109" i="1"/>
  <c r="R267" i="1"/>
  <c r="P267" i="1"/>
  <c r="M154" i="1"/>
  <c r="Q72" i="1"/>
  <c r="N137" i="1"/>
  <c r="S137" i="1" s="1"/>
  <c r="S72" i="1"/>
  <c r="S282" i="1"/>
  <c r="Q282" i="1"/>
  <c r="S300" i="1"/>
  <c r="Q300" i="1"/>
  <c r="F148" i="1"/>
  <c r="G148" i="1" s="1"/>
  <c r="J83" i="1"/>
  <c r="H83" i="1"/>
  <c r="F83" i="1"/>
  <c r="F165" i="1"/>
  <c r="G165" i="1" s="1"/>
  <c r="J100" i="1"/>
  <c r="H100" i="1"/>
  <c r="F100" i="1"/>
  <c r="J241" i="1"/>
  <c r="H241" i="1"/>
  <c r="F241" i="1"/>
  <c r="C188" i="1"/>
  <c r="C133" i="1"/>
  <c r="I46" i="1"/>
  <c r="G46" i="1"/>
  <c r="D164" i="1"/>
  <c r="I164" i="1" s="1"/>
  <c r="G99" i="1"/>
  <c r="I99" i="1"/>
  <c r="D191" i="1"/>
  <c r="G126" i="1"/>
  <c r="I126" i="1"/>
  <c r="I294" i="1"/>
  <c r="G294" i="1"/>
  <c r="G313" i="1"/>
  <c r="I313" i="1"/>
  <c r="J14" i="3"/>
  <c r="I14" i="3"/>
  <c r="H14" i="3"/>
  <c r="G14" i="3"/>
  <c r="F14" i="3"/>
  <c r="F9" i="3"/>
  <c r="H9" i="3"/>
  <c r="Q31" i="3"/>
  <c r="S31" i="3"/>
  <c r="R16" i="3"/>
  <c r="P16" i="3"/>
  <c r="R8" i="3"/>
  <c r="P8" i="3"/>
  <c r="T24" i="3"/>
  <c r="S24" i="3"/>
  <c r="R24" i="3"/>
  <c r="Q24" i="3"/>
  <c r="P24" i="3"/>
  <c r="T11" i="3"/>
  <c r="S11" i="3"/>
  <c r="R11" i="3"/>
  <c r="Q11" i="3"/>
  <c r="P11" i="3"/>
  <c r="Q34" i="3"/>
  <c r="S34" i="3"/>
  <c r="T41" i="3"/>
  <c r="S41" i="3"/>
  <c r="R41" i="3"/>
  <c r="Q41" i="3"/>
  <c r="P41" i="3"/>
  <c r="T44" i="3"/>
  <c r="T18" i="3"/>
  <c r="S18" i="3"/>
  <c r="R18" i="3"/>
  <c r="Q18" i="3"/>
  <c r="P18" i="3"/>
  <c r="T10" i="3"/>
  <c r="S10" i="3"/>
  <c r="R10" i="3"/>
  <c r="Q10" i="3"/>
  <c r="P10" i="3"/>
  <c r="J13" i="2"/>
  <c r="J39" i="2"/>
  <c r="J24" i="2"/>
  <c r="E23" i="2"/>
  <c r="J26" i="2"/>
  <c r="S7" i="2"/>
  <c r="Q7" i="2"/>
  <c r="G7" i="2"/>
  <c r="I7" i="2"/>
  <c r="I62" i="1"/>
  <c r="G62" i="1"/>
  <c r="J12" i="1"/>
  <c r="H12" i="1"/>
  <c r="F12" i="1"/>
  <c r="I235" i="1"/>
  <c r="G235" i="1"/>
  <c r="N156" i="1"/>
  <c r="D166" i="1"/>
  <c r="I101" i="1"/>
  <c r="G101" i="1"/>
  <c r="F15" i="1"/>
  <c r="J15" i="1"/>
  <c r="H15" i="1"/>
  <c r="I115" i="1"/>
  <c r="D180" i="1"/>
  <c r="G115" i="1"/>
  <c r="J37" i="1"/>
  <c r="H37" i="1"/>
  <c r="F37" i="1"/>
  <c r="S7" i="1"/>
  <c r="Q7" i="1"/>
  <c r="T41" i="1"/>
  <c r="R41" i="1"/>
  <c r="P41" i="1"/>
  <c r="P140" i="1"/>
  <c r="T75" i="1"/>
  <c r="R75" i="1"/>
  <c r="P75" i="1"/>
  <c r="R116" i="1"/>
  <c r="P116" i="1"/>
  <c r="P181" i="1"/>
  <c r="Q181" i="1" s="1"/>
  <c r="T116" i="1"/>
  <c r="R59" i="1"/>
  <c r="P59" i="1"/>
  <c r="T59" i="1"/>
  <c r="P167" i="1"/>
  <c r="R102" i="1"/>
  <c r="P102" i="1"/>
  <c r="T102" i="1"/>
  <c r="P23" i="1"/>
  <c r="T23" i="1"/>
  <c r="R23" i="1"/>
  <c r="P64" i="1"/>
  <c r="T64" i="1"/>
  <c r="R64" i="1"/>
  <c r="T127" i="1"/>
  <c r="R127" i="1"/>
  <c r="P127" i="1"/>
  <c r="P192" i="1"/>
  <c r="Q192" i="1" s="1"/>
  <c r="P195" i="1"/>
  <c r="Q195" i="1" s="1"/>
  <c r="P130" i="1"/>
  <c r="T130" i="1"/>
  <c r="R130" i="1"/>
  <c r="P279" i="1"/>
  <c r="R279" i="1"/>
  <c r="P287" i="1"/>
  <c r="R287" i="1"/>
  <c r="T253" i="1"/>
  <c r="R253" i="1"/>
  <c r="P253" i="1"/>
  <c r="R264" i="1"/>
  <c r="P264" i="1"/>
  <c r="R272" i="1"/>
  <c r="P272" i="1"/>
  <c r="R295" i="1"/>
  <c r="P295" i="1"/>
  <c r="R303" i="1"/>
  <c r="P303" i="1"/>
  <c r="P314" i="1"/>
  <c r="R314" i="1"/>
  <c r="T40" i="1"/>
  <c r="R40" i="1"/>
  <c r="P40" i="1"/>
  <c r="H18" i="1"/>
  <c r="F18" i="1"/>
  <c r="J18" i="1"/>
  <c r="H10" i="1"/>
  <c r="F10" i="1"/>
  <c r="J10" i="1"/>
  <c r="N173" i="1"/>
  <c r="S173" i="1" s="1"/>
  <c r="Q108" i="1"/>
  <c r="S108" i="1"/>
  <c r="Q59" i="1"/>
  <c r="S59" i="1"/>
  <c r="N167" i="1"/>
  <c r="S167" i="1" s="1"/>
  <c r="Q102" i="1"/>
  <c r="S102" i="1"/>
  <c r="S51" i="1"/>
  <c r="Q51" i="1"/>
  <c r="S99" i="1"/>
  <c r="N164" i="1"/>
  <c r="S164" i="1" s="1"/>
  <c r="Q99" i="1"/>
  <c r="S48" i="1"/>
  <c r="Q48" i="1"/>
  <c r="N153" i="1"/>
  <c r="S88" i="1"/>
  <c r="Q88" i="1"/>
  <c r="N193" i="1"/>
  <c r="S193" i="1" s="1"/>
  <c r="S128" i="1"/>
  <c r="Q128" i="1"/>
  <c r="Q129" i="1"/>
  <c r="N194" i="1"/>
  <c r="S194" i="1" s="1"/>
  <c r="S129" i="1"/>
  <c r="N182" i="1"/>
  <c r="S117" i="1"/>
  <c r="Q117" i="1"/>
  <c r="S249" i="1"/>
  <c r="Q249" i="1"/>
  <c r="Q257" i="1"/>
  <c r="S257" i="1"/>
  <c r="Q243" i="1"/>
  <c r="S243" i="1"/>
  <c r="S289" i="1"/>
  <c r="Q289" i="1"/>
  <c r="S297" i="1"/>
  <c r="Q297" i="1"/>
  <c r="S305" i="1"/>
  <c r="Q305" i="1"/>
  <c r="Q314" i="1"/>
  <c r="S314" i="1"/>
  <c r="S252" i="1"/>
  <c r="Q252" i="1"/>
  <c r="S268" i="1"/>
  <c r="Q268" i="1"/>
  <c r="F109" i="1"/>
  <c r="F174" i="1"/>
  <c r="G174" i="1" s="1"/>
  <c r="J109" i="1"/>
  <c r="H109" i="1"/>
  <c r="H63" i="1"/>
  <c r="F63" i="1"/>
  <c r="J63" i="1"/>
  <c r="F171" i="1"/>
  <c r="H106" i="1"/>
  <c r="F106" i="1"/>
  <c r="J106" i="1"/>
  <c r="F51" i="1"/>
  <c r="J51" i="1"/>
  <c r="H51" i="1"/>
  <c r="F164" i="1"/>
  <c r="G164" i="1" s="1"/>
  <c r="F99" i="1"/>
  <c r="J99" i="1"/>
  <c r="H99" i="1"/>
  <c r="J44" i="1"/>
  <c r="H44" i="1"/>
  <c r="F44" i="1"/>
  <c r="F147" i="1"/>
  <c r="J82" i="1"/>
  <c r="H82" i="1"/>
  <c r="F82" i="1"/>
  <c r="F197" i="1"/>
  <c r="G197" i="1" s="1"/>
  <c r="J132" i="1"/>
  <c r="H132" i="1"/>
  <c r="F132" i="1"/>
  <c r="F117" i="1"/>
  <c r="H117" i="1"/>
  <c r="F182" i="1"/>
  <c r="G182" i="1" s="1"/>
  <c r="J117" i="1"/>
  <c r="F188" i="1"/>
  <c r="J123" i="1"/>
  <c r="E133" i="1"/>
  <c r="H123" i="1"/>
  <c r="F123" i="1"/>
  <c r="J249" i="1"/>
  <c r="H249" i="1"/>
  <c r="F249" i="1"/>
  <c r="H222" i="1"/>
  <c r="F222" i="1"/>
  <c r="H239" i="1"/>
  <c r="F239" i="1"/>
  <c r="J239" i="1"/>
  <c r="H267" i="1"/>
  <c r="F267" i="1"/>
  <c r="H289" i="1"/>
  <c r="F289" i="1"/>
  <c r="F281" i="1"/>
  <c r="H281" i="1"/>
  <c r="H257" i="1"/>
  <c r="F257" i="1"/>
  <c r="J257" i="1"/>
  <c r="H294" i="1"/>
  <c r="F294" i="1"/>
  <c r="H302" i="1"/>
  <c r="F302" i="1"/>
  <c r="F311" i="1"/>
  <c r="H311" i="1"/>
  <c r="F319" i="1"/>
  <c r="H319" i="1"/>
  <c r="M173" i="1"/>
  <c r="M176" i="1"/>
  <c r="M159" i="1"/>
  <c r="M119" i="1"/>
  <c r="M184" i="1" s="1"/>
  <c r="M138" i="1"/>
  <c r="M190" i="1"/>
  <c r="M153" i="1"/>
  <c r="M194" i="1"/>
  <c r="M188" i="1"/>
  <c r="M133" i="1"/>
  <c r="L141" i="1"/>
  <c r="L146" i="1"/>
  <c r="L139" i="1"/>
  <c r="L174" i="1"/>
  <c r="L68" i="1"/>
  <c r="L162" i="1"/>
  <c r="L178" i="1"/>
  <c r="L188" i="1"/>
  <c r="L133" i="1"/>
  <c r="L193" i="1"/>
  <c r="C159" i="1"/>
  <c r="C119" i="1"/>
  <c r="C143" i="1"/>
  <c r="C68" i="1"/>
  <c r="C162" i="1"/>
  <c r="C178" i="1"/>
  <c r="C175" i="1"/>
  <c r="B168" i="1"/>
  <c r="B177" i="1"/>
  <c r="B161" i="1"/>
  <c r="B54" i="1"/>
  <c r="B166" i="1"/>
  <c r="B189" i="1"/>
  <c r="I34" i="1"/>
  <c r="G34" i="1"/>
  <c r="D137" i="1"/>
  <c r="I137" i="1" s="1"/>
  <c r="I72" i="1"/>
  <c r="G72" i="1"/>
  <c r="I220" i="1"/>
  <c r="G220" i="1"/>
  <c r="G39" i="1"/>
  <c r="I39" i="1"/>
  <c r="D146" i="1"/>
  <c r="I146" i="1" s="1"/>
  <c r="G81" i="1"/>
  <c r="I81" i="1"/>
  <c r="I222" i="1"/>
  <c r="G222" i="1"/>
  <c r="I48" i="1"/>
  <c r="G48" i="1"/>
  <c r="D153" i="1"/>
  <c r="I153" i="1" s="1"/>
  <c r="I88" i="1"/>
  <c r="G88" i="1"/>
  <c r="D181" i="1"/>
  <c r="I116" i="1"/>
  <c r="G116" i="1"/>
  <c r="I221" i="1"/>
  <c r="G221" i="1"/>
  <c r="I110" i="1"/>
  <c r="G110" i="1"/>
  <c r="D175" i="1"/>
  <c r="I238" i="1"/>
  <c r="G238" i="1"/>
  <c r="I286" i="1"/>
  <c r="G286" i="1"/>
  <c r="G255" i="1"/>
  <c r="I255" i="1"/>
  <c r="I299" i="1"/>
  <c r="G299" i="1"/>
  <c r="G310" i="1"/>
  <c r="I310" i="1"/>
  <c r="G318" i="1"/>
  <c r="I318" i="1"/>
  <c r="I265" i="1"/>
  <c r="G265" i="1"/>
  <c r="I273" i="1"/>
  <c r="G273" i="1"/>
  <c r="S13" i="3"/>
  <c r="Q13" i="3"/>
  <c r="I9" i="2"/>
  <c r="G9" i="2"/>
  <c r="J34" i="2"/>
  <c r="D170" i="1"/>
  <c r="I105" i="1"/>
  <c r="G105" i="1"/>
  <c r="G29" i="1"/>
  <c r="D54" i="1"/>
  <c r="I29" i="1"/>
  <c r="T111" i="1"/>
  <c r="R111" i="1"/>
  <c r="P176" i="1"/>
  <c r="Q176" i="1" s="1"/>
  <c r="P111" i="1"/>
  <c r="T115" i="1"/>
  <c r="R115" i="1"/>
  <c r="P115" i="1"/>
  <c r="P180" i="1"/>
  <c r="Q180" i="1" s="1"/>
  <c r="P281" i="1"/>
  <c r="R281" i="1"/>
  <c r="P316" i="1"/>
  <c r="R316" i="1"/>
  <c r="N144" i="1"/>
  <c r="S79" i="1"/>
  <c r="Q79" i="1"/>
  <c r="S64" i="1"/>
  <c r="Q64" i="1"/>
  <c r="S237" i="1"/>
  <c r="Q237" i="1"/>
  <c r="F144" i="1"/>
  <c r="G144" i="1" s="1"/>
  <c r="J79" i="1"/>
  <c r="H79" i="1"/>
  <c r="F79" i="1"/>
  <c r="J52" i="1"/>
  <c r="H52" i="1"/>
  <c r="F52" i="1"/>
  <c r="H224" i="1"/>
  <c r="F224" i="1"/>
  <c r="H304" i="1"/>
  <c r="F304" i="1"/>
  <c r="M146" i="1"/>
  <c r="M195" i="1"/>
  <c r="J9" i="1"/>
  <c r="F9" i="1"/>
  <c r="H9" i="1"/>
  <c r="C153" i="1"/>
  <c r="I288" i="1"/>
  <c r="G288" i="1"/>
  <c r="G320" i="1"/>
  <c r="I320" i="1"/>
  <c r="J10" i="3"/>
  <c r="I10" i="3"/>
  <c r="H10" i="3"/>
  <c r="G10" i="3"/>
  <c r="F10" i="3"/>
  <c r="Q8" i="3"/>
  <c r="S8" i="3"/>
  <c r="J36" i="2"/>
  <c r="J38" i="2"/>
  <c r="Q16" i="1"/>
  <c r="S16" i="1"/>
  <c r="P16" i="1"/>
  <c r="R16" i="1"/>
  <c r="P189" i="1"/>
  <c r="Q189" i="1" s="1"/>
  <c r="T124" i="1"/>
  <c r="R124" i="1"/>
  <c r="P124" i="1"/>
  <c r="P39" i="1"/>
  <c r="T39" i="1"/>
  <c r="R39" i="1"/>
  <c r="P282" i="1"/>
  <c r="R282" i="1"/>
  <c r="R298" i="1"/>
  <c r="P298" i="1"/>
  <c r="Q34" i="1"/>
  <c r="S34" i="1"/>
  <c r="N169" i="1"/>
  <c r="S169" i="1" s="1"/>
  <c r="S104" i="1"/>
  <c r="Q104" i="1"/>
  <c r="S258" i="1"/>
  <c r="Q258" i="1"/>
  <c r="S271" i="1"/>
  <c r="Q271" i="1"/>
  <c r="J111" i="1"/>
  <c r="F176" i="1"/>
  <c r="G176" i="1" s="1"/>
  <c r="H111" i="1"/>
  <c r="F111" i="1"/>
  <c r="H270" i="1"/>
  <c r="F270" i="1"/>
  <c r="H297" i="1"/>
  <c r="F297" i="1"/>
  <c r="L153" i="1"/>
  <c r="C191" i="1"/>
  <c r="B142" i="1"/>
  <c r="B174" i="1"/>
  <c r="I94" i="1"/>
  <c r="G94" i="1"/>
  <c r="D119" i="1"/>
  <c r="D159" i="1"/>
  <c r="I159" i="1" s="1"/>
  <c r="D169" i="1"/>
  <c r="I169" i="1" s="1"/>
  <c r="I104" i="1"/>
  <c r="G104" i="1"/>
  <c r="G256" i="1"/>
  <c r="I256" i="1"/>
  <c r="I268" i="1"/>
  <c r="G268" i="1"/>
  <c r="I32" i="3"/>
  <c r="G32" i="3"/>
  <c r="J37" i="3"/>
  <c r="I37" i="3"/>
  <c r="H37" i="3"/>
  <c r="G37" i="3"/>
  <c r="F37" i="3"/>
  <c r="Q12" i="3"/>
  <c r="S12" i="3"/>
  <c r="J41" i="3"/>
  <c r="I41" i="3"/>
  <c r="H41" i="3"/>
  <c r="G41" i="3"/>
  <c r="F41" i="3"/>
  <c r="J45" i="3"/>
  <c r="I16" i="3"/>
  <c r="H16" i="3"/>
  <c r="G16" i="3"/>
  <c r="F16" i="3"/>
  <c r="J16" i="3"/>
  <c r="I8" i="3"/>
  <c r="H8" i="3"/>
  <c r="G8" i="3"/>
  <c r="F8" i="3"/>
  <c r="J8" i="3"/>
  <c r="T37" i="3"/>
  <c r="S37" i="3"/>
  <c r="R37" i="3"/>
  <c r="Q37" i="3"/>
  <c r="P37" i="3"/>
  <c r="G22" i="3"/>
  <c r="I22" i="3"/>
  <c r="G9" i="3"/>
  <c r="I9" i="3"/>
  <c r="J24" i="3"/>
  <c r="I24" i="3"/>
  <c r="H24" i="3"/>
  <c r="G24" i="3"/>
  <c r="F24" i="3"/>
  <c r="T50" i="3"/>
  <c r="S50" i="3"/>
  <c r="R50" i="3"/>
  <c r="Q50" i="3"/>
  <c r="P50" i="3"/>
  <c r="J19" i="2"/>
  <c r="J43" i="2"/>
  <c r="J28" i="2"/>
  <c r="J30" i="2"/>
  <c r="F7" i="2"/>
  <c r="J7" i="2"/>
  <c r="H7" i="2"/>
  <c r="J29" i="2"/>
  <c r="J14" i="2"/>
  <c r="J15" i="2"/>
  <c r="J41" i="2"/>
  <c r="J9" i="2"/>
  <c r="J18" i="2"/>
  <c r="J37" i="2"/>
  <c r="M68" i="1"/>
  <c r="C174" i="1"/>
  <c r="I8" i="1"/>
  <c r="G8" i="1"/>
  <c r="M162" i="1"/>
  <c r="P165" i="1"/>
  <c r="Q165" i="1" s="1"/>
  <c r="T100" i="1"/>
  <c r="R100" i="1"/>
  <c r="P100" i="1"/>
  <c r="S33" i="1"/>
  <c r="Q33" i="1"/>
  <c r="G15" i="1"/>
  <c r="I15" i="1"/>
  <c r="G7" i="1"/>
  <c r="I7" i="1"/>
  <c r="F7" i="1"/>
  <c r="H7" i="1"/>
  <c r="T45" i="1"/>
  <c r="R45" i="1"/>
  <c r="P45" i="1"/>
  <c r="P144" i="1"/>
  <c r="T79" i="1"/>
  <c r="R79" i="1"/>
  <c r="P79" i="1"/>
  <c r="P193" i="1"/>
  <c r="Q193" i="1" s="1"/>
  <c r="T128" i="1"/>
  <c r="R128" i="1"/>
  <c r="P128" i="1"/>
  <c r="R63" i="1"/>
  <c r="P63" i="1"/>
  <c r="T63" i="1"/>
  <c r="P171" i="1"/>
  <c r="R106" i="1"/>
  <c r="P106" i="1"/>
  <c r="T106" i="1"/>
  <c r="P31" i="1"/>
  <c r="T31" i="1"/>
  <c r="R31" i="1"/>
  <c r="P161" i="1"/>
  <c r="P138" i="1"/>
  <c r="Q138" i="1" s="1"/>
  <c r="P73" i="1"/>
  <c r="T73" i="1"/>
  <c r="R73" i="1"/>
  <c r="T234" i="1"/>
  <c r="R234" i="1"/>
  <c r="P234" i="1"/>
  <c r="T241" i="1"/>
  <c r="R241" i="1"/>
  <c r="P241" i="1"/>
  <c r="P280" i="1"/>
  <c r="R280" i="1"/>
  <c r="R288" i="1"/>
  <c r="P288" i="1"/>
  <c r="P259" i="1"/>
  <c r="R259" i="1"/>
  <c r="T259" i="1"/>
  <c r="R265" i="1"/>
  <c r="P265" i="1"/>
  <c r="R273" i="1"/>
  <c r="P273" i="1"/>
  <c r="R296" i="1"/>
  <c r="P296" i="1"/>
  <c r="R304" i="1"/>
  <c r="P304" i="1"/>
  <c r="P315" i="1"/>
  <c r="R315" i="1"/>
  <c r="I218" i="1"/>
  <c r="G218" i="1"/>
  <c r="I37" i="1"/>
  <c r="G37" i="1"/>
  <c r="N140" i="1"/>
  <c r="S140" i="1" s="1"/>
  <c r="S75" i="1"/>
  <c r="Q75" i="1"/>
  <c r="S254" i="1"/>
  <c r="Q254" i="1"/>
  <c r="Q63" i="1"/>
  <c r="S63" i="1"/>
  <c r="N171" i="1"/>
  <c r="Q106" i="1"/>
  <c r="S106" i="1"/>
  <c r="S60" i="1"/>
  <c r="Q60" i="1"/>
  <c r="N168" i="1"/>
  <c r="S168" i="1" s="1"/>
  <c r="S103" i="1"/>
  <c r="Q103" i="1"/>
  <c r="S52" i="1"/>
  <c r="Q52" i="1"/>
  <c r="N161" i="1"/>
  <c r="S161" i="1" s="1"/>
  <c r="S96" i="1"/>
  <c r="Q96" i="1"/>
  <c r="R96" i="1"/>
  <c r="P96" i="1"/>
  <c r="N197" i="1"/>
  <c r="S197" i="1" s="1"/>
  <c r="S132" i="1"/>
  <c r="Q132" i="1"/>
  <c r="S251" i="1"/>
  <c r="Q251" i="1"/>
  <c r="S281" i="1"/>
  <c r="Q281" i="1"/>
  <c r="S233" i="1"/>
  <c r="Q233" i="1"/>
  <c r="S298" i="1"/>
  <c r="Q298" i="1"/>
  <c r="Q255" i="1"/>
  <c r="S255" i="1"/>
  <c r="Q315" i="1"/>
  <c r="S315" i="1"/>
  <c r="S256" i="1"/>
  <c r="Q256" i="1"/>
  <c r="S269" i="1"/>
  <c r="Q269" i="1"/>
  <c r="F140" i="1"/>
  <c r="G140" i="1" s="1"/>
  <c r="J75" i="1"/>
  <c r="H75" i="1"/>
  <c r="F75" i="1"/>
  <c r="H30" i="1"/>
  <c r="F30" i="1"/>
  <c r="J30" i="1"/>
  <c r="H67" i="1"/>
  <c r="F67" i="1"/>
  <c r="J67" i="1"/>
  <c r="H108" i="1"/>
  <c r="F173" i="1"/>
  <c r="G173" i="1" s="1"/>
  <c r="J108" i="1"/>
  <c r="F108" i="1"/>
  <c r="F60" i="1"/>
  <c r="J60" i="1"/>
  <c r="H60" i="1"/>
  <c r="F168" i="1"/>
  <c r="G168" i="1" s="1"/>
  <c r="F103" i="1"/>
  <c r="J103" i="1"/>
  <c r="H103" i="1"/>
  <c r="J48" i="1"/>
  <c r="H48" i="1"/>
  <c r="F48" i="1"/>
  <c r="F153" i="1"/>
  <c r="J88" i="1"/>
  <c r="H88" i="1"/>
  <c r="F88" i="1"/>
  <c r="J127" i="1"/>
  <c r="F192" i="1"/>
  <c r="G192" i="1" s="1"/>
  <c r="H127" i="1"/>
  <c r="F127" i="1"/>
  <c r="J250" i="1"/>
  <c r="H250" i="1"/>
  <c r="F250" i="1"/>
  <c r="H223" i="1"/>
  <c r="F223" i="1"/>
  <c r="H243" i="1"/>
  <c r="F243" i="1"/>
  <c r="J243" i="1"/>
  <c r="H268" i="1"/>
  <c r="F268" i="1"/>
  <c r="F282" i="1"/>
  <c r="H282" i="1"/>
  <c r="J233" i="1"/>
  <c r="F233" i="1"/>
  <c r="H233" i="1"/>
  <c r="H295" i="1"/>
  <c r="F295" i="1"/>
  <c r="H303" i="1"/>
  <c r="F303" i="1"/>
  <c r="F312" i="1"/>
  <c r="H312" i="1"/>
  <c r="F320" i="1"/>
  <c r="H320" i="1"/>
  <c r="M182" i="1"/>
  <c r="M163" i="1"/>
  <c r="M142" i="1"/>
  <c r="M161" i="1"/>
  <c r="M191" i="1"/>
  <c r="M192" i="1"/>
  <c r="S45" i="1"/>
  <c r="Q45" i="1"/>
  <c r="S9" i="1"/>
  <c r="Q9" i="1"/>
  <c r="R9" i="1"/>
  <c r="P9" i="1"/>
  <c r="L145" i="1"/>
  <c r="L143" i="1"/>
  <c r="L54" i="1"/>
  <c r="L166" i="1"/>
  <c r="L182" i="1"/>
  <c r="L192" i="1"/>
  <c r="L197" i="1"/>
  <c r="C163" i="1"/>
  <c r="C160" i="1"/>
  <c r="C147" i="1"/>
  <c r="C54" i="1"/>
  <c r="C166" i="1"/>
  <c r="C182" i="1"/>
  <c r="C179" i="1"/>
  <c r="C176" i="1"/>
  <c r="B172" i="1"/>
  <c r="B165" i="1"/>
  <c r="B170" i="1"/>
  <c r="B193" i="1"/>
  <c r="I38" i="1"/>
  <c r="G38" i="1"/>
  <c r="I76" i="1"/>
  <c r="G76" i="1"/>
  <c r="D141" i="1"/>
  <c r="I228" i="1"/>
  <c r="G228" i="1"/>
  <c r="G43" i="1"/>
  <c r="I43" i="1"/>
  <c r="I52" i="1"/>
  <c r="G52" i="1"/>
  <c r="D161" i="1"/>
  <c r="I96" i="1"/>
  <c r="G96" i="1"/>
  <c r="I242" i="1"/>
  <c r="G242" i="1"/>
  <c r="I223" i="1"/>
  <c r="G223" i="1"/>
  <c r="I114" i="1"/>
  <c r="G114" i="1"/>
  <c r="D179" i="1"/>
  <c r="I254" i="1"/>
  <c r="G254" i="1"/>
  <c r="I279" i="1"/>
  <c r="G279" i="1"/>
  <c r="I287" i="1"/>
  <c r="G287" i="1"/>
  <c r="G259" i="1"/>
  <c r="I259" i="1"/>
  <c r="I300" i="1"/>
  <c r="G300" i="1"/>
  <c r="G311" i="1"/>
  <c r="I311" i="1"/>
  <c r="G319" i="1"/>
  <c r="I319" i="1"/>
  <c r="I266" i="1"/>
  <c r="G266" i="1"/>
  <c r="I274" i="1"/>
  <c r="G274" i="1"/>
  <c r="T248" i="1"/>
  <c r="R248" i="1"/>
  <c r="P248" i="1"/>
  <c r="J325" i="1"/>
  <c r="H325" i="1"/>
  <c r="F325" i="1"/>
  <c r="I293" i="1"/>
  <c r="G293" i="1"/>
  <c r="Q309" i="1"/>
  <c r="S309" i="1"/>
  <c r="H217" i="1"/>
  <c r="F217" i="1"/>
  <c r="I369" i="1"/>
  <c r="G369" i="1"/>
  <c r="I340" i="1"/>
  <c r="G340" i="1"/>
  <c r="J62" i="2"/>
  <c r="H62" i="2"/>
  <c r="F62" i="2"/>
  <c r="H22" i="1"/>
  <c r="F22" i="1"/>
  <c r="J22" i="1"/>
  <c r="P87" i="1"/>
  <c r="T87" i="1"/>
  <c r="R87" i="1"/>
  <c r="Q232" i="1"/>
  <c r="S232" i="1"/>
  <c r="S293" i="1"/>
  <c r="Q293" i="1"/>
  <c r="H340" i="1"/>
  <c r="F340" i="1"/>
  <c r="J340" i="1"/>
  <c r="G122" i="1"/>
  <c r="I122" i="1"/>
  <c r="G232" i="1"/>
  <c r="I232" i="1"/>
  <c r="G354" i="1"/>
  <c r="I354" i="1"/>
  <c r="Q147" i="1"/>
  <c r="I57" i="1"/>
  <c r="G57" i="1"/>
  <c r="P100" i="2"/>
  <c r="T100" i="2"/>
  <c r="R100" i="2"/>
  <c r="T57" i="1"/>
  <c r="R57" i="1"/>
  <c r="P57" i="1"/>
  <c r="J57" i="1"/>
  <c r="H57" i="1"/>
  <c r="F57" i="1"/>
  <c r="T62" i="2"/>
  <c r="R62" i="2"/>
  <c r="P62" i="2"/>
  <c r="I50" i="2"/>
  <c r="R22" i="1"/>
  <c r="T22" i="1"/>
  <c r="P22" i="1"/>
  <c r="F278" i="1"/>
  <c r="H278" i="1"/>
  <c r="F354" i="1"/>
  <c r="J354" i="1"/>
  <c r="H354" i="1"/>
  <c r="I152" i="1"/>
  <c r="I262" i="1"/>
  <c r="G262" i="1"/>
  <c r="Q139" i="1"/>
  <c r="T56" i="2"/>
  <c r="R56" i="2"/>
  <c r="P56" i="2"/>
  <c r="S262" i="1"/>
  <c r="Q262" i="1"/>
  <c r="S354" i="1"/>
  <c r="Q354" i="1"/>
  <c r="G100" i="2"/>
  <c r="G50" i="2"/>
  <c r="G62" i="2"/>
  <c r="G12" i="2"/>
  <c r="G56" i="2"/>
  <c r="P309" i="1"/>
  <c r="R309" i="1"/>
  <c r="H262" i="1"/>
  <c r="F262" i="1"/>
  <c r="I12" i="2"/>
  <c r="H12" i="2"/>
  <c r="H50" i="2"/>
  <c r="F50" i="2"/>
  <c r="J50" i="2"/>
  <c r="I56" i="2"/>
  <c r="R201" i="1"/>
  <c r="P201" i="1"/>
  <c r="P122" i="1"/>
  <c r="Q136" i="1"/>
  <c r="T122" i="1"/>
  <c r="R122" i="1"/>
  <c r="R262" i="1"/>
  <c r="P262" i="1"/>
  <c r="R293" i="1"/>
  <c r="P293" i="1"/>
  <c r="S87" i="1"/>
  <c r="Q87" i="1"/>
  <c r="F87" i="1"/>
  <c r="J87" i="1"/>
  <c r="H87" i="1"/>
  <c r="G187" i="1"/>
  <c r="F309" i="1"/>
  <c r="H309" i="1"/>
  <c r="I22" i="1"/>
  <c r="G22" i="1"/>
  <c r="I217" i="1"/>
  <c r="G217" i="1"/>
  <c r="I136" i="1"/>
  <c r="I71" i="1"/>
  <c r="G71" i="1"/>
  <c r="P12" i="2"/>
  <c r="T12" i="2"/>
  <c r="R12" i="2"/>
  <c r="P232" i="1"/>
  <c r="T232" i="1"/>
  <c r="R232" i="1"/>
  <c r="Q50" i="2"/>
  <c r="Q62" i="2"/>
  <c r="Q56" i="2"/>
  <c r="Q100" i="2"/>
  <c r="Q12" i="2"/>
  <c r="F56" i="2"/>
  <c r="J56" i="2"/>
  <c r="H56" i="2"/>
  <c r="I62" i="2"/>
  <c r="T71" i="1"/>
  <c r="R71" i="1"/>
  <c r="P71" i="1"/>
  <c r="P278" i="1"/>
  <c r="R278" i="1"/>
  <c r="S217" i="1"/>
  <c r="Q217" i="1"/>
  <c r="S248" i="1"/>
  <c r="Q248" i="1"/>
  <c r="S325" i="1"/>
  <c r="Q325" i="1"/>
  <c r="J248" i="1"/>
  <c r="H248" i="1"/>
  <c r="F248" i="1"/>
  <c r="H293" i="1"/>
  <c r="F293" i="1"/>
  <c r="G309" i="1"/>
  <c r="I309" i="1"/>
  <c r="S22" i="1"/>
  <c r="F100" i="2"/>
  <c r="J100" i="2"/>
  <c r="H100" i="2"/>
  <c r="I100" i="2"/>
  <c r="T325" i="1"/>
  <c r="R325" i="1"/>
  <c r="P325" i="1"/>
  <c r="T369" i="1"/>
  <c r="R369" i="1"/>
  <c r="P369" i="1"/>
  <c r="S71" i="1"/>
  <c r="Q71" i="1"/>
  <c r="S369" i="1"/>
  <c r="Q369" i="1"/>
  <c r="J71" i="1"/>
  <c r="H71" i="1"/>
  <c r="F71" i="1"/>
  <c r="I278" i="1"/>
  <c r="G278" i="1"/>
  <c r="R217" i="1"/>
  <c r="P217" i="1"/>
  <c r="P354" i="1"/>
  <c r="T354" i="1"/>
  <c r="R354" i="1"/>
  <c r="S57" i="1"/>
  <c r="Q57" i="1"/>
  <c r="S278" i="1"/>
  <c r="Q278" i="1"/>
  <c r="I325" i="1"/>
  <c r="G325" i="1"/>
  <c r="J369" i="1"/>
  <c r="H369" i="1"/>
  <c r="F369" i="1"/>
  <c r="P50" i="2"/>
  <c r="T50" i="2"/>
  <c r="R50" i="2"/>
  <c r="Q22" i="1"/>
  <c r="R340" i="1"/>
  <c r="P340" i="1"/>
  <c r="T340" i="1"/>
  <c r="S201" i="1"/>
  <c r="Q201" i="1"/>
  <c r="Q122" i="1"/>
  <c r="S122" i="1"/>
  <c r="Q340" i="1"/>
  <c r="S340" i="1"/>
  <c r="H201" i="1"/>
  <c r="F201" i="1"/>
  <c r="F122" i="1"/>
  <c r="J122" i="1"/>
  <c r="G136" i="1"/>
  <c r="H122" i="1"/>
  <c r="F232" i="1"/>
  <c r="J232" i="1"/>
  <c r="H232" i="1"/>
  <c r="G87" i="1"/>
  <c r="I87" i="1"/>
  <c r="I248" i="1"/>
  <c r="G248" i="1"/>
  <c r="G201" i="1"/>
  <c r="I327" i="1" l="1"/>
  <c r="G327" i="1"/>
  <c r="I96" i="2"/>
  <c r="G96" i="2"/>
  <c r="G35" i="2"/>
  <c r="I35" i="2"/>
  <c r="H35" i="2"/>
  <c r="F35" i="2"/>
  <c r="S358" i="1"/>
  <c r="Q358" i="1"/>
  <c r="P59" i="2"/>
  <c r="T59" i="2"/>
  <c r="R59" i="2"/>
  <c r="T85" i="2"/>
  <c r="R85" i="2"/>
  <c r="P85" i="2"/>
  <c r="I365" i="1"/>
  <c r="G365" i="1"/>
  <c r="H68" i="2"/>
  <c r="F68" i="2"/>
  <c r="J68" i="2"/>
  <c r="I66" i="2"/>
  <c r="G66" i="2"/>
  <c r="R28" i="2"/>
  <c r="T28" i="2"/>
  <c r="P28" i="2"/>
  <c r="I22" i="2"/>
  <c r="G22" i="2"/>
  <c r="H22" i="2"/>
  <c r="F22" i="2"/>
  <c r="J356" i="1"/>
  <c r="H356" i="1"/>
  <c r="F356" i="1"/>
  <c r="T82" i="2"/>
  <c r="R82" i="2"/>
  <c r="P82" i="2"/>
  <c r="H374" i="1"/>
  <c r="F374" i="1"/>
  <c r="J374" i="1"/>
  <c r="J376" i="1"/>
  <c r="H376" i="1"/>
  <c r="F376" i="1"/>
  <c r="I335" i="1"/>
  <c r="G335" i="1"/>
  <c r="I342" i="1"/>
  <c r="G342" i="1"/>
  <c r="T355" i="1"/>
  <c r="R355" i="1"/>
  <c r="P355" i="1"/>
  <c r="R361" i="1"/>
  <c r="P361" i="1"/>
  <c r="T361" i="1"/>
  <c r="S371" i="1"/>
  <c r="Q371" i="1"/>
  <c r="R374" i="1"/>
  <c r="P374" i="1"/>
  <c r="T374" i="1"/>
  <c r="R331" i="1"/>
  <c r="P331" i="1"/>
  <c r="T331" i="1"/>
  <c r="T347" i="1"/>
  <c r="R347" i="1"/>
  <c r="P347" i="1"/>
  <c r="P349" i="1"/>
  <c r="T349" i="1"/>
  <c r="R349" i="1"/>
  <c r="M27" i="1"/>
  <c r="S25" i="1"/>
  <c r="Q25" i="1"/>
  <c r="Q344" i="1"/>
  <c r="S344" i="1"/>
  <c r="S342" i="1"/>
  <c r="Q342" i="1"/>
  <c r="I83" i="2"/>
  <c r="G83" i="2"/>
  <c r="G76" i="2"/>
  <c r="I76" i="2"/>
  <c r="I69" i="2"/>
  <c r="G69" i="2"/>
  <c r="I70" i="2"/>
  <c r="G70" i="2"/>
  <c r="J57" i="2"/>
  <c r="H57" i="2"/>
  <c r="F57" i="2"/>
  <c r="S90" i="2"/>
  <c r="Q90" i="2"/>
  <c r="S87" i="2"/>
  <c r="Q87" i="2"/>
  <c r="Q88" i="2"/>
  <c r="S88" i="2"/>
  <c r="S89" i="2"/>
  <c r="Q89" i="2"/>
  <c r="R22" i="2"/>
  <c r="P22" i="2"/>
  <c r="T22" i="2"/>
  <c r="R32" i="2"/>
  <c r="T32" i="2"/>
  <c r="P32" i="2"/>
  <c r="P37" i="2"/>
  <c r="T37" i="2"/>
  <c r="R37" i="2"/>
  <c r="J52" i="2"/>
  <c r="H52" i="2"/>
  <c r="F52" i="2"/>
  <c r="I14" i="2"/>
  <c r="G14" i="2"/>
  <c r="H14" i="2"/>
  <c r="F14" i="2"/>
  <c r="G16" i="2"/>
  <c r="I16" i="2"/>
  <c r="H16" i="2"/>
  <c r="F16" i="2"/>
  <c r="G27" i="2"/>
  <c r="I27" i="2"/>
  <c r="H27" i="2"/>
  <c r="F27" i="2"/>
  <c r="I26" i="2"/>
  <c r="G26" i="2"/>
  <c r="F26" i="2"/>
  <c r="H26" i="2"/>
  <c r="I43" i="2"/>
  <c r="G43" i="2"/>
  <c r="H43" i="2"/>
  <c r="F43" i="2"/>
  <c r="S27" i="2"/>
  <c r="Q27" i="2"/>
  <c r="S43" i="2"/>
  <c r="Q43" i="2"/>
  <c r="Q41" i="2"/>
  <c r="S41" i="2"/>
  <c r="S42" i="2"/>
  <c r="Q42" i="2"/>
  <c r="S360" i="1"/>
  <c r="Q360" i="1"/>
  <c r="S366" i="1"/>
  <c r="Q366" i="1"/>
  <c r="J360" i="1"/>
  <c r="H360" i="1"/>
  <c r="F360" i="1"/>
  <c r="F366" i="1"/>
  <c r="J366" i="1"/>
  <c r="H366" i="1"/>
  <c r="I51" i="2"/>
  <c r="G51" i="2"/>
  <c r="T70" i="2"/>
  <c r="R70" i="2"/>
  <c r="P70" i="2"/>
  <c r="R71" i="2"/>
  <c r="P71" i="2"/>
  <c r="T71" i="2"/>
  <c r="P68" i="2"/>
  <c r="T68" i="2"/>
  <c r="R68" i="2"/>
  <c r="R93" i="2"/>
  <c r="T93" i="2"/>
  <c r="P93" i="2"/>
  <c r="T101" i="2"/>
  <c r="S101" i="2"/>
  <c r="R101" i="2"/>
  <c r="P101" i="2"/>
  <c r="I364" i="1"/>
  <c r="G364" i="1"/>
  <c r="G362" i="1"/>
  <c r="I362" i="1"/>
  <c r="J78" i="2"/>
  <c r="H78" i="2"/>
  <c r="F78" i="2"/>
  <c r="J79" i="2"/>
  <c r="H79" i="2"/>
  <c r="F79" i="2"/>
  <c r="H76" i="2"/>
  <c r="F76" i="2"/>
  <c r="J76" i="2"/>
  <c r="F77" i="2"/>
  <c r="J77" i="2"/>
  <c r="H77" i="2"/>
  <c r="G371" i="1"/>
  <c r="I371" i="1"/>
  <c r="S51" i="2"/>
  <c r="Q51" i="2"/>
  <c r="J329" i="1"/>
  <c r="H329" i="1"/>
  <c r="F329" i="1"/>
  <c r="F333" i="1"/>
  <c r="J333" i="1"/>
  <c r="H333" i="1"/>
  <c r="Q227" i="1"/>
  <c r="Q224" i="1"/>
  <c r="Q226" i="1"/>
  <c r="S208" i="1"/>
  <c r="R208" i="1"/>
  <c r="P208" i="1"/>
  <c r="T334" i="1"/>
  <c r="R334" i="1"/>
  <c r="P334" i="1"/>
  <c r="S333" i="1"/>
  <c r="Q333" i="1"/>
  <c r="G68" i="2"/>
  <c r="I68" i="2"/>
  <c r="F65" i="2"/>
  <c r="J65" i="2"/>
  <c r="H65" i="2"/>
  <c r="F332" i="1"/>
  <c r="J332" i="1"/>
  <c r="H332" i="1"/>
  <c r="Q211" i="1"/>
  <c r="I208" i="1"/>
  <c r="G208" i="1"/>
  <c r="H208" i="1"/>
  <c r="F208" i="1"/>
  <c r="I351" i="1"/>
  <c r="G351" i="1"/>
  <c r="R327" i="1"/>
  <c r="P327" i="1"/>
  <c r="T327" i="1"/>
  <c r="S337" i="1"/>
  <c r="Q337" i="1"/>
  <c r="I67" i="2"/>
  <c r="G67" i="2"/>
  <c r="D97" i="2"/>
  <c r="S85" i="2"/>
  <c r="Q85" i="2"/>
  <c r="T27" i="2"/>
  <c r="P27" i="2"/>
  <c r="R27" i="2"/>
  <c r="D47" i="2"/>
  <c r="I17" i="2"/>
  <c r="G17" i="2"/>
  <c r="H17" i="2"/>
  <c r="F17" i="2"/>
  <c r="H72" i="2"/>
  <c r="F72" i="2"/>
  <c r="J72" i="2"/>
  <c r="S53" i="2"/>
  <c r="Q53" i="2"/>
  <c r="I202" i="1"/>
  <c r="G202" i="1"/>
  <c r="I210" i="1"/>
  <c r="G210" i="1"/>
  <c r="H203" i="1"/>
  <c r="F203" i="1"/>
  <c r="H210" i="1"/>
  <c r="F210" i="1"/>
  <c r="R53" i="2"/>
  <c r="P53" i="2"/>
  <c r="T53" i="2"/>
  <c r="H378" i="1"/>
  <c r="F378" i="1"/>
  <c r="J378" i="1"/>
  <c r="J380" i="1"/>
  <c r="H380" i="1"/>
  <c r="F380" i="1"/>
  <c r="I343" i="1"/>
  <c r="G343" i="1"/>
  <c r="I344" i="1"/>
  <c r="G344" i="1"/>
  <c r="I346" i="1"/>
  <c r="G346" i="1"/>
  <c r="T359" i="1"/>
  <c r="R359" i="1"/>
  <c r="P359" i="1"/>
  <c r="R365" i="1"/>
  <c r="P365" i="1"/>
  <c r="T365" i="1"/>
  <c r="C155" i="1"/>
  <c r="C92" i="1"/>
  <c r="S375" i="1"/>
  <c r="Q375" i="1"/>
  <c r="T372" i="1"/>
  <c r="R372" i="1"/>
  <c r="P372" i="1"/>
  <c r="R378" i="1"/>
  <c r="P378" i="1"/>
  <c r="T378" i="1"/>
  <c r="T329" i="1"/>
  <c r="R329" i="1"/>
  <c r="P329" i="1"/>
  <c r="R333" i="1"/>
  <c r="T333" i="1"/>
  <c r="P333" i="1"/>
  <c r="T351" i="1"/>
  <c r="R351" i="1"/>
  <c r="P351" i="1"/>
  <c r="C47" i="2"/>
  <c r="M158" i="1"/>
  <c r="S93" i="1"/>
  <c r="Q93" i="1"/>
  <c r="M73" i="2"/>
  <c r="Q334" i="1"/>
  <c r="S334" i="1"/>
  <c r="Q348" i="1"/>
  <c r="S348" i="1"/>
  <c r="S346" i="1"/>
  <c r="Q346" i="1"/>
  <c r="I71" i="2"/>
  <c r="G71" i="2"/>
  <c r="G80" i="2"/>
  <c r="I80" i="2"/>
  <c r="I77" i="2"/>
  <c r="G77" i="2"/>
  <c r="D73" i="2"/>
  <c r="I74" i="2"/>
  <c r="G74" i="2"/>
  <c r="J58" i="2"/>
  <c r="H58" i="2"/>
  <c r="F58" i="2"/>
  <c r="S78" i="2"/>
  <c r="Q78" i="2"/>
  <c r="S91" i="2"/>
  <c r="Q91" i="2"/>
  <c r="Q92" i="2"/>
  <c r="S92" i="2"/>
  <c r="S93" i="2"/>
  <c r="Q93" i="2"/>
  <c r="L97" i="2"/>
  <c r="T14" i="2"/>
  <c r="R14" i="2"/>
  <c r="P14" i="2"/>
  <c r="P16" i="2"/>
  <c r="T16" i="2"/>
  <c r="R16" i="2"/>
  <c r="R36" i="2"/>
  <c r="T36" i="2"/>
  <c r="P36" i="2"/>
  <c r="P41" i="2"/>
  <c r="T41" i="2"/>
  <c r="R41" i="2"/>
  <c r="B47" i="2"/>
  <c r="I18" i="2"/>
  <c r="G18" i="2"/>
  <c r="H18" i="2"/>
  <c r="F18" i="2"/>
  <c r="G21" i="2"/>
  <c r="I21" i="2"/>
  <c r="F21" i="2"/>
  <c r="H21" i="2"/>
  <c r="G25" i="2"/>
  <c r="I25" i="2"/>
  <c r="F25" i="2"/>
  <c r="H25" i="2"/>
  <c r="I30" i="2"/>
  <c r="G30" i="2"/>
  <c r="H30" i="2"/>
  <c r="F30" i="2"/>
  <c r="S14" i="2"/>
  <c r="Q14" i="2"/>
  <c r="Q37" i="2"/>
  <c r="S37" i="2"/>
  <c r="Q20" i="2"/>
  <c r="S20" i="2"/>
  <c r="Q45" i="2"/>
  <c r="S45" i="2"/>
  <c r="S46" i="2"/>
  <c r="Q46" i="2"/>
  <c r="S364" i="1"/>
  <c r="Q364" i="1"/>
  <c r="S355" i="1"/>
  <c r="Q355" i="1"/>
  <c r="J364" i="1"/>
  <c r="H364" i="1"/>
  <c r="F364" i="1"/>
  <c r="I52" i="2"/>
  <c r="G52" i="2"/>
  <c r="T86" i="2"/>
  <c r="R86" i="2"/>
  <c r="P86" i="2"/>
  <c r="R75" i="2"/>
  <c r="P75" i="2"/>
  <c r="T75" i="2"/>
  <c r="P72" i="2"/>
  <c r="T72" i="2"/>
  <c r="R72" i="2"/>
  <c r="P94" i="2"/>
  <c r="R94" i="2"/>
  <c r="T94" i="2"/>
  <c r="T95" i="2"/>
  <c r="R95" i="2"/>
  <c r="P95" i="2"/>
  <c r="I360" i="1"/>
  <c r="G360" i="1"/>
  <c r="G366" i="1"/>
  <c r="I366" i="1"/>
  <c r="H28" i="1"/>
  <c r="J28" i="1"/>
  <c r="F28" i="1"/>
  <c r="S57" i="2"/>
  <c r="Q57" i="2"/>
  <c r="J83" i="2"/>
  <c r="H83" i="2"/>
  <c r="F83" i="2"/>
  <c r="H80" i="2"/>
  <c r="F80" i="2"/>
  <c r="J80" i="2"/>
  <c r="F81" i="2"/>
  <c r="J81" i="2"/>
  <c r="H81" i="2"/>
  <c r="G375" i="1"/>
  <c r="I375" i="1"/>
  <c r="H327" i="1"/>
  <c r="F327" i="1"/>
  <c r="J327" i="1"/>
  <c r="H335" i="1"/>
  <c r="F335" i="1"/>
  <c r="J335" i="1"/>
  <c r="J337" i="1"/>
  <c r="H337" i="1"/>
  <c r="F337" i="1"/>
  <c r="S205" i="1"/>
  <c r="R205" i="1"/>
  <c r="P205" i="1"/>
  <c r="Q208" i="1"/>
  <c r="Q204" i="1"/>
  <c r="P204" i="1"/>
  <c r="R204" i="1"/>
  <c r="S224" i="1"/>
  <c r="R224" i="1"/>
  <c r="P224" i="1"/>
  <c r="S218" i="1"/>
  <c r="R218" i="1"/>
  <c r="P218" i="1"/>
  <c r="S202" i="1"/>
  <c r="R202" i="1"/>
  <c r="P202" i="1"/>
  <c r="I329" i="1"/>
  <c r="G329" i="1"/>
  <c r="S351" i="1"/>
  <c r="Q351" i="1"/>
  <c r="S79" i="2"/>
  <c r="Q79" i="2"/>
  <c r="P29" i="2"/>
  <c r="T29" i="2"/>
  <c r="R29" i="2"/>
  <c r="Q15" i="2"/>
  <c r="S15" i="2"/>
  <c r="I53" i="2"/>
  <c r="G53" i="2"/>
  <c r="T66" i="2"/>
  <c r="R66" i="2"/>
  <c r="P66" i="2"/>
  <c r="J71" i="2"/>
  <c r="H71" i="2"/>
  <c r="F71" i="2"/>
  <c r="I380" i="1"/>
  <c r="G380" i="1"/>
  <c r="F345" i="1"/>
  <c r="J345" i="1"/>
  <c r="H345" i="1"/>
  <c r="S212" i="1"/>
  <c r="H370" i="1"/>
  <c r="F370" i="1"/>
  <c r="J370" i="1"/>
  <c r="I337" i="1"/>
  <c r="G337" i="1"/>
  <c r="T342" i="1"/>
  <c r="R342" i="1"/>
  <c r="P342" i="1"/>
  <c r="G101" i="2"/>
  <c r="I101" i="2"/>
  <c r="Q335" i="1"/>
  <c r="S335" i="1"/>
  <c r="S83" i="2"/>
  <c r="Q83" i="2"/>
  <c r="L73" i="2"/>
  <c r="I44" i="2"/>
  <c r="G44" i="2"/>
  <c r="H44" i="2"/>
  <c r="F44" i="2"/>
  <c r="S38" i="2"/>
  <c r="Q38" i="2"/>
  <c r="O97" i="2"/>
  <c r="R67" i="2"/>
  <c r="P67" i="2"/>
  <c r="T67" i="2"/>
  <c r="G358" i="1"/>
  <c r="I358" i="1"/>
  <c r="J90" i="2"/>
  <c r="H90" i="2"/>
  <c r="F90" i="2"/>
  <c r="J96" i="2"/>
  <c r="H96" i="2"/>
  <c r="F96" i="2"/>
  <c r="J347" i="1"/>
  <c r="H347" i="1"/>
  <c r="F347" i="1"/>
  <c r="S206" i="1"/>
  <c r="R206" i="1"/>
  <c r="P206" i="1"/>
  <c r="H209" i="1"/>
  <c r="F209" i="1"/>
  <c r="D158" i="1"/>
  <c r="I158" i="1" s="1"/>
  <c r="I93" i="1"/>
  <c r="G93" i="1"/>
  <c r="I203" i="1"/>
  <c r="G203" i="1"/>
  <c r="I211" i="1"/>
  <c r="G211" i="1"/>
  <c r="H202" i="1"/>
  <c r="F202" i="1"/>
  <c r="H211" i="1"/>
  <c r="F211" i="1"/>
  <c r="G328" i="1"/>
  <c r="I328" i="1"/>
  <c r="I348" i="1"/>
  <c r="G348" i="1"/>
  <c r="I350" i="1"/>
  <c r="G350" i="1"/>
  <c r="P358" i="1"/>
  <c r="T358" i="1"/>
  <c r="R358" i="1"/>
  <c r="C156" i="1"/>
  <c r="S373" i="1"/>
  <c r="Q373" i="1"/>
  <c r="S379" i="1"/>
  <c r="Q379" i="1"/>
  <c r="T376" i="1"/>
  <c r="R376" i="1"/>
  <c r="P376" i="1"/>
  <c r="T326" i="1"/>
  <c r="R326" i="1"/>
  <c r="P326" i="1"/>
  <c r="R335" i="1"/>
  <c r="P335" i="1"/>
  <c r="T335" i="1"/>
  <c r="J102" i="2"/>
  <c r="H102" i="2"/>
  <c r="F102" i="2"/>
  <c r="Q26" i="1"/>
  <c r="S26" i="1"/>
  <c r="M97" i="2"/>
  <c r="L155" i="1"/>
  <c r="L92" i="1"/>
  <c r="L157" i="1" s="1"/>
  <c r="S330" i="1"/>
  <c r="Q330" i="1"/>
  <c r="S328" i="1"/>
  <c r="Q328" i="1"/>
  <c r="S336" i="1"/>
  <c r="Q336" i="1"/>
  <c r="S350" i="1"/>
  <c r="Q350" i="1"/>
  <c r="I87" i="2"/>
  <c r="G87" i="2"/>
  <c r="G84" i="2"/>
  <c r="I84" i="2"/>
  <c r="I81" i="2"/>
  <c r="G81" i="2"/>
  <c r="I78" i="2"/>
  <c r="G78" i="2"/>
  <c r="S63" i="2"/>
  <c r="Q63" i="2"/>
  <c r="Q64" i="2"/>
  <c r="S64" i="2"/>
  <c r="Q94" i="2"/>
  <c r="S94" i="2"/>
  <c r="S95" i="2"/>
  <c r="Q95" i="2"/>
  <c r="R26" i="2"/>
  <c r="T26" i="2"/>
  <c r="P26" i="2"/>
  <c r="R30" i="2"/>
  <c r="P30" i="2"/>
  <c r="T30" i="2"/>
  <c r="R40" i="2"/>
  <c r="T40" i="2"/>
  <c r="P40" i="2"/>
  <c r="P45" i="2"/>
  <c r="T45" i="2"/>
  <c r="R45" i="2"/>
  <c r="J53" i="2"/>
  <c r="H53" i="2"/>
  <c r="F53" i="2"/>
  <c r="I24" i="2"/>
  <c r="G24" i="2"/>
  <c r="D23" i="2"/>
  <c r="H24" i="2"/>
  <c r="F24" i="2"/>
  <c r="G29" i="2"/>
  <c r="I29" i="2"/>
  <c r="F29" i="2"/>
  <c r="H29" i="2"/>
  <c r="I34" i="2"/>
  <c r="G34" i="2"/>
  <c r="F34" i="2"/>
  <c r="H34" i="2"/>
  <c r="S25" i="2"/>
  <c r="Q25" i="2"/>
  <c r="S16" i="2"/>
  <c r="Q16" i="2"/>
  <c r="Q24" i="2"/>
  <c r="N23" i="2"/>
  <c r="S24" i="2"/>
  <c r="S18" i="2"/>
  <c r="Q18" i="2"/>
  <c r="S359" i="1"/>
  <c r="Q359" i="1"/>
  <c r="T57" i="2"/>
  <c r="R57" i="2"/>
  <c r="P57" i="2"/>
  <c r="J355" i="1"/>
  <c r="H355" i="1"/>
  <c r="F355" i="1"/>
  <c r="R26" i="1"/>
  <c r="T26" i="1"/>
  <c r="P26" i="1"/>
  <c r="C27" i="1"/>
  <c r="S102" i="2"/>
  <c r="Q102" i="2"/>
  <c r="M47" i="2"/>
  <c r="O73" i="2"/>
  <c r="T74" i="2"/>
  <c r="R74" i="2"/>
  <c r="P74" i="2"/>
  <c r="R79" i="2"/>
  <c r="P79" i="2"/>
  <c r="T79" i="2"/>
  <c r="P76" i="2"/>
  <c r="T76" i="2"/>
  <c r="R76" i="2"/>
  <c r="T65" i="2"/>
  <c r="R65" i="2"/>
  <c r="P65" i="2"/>
  <c r="I356" i="1"/>
  <c r="G356" i="1"/>
  <c r="I355" i="1"/>
  <c r="G355" i="1"/>
  <c r="S58" i="2"/>
  <c r="Q58" i="2"/>
  <c r="J66" i="2"/>
  <c r="H66" i="2"/>
  <c r="F66" i="2"/>
  <c r="J87" i="2"/>
  <c r="H87" i="2"/>
  <c r="F87" i="2"/>
  <c r="H84" i="2"/>
  <c r="F84" i="2"/>
  <c r="J84" i="2"/>
  <c r="F85" i="2"/>
  <c r="J85" i="2"/>
  <c r="H85" i="2"/>
  <c r="I373" i="1"/>
  <c r="G373" i="1"/>
  <c r="G379" i="1"/>
  <c r="I379" i="1"/>
  <c r="H331" i="1"/>
  <c r="F331" i="1"/>
  <c r="J331" i="1"/>
  <c r="H344" i="1"/>
  <c r="F344" i="1"/>
  <c r="J344" i="1"/>
  <c r="J342" i="1"/>
  <c r="H342" i="1"/>
  <c r="F342" i="1"/>
  <c r="Q221" i="1"/>
  <c r="S227" i="1"/>
  <c r="R227" i="1"/>
  <c r="P227" i="1"/>
  <c r="S210" i="1"/>
  <c r="R210" i="1"/>
  <c r="P210" i="1"/>
  <c r="S213" i="1"/>
  <c r="R213" i="1"/>
  <c r="P213" i="1"/>
  <c r="G349" i="1"/>
  <c r="I349" i="1"/>
  <c r="S380" i="1"/>
  <c r="Q380" i="1"/>
  <c r="I103" i="2"/>
  <c r="G103" i="2"/>
  <c r="I79" i="2"/>
  <c r="G79" i="2"/>
  <c r="L47" i="2"/>
  <c r="S86" i="2"/>
  <c r="Q86" i="2"/>
  <c r="T19" i="2"/>
  <c r="P19" i="2"/>
  <c r="R19" i="2"/>
  <c r="I26" i="1"/>
  <c r="G26" i="1"/>
  <c r="F155" i="1"/>
  <c r="E92" i="1"/>
  <c r="H90" i="1"/>
  <c r="F90" i="1"/>
  <c r="J90" i="1"/>
  <c r="I36" i="2"/>
  <c r="G36" i="2"/>
  <c r="F36" i="2"/>
  <c r="H36" i="2"/>
  <c r="S17" i="2"/>
  <c r="Q17" i="2"/>
  <c r="N47" i="2"/>
  <c r="F358" i="1"/>
  <c r="J358" i="1"/>
  <c r="H358" i="1"/>
  <c r="P92" i="2"/>
  <c r="T92" i="2"/>
  <c r="R92" i="2"/>
  <c r="E73" i="2"/>
  <c r="J74" i="2"/>
  <c r="H74" i="2"/>
  <c r="F74" i="2"/>
  <c r="I378" i="1"/>
  <c r="G378" i="1"/>
  <c r="S52" i="2"/>
  <c r="Q52" i="2"/>
  <c r="S203" i="1"/>
  <c r="R203" i="1"/>
  <c r="P203" i="1"/>
  <c r="J372" i="1"/>
  <c r="H372" i="1"/>
  <c r="F372" i="1"/>
  <c r="T363" i="1"/>
  <c r="R363" i="1"/>
  <c r="P363" i="1"/>
  <c r="P345" i="1"/>
  <c r="T345" i="1"/>
  <c r="R345" i="1"/>
  <c r="G72" i="2"/>
  <c r="I72" i="2"/>
  <c r="N73" i="2"/>
  <c r="S74" i="2"/>
  <c r="Q74" i="2"/>
  <c r="T17" i="2"/>
  <c r="R17" i="2"/>
  <c r="O47" i="2"/>
  <c r="P17" i="2"/>
  <c r="F156" i="1"/>
  <c r="F91" i="1"/>
  <c r="J91" i="1"/>
  <c r="H91" i="1"/>
  <c r="I28" i="2"/>
  <c r="G28" i="2"/>
  <c r="H28" i="2"/>
  <c r="F28" i="2"/>
  <c r="G39" i="2"/>
  <c r="I39" i="2"/>
  <c r="H39" i="2"/>
  <c r="F39" i="2"/>
  <c r="S44" i="2"/>
  <c r="Q44" i="2"/>
  <c r="R28" i="1"/>
  <c r="T28" i="1"/>
  <c r="P28" i="1"/>
  <c r="T96" i="2"/>
  <c r="P96" i="2"/>
  <c r="R96" i="2"/>
  <c r="F349" i="1"/>
  <c r="J349" i="1"/>
  <c r="H349" i="1"/>
  <c r="Q205" i="1"/>
  <c r="S204" i="1"/>
  <c r="Q225" i="1"/>
  <c r="Q222" i="1"/>
  <c r="S211" i="1"/>
  <c r="R211" i="1"/>
  <c r="P211" i="1"/>
  <c r="I204" i="1"/>
  <c r="G204" i="1"/>
  <c r="I212" i="1"/>
  <c r="G212" i="1"/>
  <c r="H204" i="1"/>
  <c r="F204" i="1"/>
  <c r="H212" i="1"/>
  <c r="F212" i="1"/>
  <c r="T51" i="2"/>
  <c r="R51" i="2"/>
  <c r="P51" i="2"/>
  <c r="F371" i="1"/>
  <c r="J371" i="1"/>
  <c r="H371" i="1"/>
  <c r="I326" i="1"/>
  <c r="G326" i="1"/>
  <c r="G332" i="1"/>
  <c r="I332" i="1"/>
  <c r="G336" i="1"/>
  <c r="I336" i="1"/>
  <c r="T356" i="1"/>
  <c r="R356" i="1"/>
  <c r="P356" i="1"/>
  <c r="P362" i="1"/>
  <c r="T362" i="1"/>
  <c r="R362" i="1"/>
  <c r="C158" i="1"/>
  <c r="S377" i="1"/>
  <c r="Q377" i="1"/>
  <c r="T380" i="1"/>
  <c r="R380" i="1"/>
  <c r="P380" i="1"/>
  <c r="P371" i="1"/>
  <c r="T371" i="1"/>
  <c r="R371" i="1"/>
  <c r="T330" i="1"/>
  <c r="R330" i="1"/>
  <c r="P330" i="1"/>
  <c r="T350" i="1"/>
  <c r="R350" i="1"/>
  <c r="P350" i="1"/>
  <c r="R344" i="1"/>
  <c r="P344" i="1"/>
  <c r="T344" i="1"/>
  <c r="H103" i="2"/>
  <c r="F103" i="2"/>
  <c r="J103" i="2"/>
  <c r="M155" i="1"/>
  <c r="S155" i="1" s="1"/>
  <c r="M92" i="1"/>
  <c r="M157" i="1" s="1"/>
  <c r="Q90" i="1"/>
  <c r="S90" i="1"/>
  <c r="L156" i="1"/>
  <c r="S347" i="1"/>
  <c r="Q347" i="1"/>
  <c r="S332" i="1"/>
  <c r="Q332" i="1"/>
  <c r="S341" i="1"/>
  <c r="Q341" i="1"/>
  <c r="I75" i="2"/>
  <c r="G75" i="2"/>
  <c r="G88" i="2"/>
  <c r="I88" i="2"/>
  <c r="I85" i="2"/>
  <c r="G85" i="2"/>
  <c r="I82" i="2"/>
  <c r="G82" i="2"/>
  <c r="H59" i="2"/>
  <c r="F59" i="2"/>
  <c r="J59" i="2"/>
  <c r="L23" i="2"/>
  <c r="S66" i="2"/>
  <c r="Q66" i="2"/>
  <c r="S67" i="2"/>
  <c r="N97" i="2"/>
  <c r="Q67" i="2"/>
  <c r="Q68" i="2"/>
  <c r="S68" i="2"/>
  <c r="S65" i="2"/>
  <c r="Q65" i="2"/>
  <c r="S96" i="2"/>
  <c r="Q96" i="2"/>
  <c r="T31" i="2"/>
  <c r="P31" i="2"/>
  <c r="R31" i="2"/>
  <c r="T39" i="2"/>
  <c r="P39" i="2"/>
  <c r="R39" i="2"/>
  <c r="R44" i="2"/>
  <c r="P44" i="2"/>
  <c r="T44" i="2"/>
  <c r="R34" i="2"/>
  <c r="T34" i="2"/>
  <c r="P34" i="2"/>
  <c r="I20" i="2"/>
  <c r="G20" i="2"/>
  <c r="H20" i="2"/>
  <c r="F20" i="2"/>
  <c r="I32" i="2"/>
  <c r="G32" i="2"/>
  <c r="H32" i="2"/>
  <c r="F32" i="2"/>
  <c r="G33" i="2"/>
  <c r="I33" i="2"/>
  <c r="H33" i="2"/>
  <c r="F33" i="2"/>
  <c r="I38" i="2"/>
  <c r="G38" i="2"/>
  <c r="H38" i="2"/>
  <c r="F38" i="2"/>
  <c r="Q33" i="2"/>
  <c r="S33" i="2"/>
  <c r="Q29" i="2"/>
  <c r="S29" i="2"/>
  <c r="Q28" i="2"/>
  <c r="S28" i="2"/>
  <c r="Q22" i="2"/>
  <c r="S22" i="2"/>
  <c r="Q357" i="1"/>
  <c r="S357" i="1"/>
  <c r="S363" i="1"/>
  <c r="Q363" i="1"/>
  <c r="B155" i="1"/>
  <c r="B92" i="1"/>
  <c r="H357" i="1"/>
  <c r="F357" i="1"/>
  <c r="J357" i="1"/>
  <c r="J359" i="1"/>
  <c r="H359" i="1"/>
  <c r="F359" i="1"/>
  <c r="T25" i="1"/>
  <c r="O27" i="1"/>
  <c r="R25" i="1"/>
  <c r="P25" i="1"/>
  <c r="Q103" i="2"/>
  <c r="S103" i="2"/>
  <c r="T90" i="2"/>
  <c r="R90" i="2"/>
  <c r="P90" i="2"/>
  <c r="R83" i="2"/>
  <c r="P83" i="2"/>
  <c r="T83" i="2"/>
  <c r="P80" i="2"/>
  <c r="T80" i="2"/>
  <c r="R80" i="2"/>
  <c r="T69" i="2"/>
  <c r="R69" i="2"/>
  <c r="P69" i="2"/>
  <c r="T102" i="2"/>
  <c r="R102" i="2"/>
  <c r="P102" i="2"/>
  <c r="I359" i="1"/>
  <c r="G359" i="1"/>
  <c r="Q59" i="2"/>
  <c r="S59" i="2"/>
  <c r="J82" i="2"/>
  <c r="H82" i="2"/>
  <c r="F82" i="2"/>
  <c r="J91" i="2"/>
  <c r="H91" i="2"/>
  <c r="F91" i="2"/>
  <c r="H88" i="2"/>
  <c r="F88" i="2"/>
  <c r="J88" i="2"/>
  <c r="F89" i="2"/>
  <c r="J89" i="2"/>
  <c r="H89" i="2"/>
  <c r="I377" i="1"/>
  <c r="G377" i="1"/>
  <c r="H348" i="1"/>
  <c r="F348" i="1"/>
  <c r="J348" i="1"/>
  <c r="J346" i="1"/>
  <c r="H346" i="1"/>
  <c r="F346" i="1"/>
  <c r="S222" i="1"/>
  <c r="R222" i="1"/>
  <c r="P222" i="1"/>
  <c r="Q212" i="1"/>
  <c r="R212" i="1"/>
  <c r="P212" i="1"/>
  <c r="S221" i="1"/>
  <c r="R221" i="1"/>
  <c r="P221" i="1"/>
  <c r="S207" i="1"/>
  <c r="R207" i="1"/>
  <c r="P207" i="1"/>
  <c r="T346" i="1"/>
  <c r="R346" i="1"/>
  <c r="P346" i="1"/>
  <c r="Q327" i="1"/>
  <c r="S327" i="1"/>
  <c r="I95" i="2"/>
  <c r="G95" i="2"/>
  <c r="S81" i="2"/>
  <c r="Q81" i="2"/>
  <c r="R24" i="2"/>
  <c r="T24" i="2"/>
  <c r="P24" i="2"/>
  <c r="O23" i="2"/>
  <c r="G59" i="2"/>
  <c r="I59" i="2"/>
  <c r="G45" i="2"/>
  <c r="I45" i="2"/>
  <c r="H45" i="2"/>
  <c r="F45" i="2"/>
  <c r="S40" i="2"/>
  <c r="Q40" i="2"/>
  <c r="P156" i="1"/>
  <c r="Q156" i="1" s="1"/>
  <c r="P91" i="1"/>
  <c r="T91" i="1"/>
  <c r="R91" i="1"/>
  <c r="R63" i="2"/>
  <c r="P63" i="2"/>
  <c r="T63" i="2"/>
  <c r="T52" i="2"/>
  <c r="R52" i="2"/>
  <c r="P52" i="2"/>
  <c r="R370" i="1"/>
  <c r="P370" i="1"/>
  <c r="T370" i="1"/>
  <c r="Q331" i="1"/>
  <c r="S331" i="1"/>
  <c r="I65" i="2"/>
  <c r="G65" i="2"/>
  <c r="Q84" i="2"/>
  <c r="S84" i="2"/>
  <c r="P33" i="2"/>
  <c r="T33" i="2"/>
  <c r="R33" i="2"/>
  <c r="S31" i="2"/>
  <c r="Q31" i="2"/>
  <c r="S362" i="1"/>
  <c r="Q362" i="1"/>
  <c r="F362" i="1"/>
  <c r="J362" i="1"/>
  <c r="H362" i="1"/>
  <c r="P64" i="2"/>
  <c r="T64" i="2"/>
  <c r="R64" i="2"/>
  <c r="F69" i="2"/>
  <c r="J69" i="2"/>
  <c r="H69" i="2"/>
  <c r="H334" i="1"/>
  <c r="F334" i="1"/>
  <c r="J334" i="1"/>
  <c r="I90" i="1"/>
  <c r="D92" i="1"/>
  <c r="G90" i="1"/>
  <c r="D155" i="1"/>
  <c r="I155" i="1" s="1"/>
  <c r="I205" i="1"/>
  <c r="G205" i="1"/>
  <c r="I213" i="1"/>
  <c r="G213" i="1"/>
  <c r="H205" i="1"/>
  <c r="F205" i="1"/>
  <c r="H213" i="1"/>
  <c r="F213" i="1"/>
  <c r="J373" i="1"/>
  <c r="H373" i="1"/>
  <c r="F373" i="1"/>
  <c r="F375" i="1"/>
  <c r="J375" i="1"/>
  <c r="H375" i="1"/>
  <c r="I330" i="1"/>
  <c r="G330" i="1"/>
  <c r="I333" i="1"/>
  <c r="G333" i="1"/>
  <c r="G341" i="1"/>
  <c r="I341" i="1"/>
  <c r="T360" i="1"/>
  <c r="R360" i="1"/>
  <c r="P360" i="1"/>
  <c r="P366" i="1"/>
  <c r="T366" i="1"/>
  <c r="R366" i="1"/>
  <c r="Q370" i="1"/>
  <c r="S370" i="1"/>
  <c r="S372" i="1"/>
  <c r="Q372" i="1"/>
  <c r="T373" i="1"/>
  <c r="R373" i="1"/>
  <c r="P373" i="1"/>
  <c r="P375" i="1"/>
  <c r="T375" i="1"/>
  <c r="R375" i="1"/>
  <c r="T337" i="1"/>
  <c r="R337" i="1"/>
  <c r="P337" i="1"/>
  <c r="P328" i="1"/>
  <c r="T328" i="1"/>
  <c r="R328" i="1"/>
  <c r="R348" i="1"/>
  <c r="P348" i="1"/>
  <c r="T348" i="1"/>
  <c r="C23" i="2"/>
  <c r="M156" i="1"/>
  <c r="S156" i="1" s="1"/>
  <c r="S91" i="1"/>
  <c r="Q91" i="1"/>
  <c r="L27" i="1"/>
  <c r="S326" i="1"/>
  <c r="Q326" i="1"/>
  <c r="S343" i="1"/>
  <c r="Q343" i="1"/>
  <c r="S345" i="1"/>
  <c r="Q345" i="1"/>
  <c r="I91" i="2"/>
  <c r="G91" i="2"/>
  <c r="G92" i="2"/>
  <c r="I92" i="2"/>
  <c r="I89" i="2"/>
  <c r="G89" i="2"/>
  <c r="I86" i="2"/>
  <c r="G86" i="2"/>
  <c r="S82" i="2"/>
  <c r="Q82" i="2"/>
  <c r="S71" i="2"/>
  <c r="Q71" i="2"/>
  <c r="Q72" i="2"/>
  <c r="S72" i="2"/>
  <c r="S69" i="2"/>
  <c r="Q69" i="2"/>
  <c r="R18" i="2"/>
  <c r="T18" i="2"/>
  <c r="P18" i="2"/>
  <c r="R20" i="2"/>
  <c r="T20" i="2"/>
  <c r="P20" i="2"/>
  <c r="P21" i="2"/>
  <c r="T21" i="2"/>
  <c r="R21" i="2"/>
  <c r="R38" i="2"/>
  <c r="T38" i="2"/>
  <c r="P38" i="2"/>
  <c r="I25" i="1"/>
  <c r="D27" i="1"/>
  <c r="G25" i="1"/>
  <c r="F158" i="1"/>
  <c r="G158" i="1" s="1"/>
  <c r="J93" i="1"/>
  <c r="H93" i="1"/>
  <c r="F93" i="1"/>
  <c r="B23" i="2"/>
  <c r="I58" i="2"/>
  <c r="G58" i="2"/>
  <c r="F51" i="2"/>
  <c r="J51" i="2"/>
  <c r="H51" i="2"/>
  <c r="I15" i="2"/>
  <c r="G15" i="2"/>
  <c r="H15" i="2"/>
  <c r="F15" i="2"/>
  <c r="G19" i="2"/>
  <c r="I19" i="2"/>
  <c r="H19" i="2"/>
  <c r="F19" i="2"/>
  <c r="G37" i="2"/>
  <c r="I37" i="2"/>
  <c r="H37" i="2"/>
  <c r="F37" i="2"/>
  <c r="I42" i="2"/>
  <c r="G42" i="2"/>
  <c r="H42" i="2"/>
  <c r="F42" i="2"/>
  <c r="S39" i="2"/>
  <c r="Q39" i="2"/>
  <c r="S35" i="2"/>
  <c r="Q35" i="2"/>
  <c r="Q32" i="2"/>
  <c r="S32" i="2"/>
  <c r="S26" i="2"/>
  <c r="Q26" i="2"/>
  <c r="Q361" i="1"/>
  <c r="S361" i="1"/>
  <c r="R58" i="2"/>
  <c r="P58" i="2"/>
  <c r="T58" i="2"/>
  <c r="B156" i="1"/>
  <c r="H361" i="1"/>
  <c r="F361" i="1"/>
  <c r="J361" i="1"/>
  <c r="J363" i="1"/>
  <c r="H363" i="1"/>
  <c r="F363" i="1"/>
  <c r="P158" i="1"/>
  <c r="Q158" i="1" s="1"/>
  <c r="T93" i="1"/>
  <c r="R93" i="1"/>
  <c r="P93" i="1"/>
  <c r="Q101" i="2"/>
  <c r="T78" i="2"/>
  <c r="R78" i="2"/>
  <c r="P78" i="2"/>
  <c r="R87" i="2"/>
  <c r="P87" i="2"/>
  <c r="T87" i="2"/>
  <c r="P84" i="2"/>
  <c r="T84" i="2"/>
  <c r="R84" i="2"/>
  <c r="T77" i="2"/>
  <c r="R77" i="2"/>
  <c r="P77" i="2"/>
  <c r="R103" i="2"/>
  <c r="P103" i="2"/>
  <c r="T103" i="2"/>
  <c r="I357" i="1"/>
  <c r="G357" i="1"/>
  <c r="I363" i="1"/>
  <c r="G363" i="1"/>
  <c r="B97" i="2"/>
  <c r="J70" i="2"/>
  <c r="H70" i="2"/>
  <c r="F70" i="2"/>
  <c r="J63" i="2"/>
  <c r="H63" i="2"/>
  <c r="F63" i="2"/>
  <c r="H92" i="2"/>
  <c r="F92" i="2"/>
  <c r="J92" i="2"/>
  <c r="F93" i="2"/>
  <c r="J93" i="2"/>
  <c r="H93" i="2"/>
  <c r="I370" i="1"/>
  <c r="G370" i="1"/>
  <c r="I372" i="1"/>
  <c r="G372" i="1"/>
  <c r="J351" i="1"/>
  <c r="H351" i="1"/>
  <c r="F351" i="1"/>
  <c r="J343" i="1"/>
  <c r="H343" i="1"/>
  <c r="F343" i="1"/>
  <c r="F336" i="1"/>
  <c r="J336" i="1"/>
  <c r="H336" i="1"/>
  <c r="J350" i="1"/>
  <c r="H350" i="1"/>
  <c r="F350" i="1"/>
  <c r="Q209" i="1"/>
  <c r="Q223" i="1"/>
  <c r="Q219" i="1"/>
  <c r="Q207" i="1"/>
  <c r="S220" i="1"/>
  <c r="R220" i="1"/>
  <c r="P220" i="1"/>
  <c r="Q213" i="1"/>
  <c r="I207" i="1"/>
  <c r="G207" i="1"/>
  <c r="H207" i="1"/>
  <c r="F207" i="1"/>
  <c r="Q378" i="1"/>
  <c r="S378" i="1"/>
  <c r="P341" i="1"/>
  <c r="T341" i="1"/>
  <c r="R341" i="1"/>
  <c r="C97" i="2"/>
  <c r="G94" i="2"/>
  <c r="I94" i="2"/>
  <c r="Q80" i="2"/>
  <c r="S80" i="2"/>
  <c r="T13" i="2"/>
  <c r="R13" i="2"/>
  <c r="P13" i="2"/>
  <c r="T46" i="2"/>
  <c r="R46" i="2"/>
  <c r="P46" i="2"/>
  <c r="I13" i="2"/>
  <c r="G13" i="2"/>
  <c r="H13" i="2"/>
  <c r="F13" i="2"/>
  <c r="S34" i="2"/>
  <c r="Q34" i="2"/>
  <c r="B73" i="2"/>
  <c r="F95" i="2"/>
  <c r="H95" i="2"/>
  <c r="J95" i="2"/>
  <c r="J330" i="1"/>
  <c r="H330" i="1"/>
  <c r="F330" i="1"/>
  <c r="S219" i="1"/>
  <c r="R219" i="1"/>
  <c r="P219" i="1"/>
  <c r="Q220" i="1"/>
  <c r="I331" i="1"/>
  <c r="G331" i="1"/>
  <c r="R357" i="1"/>
  <c r="P357" i="1"/>
  <c r="T357" i="1"/>
  <c r="T343" i="1"/>
  <c r="R343" i="1"/>
  <c r="P343" i="1"/>
  <c r="C73" i="2"/>
  <c r="I28" i="1"/>
  <c r="G28" i="1"/>
  <c r="I57" i="2"/>
  <c r="G57" i="2"/>
  <c r="S19" i="2"/>
  <c r="Q19" i="2"/>
  <c r="S356" i="1"/>
  <c r="Q356" i="1"/>
  <c r="T89" i="2"/>
  <c r="R89" i="2"/>
  <c r="P89" i="2"/>
  <c r="J25" i="1"/>
  <c r="F25" i="1"/>
  <c r="E27" i="1"/>
  <c r="H25" i="1"/>
  <c r="J75" i="2"/>
  <c r="H75" i="2"/>
  <c r="F75" i="2"/>
  <c r="S223" i="1"/>
  <c r="R223" i="1"/>
  <c r="P223" i="1"/>
  <c r="Q202" i="1"/>
  <c r="S226" i="1"/>
  <c r="R226" i="1"/>
  <c r="P226" i="1"/>
  <c r="I209" i="1"/>
  <c r="G209" i="1"/>
  <c r="D156" i="1"/>
  <c r="I156" i="1" s="1"/>
  <c r="G91" i="1"/>
  <c r="I91" i="1"/>
  <c r="I206" i="1"/>
  <c r="G206" i="1"/>
  <c r="H206" i="1"/>
  <c r="F206" i="1"/>
  <c r="J377" i="1"/>
  <c r="H377" i="1"/>
  <c r="F377" i="1"/>
  <c r="F379" i="1"/>
  <c r="J379" i="1"/>
  <c r="H379" i="1"/>
  <c r="I334" i="1"/>
  <c r="G334" i="1"/>
  <c r="I347" i="1"/>
  <c r="G347" i="1"/>
  <c r="G345" i="1"/>
  <c r="I345" i="1"/>
  <c r="T364" i="1"/>
  <c r="R364" i="1"/>
  <c r="P364" i="1"/>
  <c r="Q374" i="1"/>
  <c r="S374" i="1"/>
  <c r="S376" i="1"/>
  <c r="Q376" i="1"/>
  <c r="T377" i="1"/>
  <c r="R377" i="1"/>
  <c r="P377" i="1"/>
  <c r="P379" i="1"/>
  <c r="T379" i="1"/>
  <c r="R379" i="1"/>
  <c r="T332" i="1"/>
  <c r="P332" i="1"/>
  <c r="R332" i="1"/>
  <c r="P336" i="1"/>
  <c r="T336" i="1"/>
  <c r="R336" i="1"/>
  <c r="I102" i="2"/>
  <c r="G102" i="2"/>
  <c r="J101" i="2"/>
  <c r="H101" i="2"/>
  <c r="F101" i="2"/>
  <c r="S28" i="1"/>
  <c r="Q28" i="1"/>
  <c r="L158" i="1"/>
  <c r="S329" i="1"/>
  <c r="Q329" i="1"/>
  <c r="S349" i="1"/>
  <c r="Q349" i="1"/>
  <c r="I63" i="2"/>
  <c r="G63" i="2"/>
  <c r="G64" i="2"/>
  <c r="I64" i="2"/>
  <c r="I93" i="2"/>
  <c r="G93" i="2"/>
  <c r="I90" i="2"/>
  <c r="G90" i="2"/>
  <c r="S70" i="2"/>
  <c r="Q70" i="2"/>
  <c r="S75" i="2"/>
  <c r="Q75" i="2"/>
  <c r="Q76" i="2"/>
  <c r="S76" i="2"/>
  <c r="S77" i="2"/>
  <c r="Q77" i="2"/>
  <c r="T43" i="2"/>
  <c r="R43" i="2"/>
  <c r="P43" i="2"/>
  <c r="R15" i="2"/>
  <c r="P15" i="2"/>
  <c r="T15" i="2"/>
  <c r="T35" i="2"/>
  <c r="P35" i="2"/>
  <c r="R35" i="2"/>
  <c r="P25" i="2"/>
  <c r="T25" i="2"/>
  <c r="R25" i="2"/>
  <c r="T42" i="2"/>
  <c r="R42" i="2"/>
  <c r="P42" i="2"/>
  <c r="B27" i="1"/>
  <c r="G31" i="2"/>
  <c r="I31" i="2"/>
  <c r="H31" i="2"/>
  <c r="F31" i="2"/>
  <c r="I40" i="2"/>
  <c r="G40" i="2"/>
  <c r="F40" i="2"/>
  <c r="H40" i="2"/>
  <c r="G41" i="2"/>
  <c r="I41" i="2"/>
  <c r="F41" i="2"/>
  <c r="H41" i="2"/>
  <c r="I46" i="2"/>
  <c r="G46" i="2"/>
  <c r="H46" i="2"/>
  <c r="F46" i="2"/>
  <c r="S21" i="2"/>
  <c r="Q21" i="2"/>
  <c r="S13" i="2"/>
  <c r="Q13" i="2"/>
  <c r="S36" i="2"/>
  <c r="Q36" i="2"/>
  <c r="S30" i="2"/>
  <c r="Q30" i="2"/>
  <c r="Q365" i="1"/>
  <c r="S365" i="1"/>
  <c r="B158" i="1"/>
  <c r="H365" i="1"/>
  <c r="F365" i="1"/>
  <c r="J365" i="1"/>
  <c r="P155" i="1"/>
  <c r="Q155" i="1" s="1"/>
  <c r="R90" i="1"/>
  <c r="P90" i="1"/>
  <c r="T90" i="1"/>
  <c r="O92" i="1"/>
  <c r="M23" i="2"/>
  <c r="R91" i="2"/>
  <c r="P91" i="2"/>
  <c r="T91" i="2"/>
  <c r="P88" i="2"/>
  <c r="T88" i="2"/>
  <c r="R88" i="2"/>
  <c r="T81" i="2"/>
  <c r="R81" i="2"/>
  <c r="P81" i="2"/>
  <c r="I361" i="1"/>
  <c r="G361" i="1"/>
  <c r="H26" i="1"/>
  <c r="J26" i="1"/>
  <c r="F26" i="1"/>
  <c r="J86" i="2"/>
  <c r="H86" i="2"/>
  <c r="F86" i="2"/>
  <c r="J67" i="2"/>
  <c r="H67" i="2"/>
  <c r="F67" i="2"/>
  <c r="E97" i="2"/>
  <c r="H64" i="2"/>
  <c r="F64" i="2"/>
  <c r="J64" i="2"/>
  <c r="H94" i="2"/>
  <c r="J94" i="2"/>
  <c r="F94" i="2"/>
  <c r="I374" i="1"/>
  <c r="G374" i="1"/>
  <c r="I376" i="1"/>
  <c r="G376" i="1"/>
  <c r="J326" i="1"/>
  <c r="H326" i="1"/>
  <c r="F326" i="1"/>
  <c r="F328" i="1"/>
  <c r="J328" i="1"/>
  <c r="H328" i="1"/>
  <c r="F341" i="1"/>
  <c r="J341" i="1"/>
  <c r="H341" i="1"/>
  <c r="S209" i="1"/>
  <c r="R209" i="1"/>
  <c r="P209" i="1"/>
  <c r="S225" i="1"/>
  <c r="R225" i="1"/>
  <c r="P225" i="1"/>
  <c r="Q203" i="1"/>
  <c r="Q218" i="1"/>
  <c r="Q210" i="1"/>
  <c r="Q206" i="1"/>
  <c r="S171" i="1"/>
  <c r="Q171" i="1"/>
  <c r="S153" i="1"/>
  <c r="Q140" i="1"/>
  <c r="S190" i="1"/>
  <c r="S195" i="1"/>
  <c r="I176" i="1"/>
  <c r="S119" i="1"/>
  <c r="N184" i="1"/>
  <c r="S184" i="1" s="1"/>
  <c r="Q119" i="1"/>
  <c r="H54" i="1"/>
  <c r="F54" i="1"/>
  <c r="J54" i="1"/>
  <c r="Q153" i="1"/>
  <c r="Q54" i="1"/>
  <c r="S54" i="1"/>
  <c r="I190" i="1"/>
  <c r="J119" i="1"/>
  <c r="H119" i="1"/>
  <c r="F119" i="1"/>
  <c r="F184" i="1"/>
  <c r="G184" i="1" s="1"/>
  <c r="Q133" i="1"/>
  <c r="N198" i="1"/>
  <c r="S133" i="1"/>
  <c r="S177" i="1"/>
  <c r="S139" i="1"/>
  <c r="S162" i="1"/>
  <c r="I168" i="1"/>
  <c r="S154" i="1"/>
  <c r="S144" i="1"/>
  <c r="Q143" i="1"/>
  <c r="Q161" i="1"/>
  <c r="I170" i="1"/>
  <c r="G171" i="1"/>
  <c r="G160" i="1"/>
  <c r="J47" i="2"/>
  <c r="H47" i="2"/>
  <c r="F47" i="2"/>
  <c r="B184" i="1"/>
  <c r="S192" i="1"/>
  <c r="S159" i="1"/>
  <c r="T119" i="1"/>
  <c r="P184" i="1"/>
  <c r="Q184" i="1" s="1"/>
  <c r="R119" i="1"/>
  <c r="P119" i="1"/>
  <c r="Q170" i="1"/>
  <c r="I167" i="1"/>
  <c r="G146" i="1"/>
  <c r="G159" i="1"/>
  <c r="Q145" i="1"/>
  <c r="Q166" i="1"/>
  <c r="G191" i="1"/>
  <c r="I162" i="1"/>
  <c r="I182" i="1"/>
  <c r="Q190" i="1"/>
  <c r="P68" i="1"/>
  <c r="T68" i="1"/>
  <c r="R68" i="1"/>
  <c r="I194" i="1"/>
  <c r="G137" i="1"/>
  <c r="Q148" i="1"/>
  <c r="G142" i="1"/>
  <c r="I166" i="1"/>
  <c r="L184" i="1"/>
  <c r="S147" i="1"/>
  <c r="B198" i="1"/>
  <c r="G179" i="1"/>
  <c r="G139" i="1"/>
  <c r="Q159" i="1"/>
  <c r="G138" i="1"/>
  <c r="Q142" i="1"/>
  <c r="S176" i="1"/>
  <c r="S145" i="1"/>
  <c r="I144" i="1"/>
  <c r="I193" i="1"/>
  <c r="S179" i="1"/>
  <c r="I148" i="1"/>
  <c r="I178" i="1"/>
  <c r="G181" i="1"/>
  <c r="N157" i="1"/>
  <c r="S157" i="1" s="1"/>
  <c r="S92" i="1"/>
  <c r="Q92" i="1"/>
  <c r="C184" i="1"/>
  <c r="G147" i="1"/>
  <c r="I180" i="1"/>
  <c r="C198" i="1"/>
  <c r="S191" i="1"/>
  <c r="Q168" i="1"/>
  <c r="Q197" i="1"/>
  <c r="Q169" i="1"/>
  <c r="I173" i="1"/>
  <c r="I143" i="1"/>
  <c r="G166" i="1"/>
  <c r="G68" i="1"/>
  <c r="I68" i="1"/>
  <c r="F68" i="1"/>
  <c r="J68" i="1"/>
  <c r="H68" i="1"/>
  <c r="Q182" i="1"/>
  <c r="I163" i="1"/>
  <c r="S141" i="1"/>
  <c r="Q183" i="1"/>
  <c r="I133" i="1"/>
  <c r="G133" i="1"/>
  <c r="D198" i="1"/>
  <c r="I198" i="1" s="1"/>
  <c r="R54" i="1"/>
  <c r="P54" i="1"/>
  <c r="T54" i="1"/>
  <c r="L198" i="1"/>
  <c r="G188" i="1"/>
  <c r="R133" i="1"/>
  <c r="P198" i="1"/>
  <c r="Q198" i="1" s="1"/>
  <c r="P133" i="1"/>
  <c r="T133" i="1"/>
  <c r="I179" i="1"/>
  <c r="I141" i="1"/>
  <c r="Q144" i="1"/>
  <c r="I119" i="1"/>
  <c r="G119" i="1"/>
  <c r="D184" i="1"/>
  <c r="I181" i="1"/>
  <c r="M198" i="1"/>
  <c r="J23" i="2"/>
  <c r="H23" i="2"/>
  <c r="F23" i="2"/>
  <c r="Q191" i="1"/>
  <c r="S180" i="1"/>
  <c r="S138" i="1"/>
  <c r="S68" i="1"/>
  <c r="Q68" i="1"/>
  <c r="Q172" i="1"/>
  <c r="Q188" i="1"/>
  <c r="Q137" i="1"/>
  <c r="I161" i="1"/>
  <c r="G153" i="1"/>
  <c r="I54" i="1"/>
  <c r="G54" i="1"/>
  <c r="I175" i="1"/>
  <c r="F198" i="1"/>
  <c r="H133" i="1"/>
  <c r="F133" i="1"/>
  <c r="J133" i="1"/>
  <c r="S182" i="1"/>
  <c r="Q167" i="1"/>
  <c r="I191" i="1"/>
  <c r="Q174" i="1"/>
  <c r="S163" i="1"/>
  <c r="Q175" i="1"/>
  <c r="Q160" i="1"/>
  <c r="S158" i="1"/>
  <c r="G141" i="1"/>
  <c r="Q196" i="1"/>
  <c r="G169" i="1"/>
  <c r="I154" i="1"/>
  <c r="S148" i="1"/>
  <c r="S27" i="1"/>
  <c r="Q27" i="1"/>
  <c r="G161" i="1"/>
  <c r="S228" i="1" l="1"/>
  <c r="R228" i="1"/>
  <c r="P228" i="1"/>
  <c r="Q228" i="1"/>
  <c r="P157" i="1"/>
  <c r="Q157" i="1" s="1"/>
  <c r="T92" i="1"/>
  <c r="R92" i="1"/>
  <c r="P92" i="1"/>
  <c r="F73" i="2"/>
  <c r="J73" i="2"/>
  <c r="H73" i="2"/>
  <c r="T73" i="2"/>
  <c r="R73" i="2"/>
  <c r="P73" i="2"/>
  <c r="G198" i="1"/>
  <c r="F157" i="1"/>
  <c r="J92" i="1"/>
  <c r="H92" i="1"/>
  <c r="F92" i="1"/>
  <c r="S73" i="2"/>
  <c r="Q73" i="2"/>
  <c r="G155" i="1"/>
  <c r="T97" i="2"/>
  <c r="R97" i="2"/>
  <c r="P97" i="2"/>
  <c r="I184" i="1"/>
  <c r="J97" i="2"/>
  <c r="H97" i="2"/>
  <c r="F97" i="2"/>
  <c r="S198" i="1"/>
  <c r="P27" i="1"/>
  <c r="T27" i="1"/>
  <c r="R27" i="1"/>
  <c r="B157" i="1"/>
  <c r="G156" i="1"/>
  <c r="S23" i="2"/>
  <c r="Q23" i="2"/>
  <c r="G23" i="2"/>
  <c r="I23" i="2"/>
  <c r="I73" i="2"/>
  <c r="G73" i="2"/>
  <c r="S97" i="2"/>
  <c r="Q97" i="2"/>
  <c r="I97" i="2"/>
  <c r="G97" i="2"/>
  <c r="T47" i="2"/>
  <c r="R47" i="2"/>
  <c r="P47" i="2"/>
  <c r="C157" i="1"/>
  <c r="I47" i="2"/>
  <c r="G47" i="2"/>
  <c r="F27" i="1"/>
  <c r="J27" i="1"/>
  <c r="H27" i="1"/>
  <c r="G27" i="1"/>
  <c r="I27" i="1"/>
  <c r="I92" i="1"/>
  <c r="D157" i="1"/>
  <c r="I157" i="1" s="1"/>
  <c r="G92" i="1"/>
  <c r="T23" i="2"/>
  <c r="P23" i="2"/>
  <c r="R23" i="2"/>
  <c r="S47" i="2"/>
  <c r="Q47" i="2"/>
  <c r="G157" i="1" l="1"/>
</calcChain>
</file>

<file path=xl/sharedStrings.xml><?xml version="1.0" encoding="utf-8"?>
<sst xmlns="http://schemas.openxmlformats.org/spreadsheetml/2006/main" count="511" uniqueCount="152">
  <si>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</si>
  <si>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</si>
  <si>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</si>
  <si>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</si>
  <si>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</si>
  <si>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</si>
  <si>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</si>
  <si>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</si>
  <si>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</si>
  <si>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</si>
  <si>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</si>
  <si>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</si>
  <si>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</si>
  <si>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</si>
  <si>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</si>
  <si>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</si>
  <si>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</si>
  <si>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</si>
  <si>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</si>
  <si>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</si>
  <si>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</si>
  <si>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</si>
  <si>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</si>
  <si>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</si>
  <si>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</si>
  <si>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</si>
  <si>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</si>
  <si>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</si>
  <si>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</si>
  <si>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</si>
  <si>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</si>
  <si>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</si>
  <si>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</si>
  <si>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</si>
  <si>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</si>
  <si>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</si>
  <si>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</si>
  <si>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</si>
  <si>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</si>
  <si>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</si>
  <si>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</si>
  <si>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</si>
  <si>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</si>
  <si>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</si>
  <si>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</si>
  <si>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</si>
  <si>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</si>
  <si>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</si>
  <si>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</si>
  <si>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</si>
  <si>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</si>
  <si>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</si>
  <si>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</si>
  <si>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</si>
  <si>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</si>
  <si>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</si>
  <si>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</si>
  <si>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</si>
  <si>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</si>
  <si>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</si>
  <si>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</si>
  <si>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</si>
  <si>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</si>
  <si>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</si>
  <si>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</si>
  <si>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</si>
  <si>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</si>
  <si>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Tasas de ocupación según municipio de alojamiento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</si>
  <si>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</si>
  <si>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</si>
  <si>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</si>
  <si>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</si>
  <si>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</si>
  <si>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</si>
  <si>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</si>
  <si>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</si>
  <si>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</si>
  <si>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</si>
  <si>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</si>
  <si>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</si>
  <si>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</si>
  <si>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</si>
  <si>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</si>
  <si>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</si>
  <si>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</si>
  <si>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</si>
  <si>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</si>
  <si>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</si>
  <si>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</si>
  <si>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</si>
  <si>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</si>
  <si>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</si>
  <si>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</si>
  <si>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</si>
  <si>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</si>
  <si>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</si>
  <si>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</si>
  <si>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</si>
  <si>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</si>
  <si>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</si>
  <si>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</si>
  <si>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</si>
  <si>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</si>
  <si>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</si>
  <si>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</si>
  <si>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</si>
  <si>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</si>
  <si>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</si>
  <si>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</si>
  <si>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</si>
  <si>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</si>
  <si>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</si>
  <si>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</si>
  <si>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</si>
  <si>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</si>
  <si>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</si>
  <si>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</si>
  <si>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</si>
  <si>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</si>
  <si>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</si>
  <si>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</si>
  <si>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</si>
  <si>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 (EXTRANJERO + PENINSULA)</t>
  </si>
  <si>
    <t>TOTAL RESIDENTES EN PENÍNSULA</t>
  </si>
  <si>
    <t>TOTAL RESIDENTES EN EL EXTRANJERO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</si>
  <si>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</si>
  <si>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</si>
  <si>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</si>
  <si>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</si>
  <si>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</si>
  <si>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</si>
  <si>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</si>
  <si>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</si>
  <si>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</si>
  <si>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</si>
  <si>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</si>
  <si>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</si>
  <si>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</si>
  <si>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</si>
  <si>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</si>
  <si>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</si>
  <si>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</si>
  <si>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</si>
  <si>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</si>
  <si>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</si>
  <si>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</si>
  <si>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TOTAL</t>
  </si>
  <si>
    <t>Si contrataron un paquete turístico</t>
  </si>
  <si>
    <t>No contrataron un paquete turístico</t>
  </si>
  <si>
    <t>Fuente: FRONTUR - ISTAC. Elaboración Turismo de Tenerife</t>
  </si>
  <si>
    <t>febrero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</si>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</sst>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57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/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/>
    <xf numFmtId="2" fontId="13" fillId="0" borderId="67" xfId="0" applyNumberFormat="1" applyFon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8" xfId="0" applyFont="1" applyBorder="1"/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81" xfId="0" applyFont="1" applyBorder="1" applyAlignment="1">
      <alignment horizontal="left" indent="1"/>
    </xf>
    <xf numFmtId="164" fontId="15" fillId="0" borderId="81" xfId="1" applyNumberFormat="1" applyFont="1" applyBorder="1"/>
    <xf numFmtId="166" fontId="15" fillId="0" borderId="82" xfId="0" applyNumberFormat="1" applyFont="1" applyBorder="1" applyAlignment="1">
      <alignment horizontal="center"/>
    </xf>
    <xf numFmtId="166" fontId="15" fillId="0" borderId="82" xfId="0" applyNumberFormat="1" applyFont="1" applyBorder="1" applyAlignment="1">
      <alignment horizontal="center"/>
    </xf>
    <xf numFmtId="166" fontId="15" fillId="0" borderId="83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164" fontId="15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4" xfId="0" applyFont="1" applyBorder="1"/>
    <xf numFmtId="167" fontId="17" fillId="0" borderId="94" xfId="0" applyNumberFormat="1" applyFont="1" applyBorder="1"/>
    <xf numFmtId="164" fontId="17" fillId="0" borderId="94" xfId="1" applyNumberFormat="1" applyFont="1" applyBorder="1"/>
    <xf numFmtId="164" fontId="17" fillId="10" borderId="0" xfId="1" applyNumberFormat="1" applyFont="1" applyFill="1"/>
    <xf numFmtId="0" fontId="18" fillId="0" borderId="95" xfId="0" applyFont="1" applyBorder="1" applyAlignment="1">
      <alignment horizontal="left" indent="1"/>
    </xf>
    <xf numFmtId="167" fontId="18" fillId="0" borderId="95" xfId="0" applyNumberFormat="1" applyFont="1" applyBorder="1"/>
    <xf numFmtId="164" fontId="18" fillId="0" borderId="95" xfId="1" applyNumberFormat="1" applyFont="1" applyBorder="1"/>
    <xf numFmtId="164" fontId="18" fillId="10" borderId="0" xfId="1" applyNumberFormat="1" applyFont="1" applyFill="1"/>
    <xf numFmtId="164" fontId="18" fillId="0" borderId="95" xfId="1" applyNumberFormat="1" applyFont="1" applyBorder="1" applyAlignment="1">
      <alignment horizontal="right"/>
    </xf>
    <xf numFmtId="3" fontId="18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94" xfId="0" applyNumberFormat="1" applyFont="1" applyBorder="1"/>
    <xf numFmtId="164" fontId="17" fillId="0" borderId="102" xfId="1" applyNumberFormat="1" applyFont="1" applyBorder="1" applyAlignment="1"/>
    <xf numFmtId="169" fontId="17" fillId="0" borderId="102" xfId="0" applyNumberFormat="1" applyFont="1" applyBorder="1" applyAlignment="1">
      <alignment horizontal="right" indent="1"/>
    </xf>
    <xf numFmtId="169" fontId="17" fillId="0" borderId="102" xfId="0" applyNumberFormat="1" applyFont="1" applyBorder="1" applyAlignment="1">
      <alignment horizontal="right" vertical="center"/>
    </xf>
    <xf numFmtId="169" fontId="17" fillId="0" borderId="103" xfId="0" applyNumberFormat="1" applyFont="1" applyBorder="1" applyAlignment="1">
      <alignment horizontal="right" vertical="center"/>
    </xf>
    <xf numFmtId="0" fontId="17" fillId="10" borderId="0" xfId="0" applyFont="1" applyFill="1"/>
    <xf numFmtId="169" fontId="17" fillId="0" borderId="102" xfId="0" applyNumberFormat="1" applyFont="1" applyBorder="1" applyAlignment="1">
      <alignment horizontal="right" indent="1"/>
    </xf>
    <xf numFmtId="169" fontId="17" fillId="0" borderId="103" xfId="0" applyNumberFormat="1" applyFont="1" applyBorder="1" applyAlignment="1">
      <alignment horizontal="right" indent="1"/>
    </xf>
    <xf numFmtId="168" fontId="18" fillId="0" borderId="95" xfId="0" applyNumberFormat="1" applyFont="1" applyBorder="1"/>
    <xf numFmtId="164" fontId="18" fillId="0" borderId="104" xfId="1" applyNumberFormat="1" applyFont="1" applyBorder="1" applyAlignment="1"/>
    <xf numFmtId="169" fontId="18" fillId="0" borderId="104" xfId="0" applyNumberFormat="1" applyFont="1" applyBorder="1" applyAlignment="1">
      <alignment horizontal="right" indent="1"/>
    </xf>
    <xf numFmtId="169" fontId="18" fillId="0" borderId="104" xfId="0" applyNumberFormat="1" applyFont="1" applyBorder="1" applyAlignment="1">
      <alignment horizontal="right" vertical="center"/>
    </xf>
    <xf numFmtId="169" fontId="18" fillId="0" borderId="105" xfId="0" applyNumberFormat="1" applyFont="1" applyBorder="1" applyAlignment="1">
      <alignment horizontal="right" vertical="center"/>
    </xf>
    <xf numFmtId="0" fontId="18" fillId="10" borderId="0" xfId="0" applyFont="1" applyFill="1"/>
    <xf numFmtId="169" fontId="18" fillId="0" borderId="104" xfId="0" applyNumberFormat="1" applyFont="1" applyBorder="1" applyAlignment="1">
      <alignment horizontal="right" indent="1"/>
    </xf>
    <xf numFmtId="169" fontId="18" fillId="0" borderId="105" xfId="0" applyNumberFormat="1" applyFont="1" applyBorder="1" applyAlignment="1">
      <alignment horizontal="right" indent="1"/>
    </xf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right" vertical="center"/>
    </xf>
    <xf numFmtId="169" fontId="0" fillId="0" borderId="107" xfId="0" applyNumberFormat="1" applyBorder="1" applyAlignment="1">
      <alignment horizontal="right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right" vertical="center"/>
    </xf>
    <xf numFmtId="169" fontId="0" fillId="0" borderId="109" xfId="0" applyNumberFormat="1" applyBorder="1" applyAlignment="1">
      <alignment horizontal="right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right" vertical="center"/>
    </xf>
    <xf numFmtId="169" fontId="0" fillId="0" borderId="111" xfId="0" applyNumberFormat="1" applyBorder="1" applyAlignment="1">
      <alignment horizontal="right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right" vertical="center"/>
    </xf>
    <xf numFmtId="169" fontId="0" fillId="0" borderId="113" xfId="0" applyNumberFormat="1" applyBorder="1" applyAlignment="1">
      <alignment horizontal="right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right" vertical="center"/>
    </xf>
    <xf numFmtId="169" fontId="0" fillId="0" borderId="115" xfId="0" applyNumberFormat="1" applyBorder="1" applyAlignment="1">
      <alignment horizontal="right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right" vertical="center"/>
    </xf>
    <xf numFmtId="169" fontId="0" fillId="0" borderId="53" xfId="0" applyNumberFormat="1" applyBorder="1" applyAlignment="1">
      <alignment horizontal="right" vertical="center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right" vertical="center"/>
    </xf>
    <xf numFmtId="169" fontId="0" fillId="0" borderId="91" xfId="0" applyNumberFormat="1" applyBorder="1" applyAlignment="1">
      <alignment horizontal="right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4" fontId="17" fillId="0" borderId="102" xfId="1" applyNumberFormat="1" applyFont="1" applyBorder="1" applyAlignment="1">
      <alignment horizontal="right"/>
    </xf>
    <xf numFmtId="169" fontId="17" fillId="0" borderId="102" xfId="0" applyNumberFormat="1" applyFont="1" applyBorder="1" applyAlignment="1">
      <alignment horizontal="right" indent="2"/>
    </xf>
    <xf numFmtId="169" fontId="17" fillId="0" borderId="102" xfId="0" applyNumberFormat="1" applyFont="1" applyBorder="1" applyAlignment="1">
      <alignment horizontal="right" indent="2"/>
    </xf>
    <xf numFmtId="169" fontId="17" fillId="0" borderId="103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7" fillId="0" borderId="102" xfId="0" applyNumberFormat="1" applyFont="1" applyBorder="1"/>
    <xf numFmtId="169" fontId="17" fillId="0" borderId="102" xfId="0" applyNumberFormat="1" applyFont="1" applyBorder="1" applyAlignment="1">
      <alignment horizontal="right"/>
    </xf>
    <xf numFmtId="169" fontId="17" fillId="0" borderId="103" xfId="0" applyNumberFormat="1" applyFont="1" applyBorder="1" applyAlignment="1">
      <alignment horizontal="right"/>
    </xf>
    <xf numFmtId="169" fontId="18" fillId="0" borderId="104" xfId="0" applyNumberFormat="1" applyFont="1" applyBorder="1" applyAlignment="1">
      <alignment horizontal="right"/>
    </xf>
    <xf numFmtId="169" fontId="18" fillId="0" borderId="104" xfId="0" applyNumberFormat="1" applyFont="1" applyBorder="1" applyAlignment="1">
      <alignment horizontal="right"/>
    </xf>
    <xf numFmtId="169" fontId="18" fillId="0" borderId="105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169" fontId="0" fillId="0" borderId="119" xfId="0" applyNumberFormat="1" applyBorder="1" applyAlignment="1">
      <alignment horizontal="right"/>
    </xf>
    <xf numFmtId="169" fontId="0" fillId="0" borderId="120" xfId="0" applyNumberFormat="1" applyBorder="1" applyAlignment="1">
      <alignment horizontal="right"/>
    </xf>
    <xf numFmtId="0" fontId="0" fillId="10" borderId="122" xfId="0" applyFill="1" applyBorder="1"/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19" fillId="0" borderId="127" xfId="0" applyFont="1" applyBorder="1"/>
    <xf numFmtId="0" fontId="19" fillId="0" borderId="128" xfId="0" applyFont="1" applyBorder="1"/>
    <xf numFmtId="164" fontId="19" fillId="0" borderId="128" xfId="1" applyNumberFormat="1" applyFont="1" applyBorder="1" applyAlignment="1"/>
    <xf numFmtId="1" fontId="19" fillId="0" borderId="128" xfId="1" applyNumberFormat="1" applyFont="1" applyBorder="1" applyAlignment="1"/>
    <xf numFmtId="164" fontId="19" fillId="12" borderId="129" xfId="1" applyNumberFormat="1" applyFont="1" applyFill="1" applyBorder="1" applyAlignment="1"/>
    <xf numFmtId="1" fontId="19" fillId="0" borderId="128" xfId="0" applyNumberFormat="1" applyFont="1" applyBorder="1"/>
    <xf numFmtId="0" fontId="20" fillId="0" borderId="130" xfId="0" applyFont="1" applyBorder="1" applyAlignment="1">
      <alignment horizontal="left" indent="1"/>
    </xf>
    <xf numFmtId="0" fontId="20" fillId="0" borderId="131" xfId="0" applyFont="1" applyBorder="1"/>
    <xf numFmtId="164" fontId="20" fillId="0" borderId="131" xfId="1" applyNumberFormat="1" applyFont="1" applyBorder="1" applyAlignment="1"/>
    <xf numFmtId="1" fontId="20" fillId="0" borderId="131" xfId="1" applyNumberFormat="1" applyFont="1" applyBorder="1" applyAlignment="1"/>
    <xf numFmtId="164" fontId="20" fillId="12" borderId="132" xfId="1" applyNumberFormat="1" applyFont="1" applyFill="1" applyBorder="1" applyAlignment="1"/>
    <xf numFmtId="1" fontId="20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0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0" fontId="5" fillId="12" borderId="140" xfId="0" applyFont="1" applyFill="1" applyBorder="1" applyAlignment="1">
      <alignment horizontal="center"/>
    </xf>
    <xf numFmtId="3" fontId="19" fillId="0" borderId="128" xfId="0" applyNumberFormat="1" applyFont="1" applyBorder="1"/>
    <xf numFmtId="3" fontId="19" fillId="0" borderId="128" xfId="1" applyNumberFormat="1" applyFont="1" applyBorder="1" applyAlignment="1"/>
    <xf numFmtId="3" fontId="20" fillId="0" borderId="131" xfId="0" applyNumberFormat="1" applyFont="1" applyBorder="1"/>
    <xf numFmtId="3" fontId="20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41" xfId="0" applyFont="1" applyBorder="1" applyAlignment="1">
      <alignment horizontal="left" indent="1"/>
    </xf>
    <xf numFmtId="3" fontId="21" fillId="0" borderId="141" xfId="0" applyNumberFormat="1" applyFont="1" applyBorder="1" applyAlignment="1">
      <alignment horizontal="right" vertical="center"/>
    </xf>
    <xf numFmtId="164" fontId="21" fillId="0" borderId="141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42" xfId="0" applyNumberFormat="1" applyFont="1" applyBorder="1" applyAlignment="1">
      <alignment horizontal="right"/>
    </xf>
    <xf numFmtId="3" fontId="24" fillId="0" borderId="143" xfId="0" applyNumberFormat="1" applyFont="1" applyBorder="1" applyAlignment="1">
      <alignment horizontal="right"/>
    </xf>
    <xf numFmtId="0" fontId="21" fillId="0" borderId="144" xfId="0" applyFont="1" applyBorder="1" applyAlignment="1">
      <alignment horizontal="left"/>
    </xf>
    <xf numFmtId="3" fontId="21" fillId="0" borderId="144" xfId="0" applyNumberFormat="1" applyFont="1" applyBorder="1" applyAlignment="1">
      <alignment horizontal="right" vertical="center"/>
    </xf>
    <xf numFmtId="164" fontId="21" fillId="0" borderId="144" xfId="1" applyNumberFormat="1" applyFont="1" applyBorder="1" applyAlignment="1">
      <alignment horizontal="right" vertical="center"/>
    </xf>
    <xf numFmtId="0" fontId="22" fillId="0" borderId="145" xfId="0" applyFont="1" applyBorder="1" applyAlignment="1">
      <alignment horizontal="left" indent="1"/>
    </xf>
    <xf numFmtId="3" fontId="22" fillId="0" borderId="145" xfId="0" applyNumberFormat="1" applyFont="1" applyBorder="1" applyAlignment="1">
      <alignment horizontal="right" vertical="center"/>
    </xf>
    <xf numFmtId="164" fontId="22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6" xfId="0" applyFont="1" applyBorder="1" applyAlignment="1">
      <alignment horizontal="left"/>
    </xf>
    <xf numFmtId="3" fontId="25" fillId="0" borderId="146" xfId="0" applyNumberFormat="1" applyFont="1" applyBorder="1" applyAlignment="1">
      <alignment horizontal="right" vertical="center"/>
    </xf>
    <xf numFmtId="164" fontId="25" fillId="0" borderId="146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7" xfId="0" applyFont="1" applyBorder="1" applyAlignment="1">
      <alignment horizontal="left"/>
    </xf>
    <xf numFmtId="3" fontId="25" fillId="0" borderId="147" xfId="0" applyNumberFormat="1" applyFont="1" applyBorder="1" applyAlignment="1">
      <alignment horizontal="right" vertical="center"/>
    </xf>
    <xf numFmtId="164" fontId="25" fillId="0" borderId="147" xfId="1" applyNumberFormat="1" applyFont="1" applyBorder="1" applyAlignment="1">
      <alignment horizontal="right" vertical="center"/>
    </xf>
    <xf numFmtId="0" fontId="26" fillId="0" borderId="148" xfId="0" applyFont="1" applyBorder="1" applyAlignment="1">
      <alignment horizontal="left" indent="1"/>
    </xf>
    <xf numFmtId="3" fontId="26" fillId="0" borderId="148" xfId="0" applyNumberFormat="1" applyFont="1" applyBorder="1" applyAlignment="1">
      <alignment horizontal="right" vertical="center"/>
    </xf>
    <xf numFmtId="164" fontId="26" fillId="0" borderId="148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12" borderId="0" xfId="0" applyFill="1"/>
    <xf numFmtId="0" fontId="3" fillId="3" borderId="5" xfId="0" applyFont="1" applyFill="1" applyBorder="1" applyAlignment="1">
      <alignment horizontal="center" vertical="center" wrapText="1"/>
    </xf>
    <xf numFmtId="0" fontId="5" fillId="14" borderId="149" xfId="0" applyFont="1" applyFill="1" applyBorder="1" applyAlignment="1">
      <alignment horizontal="center"/>
    </xf>
    <xf numFmtId="0" fontId="0" fillId="14" borderId="0" xfId="0" applyFill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28" fillId="0" borderId="150" xfId="0" applyFont="1" applyBorder="1" applyAlignment="1">
      <alignment horizontal="left" indent="1"/>
    </xf>
    <xf numFmtId="3" fontId="28" fillId="0" borderId="150" xfId="0" applyNumberFormat="1" applyFont="1" applyBorder="1" applyAlignment="1">
      <alignment horizontal="right"/>
    </xf>
    <xf numFmtId="164" fontId="28" fillId="0" borderId="150" xfId="1" applyNumberFormat="1" applyFont="1" applyBorder="1" applyAlignment="1">
      <alignment horizontal="right"/>
    </xf>
    <xf numFmtId="0" fontId="29" fillId="0" borderId="150" xfId="0" applyFont="1" applyBorder="1" applyAlignment="1">
      <alignment horizontal="left" indent="2"/>
    </xf>
    <xf numFmtId="3" fontId="29" fillId="0" borderId="150" xfId="0" applyNumberFormat="1" applyFont="1" applyBorder="1" applyAlignment="1">
      <alignment horizontal="right"/>
    </xf>
    <xf numFmtId="164" fontId="29" fillId="0" borderId="150" xfId="1" applyNumberFormat="1" applyFon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164" fontId="0" fillId="0" borderId="31" xfId="1" applyNumberFormat="1" applyFont="1" applyBorder="1" applyAlignment="1">
      <alignment horizontal="right"/>
    </xf>
    <xf numFmtId="0" fontId="5" fillId="15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0" fontId="30" fillId="0" borderId="151" xfId="0" applyFont="1" applyBorder="1" applyAlignment="1">
      <alignment horizontal="left" indent="1"/>
    </xf>
    <xf numFmtId="3" fontId="30" fillId="0" borderId="151" xfId="0" applyNumberFormat="1" applyFont="1" applyBorder="1" applyAlignment="1">
      <alignment horizontal="right"/>
    </xf>
    <xf numFmtId="164" fontId="30" fillId="0" borderId="151" xfId="1" applyNumberFormat="1" applyFont="1" applyBorder="1" applyAlignment="1">
      <alignment horizontal="right"/>
    </xf>
    <xf numFmtId="0" fontId="5" fillId="16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0" fontId="31" fillId="0" borderId="152" xfId="0" applyFont="1" applyBorder="1" applyAlignment="1">
      <alignment horizontal="left" indent="1"/>
    </xf>
    <xf numFmtId="3" fontId="31" fillId="0" borderId="152" xfId="0" applyNumberFormat="1" applyFont="1" applyBorder="1" applyAlignment="1">
      <alignment horizontal="right" vertical="center"/>
    </xf>
    <xf numFmtId="164" fontId="31" fillId="0" borderId="152" xfId="1" applyNumberFormat="1" applyFont="1" applyBorder="1" applyAlignment="1">
      <alignment horizontal="right" vertical="center"/>
    </xf>
    <xf numFmtId="0" fontId="32" fillId="16" borderId="0" xfId="0" applyFont="1" applyFill="1" applyAlignment="1">
      <alignment horizontal="right"/>
    </xf>
    <xf numFmtId="3" fontId="0" fillId="0" borderId="31" xfId="0" applyNumberFormat="1" applyBorder="1" applyAlignment="1">
      <alignment horizontal="left" indent="4"/>
    </xf>
    <xf numFmtId="0" fontId="5" fillId="17" borderId="0" xfId="0" applyFont="1" applyFill="1" applyAlignment="1">
      <alignment horizontal="center"/>
    </xf>
    <xf numFmtId="0" fontId="0" fillId="17" borderId="0" xfId="0" applyFill="1" applyAlignment="1">
      <alignment horizontal="right"/>
    </xf>
    <xf numFmtId="0" fontId="33" fillId="0" borderId="153" xfId="0" applyFont="1" applyBorder="1" applyAlignment="1">
      <alignment horizontal="left" indent="1"/>
    </xf>
    <xf numFmtId="3" fontId="33" fillId="0" borderId="153" xfId="0" applyNumberFormat="1" applyFont="1" applyBorder="1" applyAlignment="1">
      <alignment horizontal="right" vertical="center"/>
    </xf>
    <xf numFmtId="164" fontId="33" fillId="0" borderId="153" xfId="1" applyNumberFormat="1" applyFont="1" applyBorder="1" applyAlignment="1">
      <alignment horizontal="right" vertical="center"/>
    </xf>
    <xf numFmtId="0" fontId="34" fillId="17" borderId="154" xfId="0" applyFont="1" applyFill="1" applyBorder="1" applyAlignment="1">
      <alignment horizontal="right"/>
    </xf>
    <xf numFmtId="3" fontId="0" fillId="0" borderId="31" xfId="0" applyNumberFormat="1" applyBorder="1" applyAlignment="1">
      <alignment horizontal="left" wrapText="1" indent="3"/>
    </xf>
    <xf numFmtId="0" fontId="5" fillId="18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0" fontId="35" fillId="0" borderId="155" xfId="0" applyFont="1" applyBorder="1" applyAlignment="1">
      <alignment horizontal="left" indent="1"/>
    </xf>
    <xf numFmtId="3" fontId="35" fillId="0" borderId="155" xfId="0" applyNumberFormat="1" applyFont="1" applyBorder="1" applyAlignment="1">
      <alignment horizontal="right" vertical="center"/>
    </xf>
    <xf numFmtId="164" fontId="35" fillId="0" borderId="155" xfId="1" applyNumberFormat="1" applyFont="1" applyBorder="1" applyAlignment="1">
      <alignment horizontal="right" vertical="center"/>
    </xf>
    <xf numFmtId="0" fontId="27" fillId="18" borderId="156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72A72799-6EC6-416C-A8B7-C5B86F8890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60D9B2-F720-45C4-BB7C-3BAF6FB62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66F8E6F3-D031-475A-A8A4-8270C7103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2204085</xdr:colOff>
      <xdr:row>0</xdr:row>
      <xdr:rowOff>578399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DA747B-87CA-489B-B09C-73176868B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7410" cy="578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BF7C-6218-467F-9336-BC8D9178DB5F}">
  <dimension ref="A1:T381"/>
  <sheetViews>
    <sheetView tabSelected="1" zoomScaleNormal="100" workbookViewId="0">
      <pane xSplit="1" ySplit="6" topLeftCell="B7" activePane="bottomRight" state="frozen"/>
      <selection activeCell="N14" sqref="N14"/>
      <selection pane="topRight" activeCell="N14" sqref="N14"/>
      <selection pane="bottomLeft" activeCell="N14" sqref="N14"/>
      <selection pane="bottomRight" activeCell="N14" sqref="N14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6.3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x14ac:dyDescent="0.25">
      <c r="A5" s="10"/>
      <c r="B5" s="11" t="s">
        <v>150</v>
      </c>
      <c r="C5" s="12"/>
      <c r="D5" s="12"/>
      <c r="E5" s="12"/>
      <c r="F5" s="12"/>
      <c r="G5" s="12"/>
      <c r="H5" s="12"/>
      <c r="I5" s="12"/>
      <c r="J5" s="13"/>
      <c r="K5" s="14"/>
      <c r="L5" s="11" t="str">
        <f>CONCATENATE("acumulado ",B5)</f>
        <v>acumulado febrero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5"/>
      <c r="B6" s="16">
        <v>2022</v>
      </c>
      <c r="C6" s="16">
        <v>2023</v>
      </c>
      <c r="D6" s="16">
        <v>2024</v>
      </c>
      <c r="E6" s="16">
        <v>2025</v>
      </c>
      <c r="F6" s="16" t="str">
        <f>CONCATENATE("var ",RIGHT(E6,2),"/",RIGHT(D6,2))</f>
        <v>var 25/24</v>
      </c>
      <c r="G6" s="16" t="str">
        <f>CONCATENATE("var ",RIGHT(D6,2),"/",RIGHT(C6,2))</f>
        <v>var 24/23</v>
      </c>
      <c r="H6" s="16" t="str">
        <f>CONCATENATE("dif ",RIGHT(E6,2),"-",RIGHT(D6,2))</f>
        <v>dif 25-24</v>
      </c>
      <c r="I6" s="16" t="str">
        <f>CONCATENATE("dif ",RIGHT(D6,2),"-",RIGHT(C6,2))</f>
        <v>dif 24-23</v>
      </c>
      <c r="J6" s="16" t="str">
        <f>CONCATENATE("cuota ",RIGHT(E6,2))</f>
        <v>cuota 25</v>
      </c>
      <c r="K6" s="17"/>
      <c r="L6" s="16">
        <v>2022</v>
      </c>
      <c r="M6" s="16">
        <v>2023</v>
      </c>
      <c r="N6" s="16">
        <v>2024</v>
      </c>
      <c r="O6" s="16">
        <v>2025</v>
      </c>
      <c r="P6" s="16" t="str">
        <f>CONCATENATE("var ",RIGHT(O6,2),"/",RIGHT(N6,2))</f>
        <v>var 25/24</v>
      </c>
      <c r="Q6" s="16" t="str">
        <f>CONCATENATE("var ",RIGHT(N6,2),"/",RIGHT(M6,2))</f>
        <v>var 24/23</v>
      </c>
      <c r="R6" s="16" t="str">
        <f>CONCATENATE("dif ",RIGHT(O6,2),"-",RIGHT(N6,2))</f>
        <v>dif 25-24</v>
      </c>
      <c r="S6" s="16" t="str">
        <f>CONCATENATE("dif ",RIGHT(N6,2),"-",RIGHT(M6,2))</f>
        <v>dif 24-23</v>
      </c>
      <c r="T6" s="16" t="str">
        <f>CONCATENATE("cuota ",RIGHT(O6,2))</f>
        <v>cuota 25</v>
      </c>
    </row>
    <row r="7" spans="1:20" x14ac:dyDescent="0.25">
      <c r="A7" s="18" t="s">
        <v>4</v>
      </c>
      <c r="B7" s="19">
        <v>349079</v>
      </c>
      <c r="C7" s="19">
        <v>411122</v>
      </c>
      <c r="D7" s="19">
        <v>443450</v>
      </c>
      <c r="E7" s="19">
        <v>433757</v>
      </c>
      <c r="F7" s="20">
        <f>E7/D7-1</f>
        <v>-2.1858157627691943E-2</v>
      </c>
      <c r="G7" s="20">
        <f>D7/C7-1</f>
        <v>7.863359294807859E-2</v>
      </c>
      <c r="H7" s="19">
        <f>E7-D7</f>
        <v>-9693</v>
      </c>
      <c r="I7" s="19">
        <f>D7-C7</f>
        <v>32328</v>
      </c>
      <c r="J7" s="20">
        <f t="shared" ref="J7:J18" si="0">E7/$E$7</f>
        <v>1</v>
      </c>
      <c r="K7" s="21"/>
      <c r="L7" s="19">
        <v>622796</v>
      </c>
      <c r="M7" s="19">
        <v>814759</v>
      </c>
      <c r="N7" s="19">
        <v>861072</v>
      </c>
      <c r="O7" s="19">
        <v>856219</v>
      </c>
      <c r="P7" s="20">
        <f>O7/N7-1</f>
        <v>-5.635997918873259E-3</v>
      </c>
      <c r="Q7" s="20">
        <f>N7/M7-1</f>
        <v>5.6842575534606032E-2</v>
      </c>
      <c r="R7" s="19">
        <f>O7-N7</f>
        <v>-4853</v>
      </c>
      <c r="S7" s="19">
        <f>N7-M7</f>
        <v>46313</v>
      </c>
      <c r="T7" s="20">
        <f t="shared" ref="T7:T18" si="1">O7/$O$7</f>
        <v>1</v>
      </c>
    </row>
    <row r="8" spans="1:20" x14ac:dyDescent="0.25">
      <c r="A8" s="22" t="s">
        <v>5</v>
      </c>
      <c r="B8" s="23">
        <v>279945</v>
      </c>
      <c r="C8" s="23">
        <v>327297</v>
      </c>
      <c r="D8" s="23">
        <v>347670</v>
      </c>
      <c r="E8" s="23">
        <v>338178</v>
      </c>
      <c r="F8" s="24">
        <f t="shared" ref="F8:F18" si="2">E8/D8-1</f>
        <v>-2.730175166105786E-2</v>
      </c>
      <c r="G8" s="24">
        <f t="shared" ref="G8:G18" si="3">D8/C8-1</f>
        <v>6.2246216738925275E-2</v>
      </c>
      <c r="H8" s="23">
        <f t="shared" ref="H8:H18" si="4">E8-D8</f>
        <v>-9492</v>
      </c>
      <c r="I8" s="23">
        <f t="shared" ref="I8:I18" si="5">D8-C8</f>
        <v>20373</v>
      </c>
      <c r="J8" s="24">
        <f t="shared" si="0"/>
        <v>0.77964851287702563</v>
      </c>
      <c r="K8" s="25"/>
      <c r="L8" s="23">
        <v>491667</v>
      </c>
      <c r="M8" s="23">
        <v>650456</v>
      </c>
      <c r="N8" s="23">
        <v>676110</v>
      </c>
      <c r="O8" s="23">
        <v>674643</v>
      </c>
      <c r="P8" s="24">
        <f t="shared" ref="P8:P18" si="6">O8/N8-1</f>
        <v>-2.1697652748813301E-3</v>
      </c>
      <c r="Q8" s="24">
        <f t="shared" ref="Q8:Q18" si="7">N8/M8-1</f>
        <v>3.9440023614202957E-2</v>
      </c>
      <c r="R8" s="23">
        <f t="shared" ref="R8:R18" si="8">O8-N8</f>
        <v>-1467</v>
      </c>
      <c r="S8" s="23">
        <f t="shared" ref="S8:S18" si="9">N8-M8</f>
        <v>25654</v>
      </c>
      <c r="T8" s="24">
        <f t="shared" si="1"/>
        <v>0.78793276019336178</v>
      </c>
    </row>
    <row r="9" spans="1:20" x14ac:dyDescent="0.25">
      <c r="A9" s="26" t="s">
        <v>6</v>
      </c>
      <c r="B9" s="27">
        <v>61135</v>
      </c>
      <c r="C9" s="27">
        <v>66108</v>
      </c>
      <c r="D9" s="27">
        <v>71361</v>
      </c>
      <c r="E9" s="27">
        <v>67174</v>
      </c>
      <c r="F9" s="28">
        <f t="shared" si="2"/>
        <v>-5.8673505135858561E-2</v>
      </c>
      <c r="G9" s="28">
        <f t="shared" si="3"/>
        <v>7.9460882192775362E-2</v>
      </c>
      <c r="H9" s="27">
        <f t="shared" si="4"/>
        <v>-4187</v>
      </c>
      <c r="I9" s="27">
        <f t="shared" si="5"/>
        <v>5253</v>
      </c>
      <c r="J9" s="28">
        <f t="shared" si="0"/>
        <v>0.15486551225686271</v>
      </c>
      <c r="K9" s="29"/>
      <c r="L9" s="27">
        <v>109846</v>
      </c>
      <c r="M9" s="27">
        <v>126768</v>
      </c>
      <c r="N9" s="27">
        <v>132672</v>
      </c>
      <c r="O9" s="27">
        <v>132698</v>
      </c>
      <c r="P9" s="28">
        <f t="shared" si="6"/>
        <v>1.959720212252325E-4</v>
      </c>
      <c r="Q9" s="28">
        <f t="shared" si="7"/>
        <v>4.6573267701628174E-2</v>
      </c>
      <c r="R9" s="27">
        <f t="shared" si="8"/>
        <v>26</v>
      </c>
      <c r="S9" s="27">
        <f t="shared" si="9"/>
        <v>5904</v>
      </c>
      <c r="T9" s="28">
        <f t="shared" si="1"/>
        <v>0.15498137742797111</v>
      </c>
    </row>
    <row r="10" spans="1:20" x14ac:dyDescent="0.25">
      <c r="A10" s="30" t="s">
        <v>7</v>
      </c>
      <c r="B10" s="31">
        <v>168017</v>
      </c>
      <c r="C10" s="31">
        <v>199073</v>
      </c>
      <c r="D10" s="31">
        <v>213611</v>
      </c>
      <c r="E10" s="31">
        <v>208719</v>
      </c>
      <c r="F10" s="32">
        <f t="shared" si="2"/>
        <v>-2.2901442341452416E-2</v>
      </c>
      <c r="G10" s="32">
        <f t="shared" si="3"/>
        <v>7.3028487037418488E-2</v>
      </c>
      <c r="H10" s="31">
        <f t="shared" si="4"/>
        <v>-4892</v>
      </c>
      <c r="I10" s="31">
        <f t="shared" si="5"/>
        <v>14538</v>
      </c>
      <c r="J10" s="32">
        <f t="shared" si="0"/>
        <v>0.48118877620418804</v>
      </c>
      <c r="K10" s="29"/>
      <c r="L10" s="31">
        <v>293728</v>
      </c>
      <c r="M10" s="31">
        <v>401602</v>
      </c>
      <c r="N10" s="31">
        <v>423795</v>
      </c>
      <c r="O10" s="31">
        <v>415585</v>
      </c>
      <c r="P10" s="32">
        <f>O10/N10-1</f>
        <v>-1.9372574003940546E-2</v>
      </c>
      <c r="Q10" s="32">
        <f t="shared" si="7"/>
        <v>5.5261178978192271E-2</v>
      </c>
      <c r="R10" s="31">
        <f>O10-N10</f>
        <v>-8210</v>
      </c>
      <c r="S10" s="31">
        <f t="shared" si="9"/>
        <v>22193</v>
      </c>
      <c r="T10" s="32">
        <f t="shared" si="1"/>
        <v>0.48537231712914569</v>
      </c>
    </row>
    <row r="11" spans="1:20" x14ac:dyDescent="0.25">
      <c r="A11" s="30" t="s">
        <v>8</v>
      </c>
      <c r="B11" s="31">
        <v>42774</v>
      </c>
      <c r="C11" s="31">
        <v>49896</v>
      </c>
      <c r="D11" s="31">
        <v>48880</v>
      </c>
      <c r="E11" s="31">
        <v>47000</v>
      </c>
      <c r="F11" s="32">
        <f t="shared" si="2"/>
        <v>-3.8461538461538436E-2</v>
      </c>
      <c r="G11" s="32">
        <f t="shared" si="3"/>
        <v>-2.0362353695687063E-2</v>
      </c>
      <c r="H11" s="31">
        <f t="shared" si="4"/>
        <v>-1880</v>
      </c>
      <c r="I11" s="31">
        <f t="shared" si="5"/>
        <v>-1016</v>
      </c>
      <c r="J11" s="32">
        <f t="shared" si="0"/>
        <v>0.10835560002489873</v>
      </c>
      <c r="K11" s="29"/>
      <c r="L11" s="31">
        <v>73162</v>
      </c>
      <c r="M11" s="31">
        <v>96388</v>
      </c>
      <c r="N11" s="31">
        <v>92338</v>
      </c>
      <c r="O11" s="31">
        <v>96247</v>
      </c>
      <c r="P11" s="32">
        <f t="shared" si="6"/>
        <v>4.2333600467846288E-2</v>
      </c>
      <c r="Q11" s="32">
        <f t="shared" si="7"/>
        <v>-4.2017678549197024E-2</v>
      </c>
      <c r="R11" s="31">
        <f t="shared" si="8"/>
        <v>3909</v>
      </c>
      <c r="S11" s="31">
        <f t="shared" si="9"/>
        <v>-4050</v>
      </c>
      <c r="T11" s="32">
        <f t="shared" si="1"/>
        <v>0.11240932518432784</v>
      </c>
    </row>
    <row r="12" spans="1:20" x14ac:dyDescent="0.25">
      <c r="A12" s="30" t="s">
        <v>9</v>
      </c>
      <c r="B12" s="31">
        <v>6227</v>
      </c>
      <c r="C12" s="31">
        <v>8910</v>
      </c>
      <c r="D12" s="31">
        <v>10225</v>
      </c>
      <c r="E12" s="31">
        <v>10642</v>
      </c>
      <c r="F12" s="32">
        <f>E12/D12-1</f>
        <v>4.078239608801959E-2</v>
      </c>
      <c r="G12" s="32">
        <f t="shared" si="3"/>
        <v>0.1475869809203143</v>
      </c>
      <c r="H12" s="31">
        <f t="shared" si="4"/>
        <v>417</v>
      </c>
      <c r="I12" s="31">
        <f t="shared" si="5"/>
        <v>1315</v>
      </c>
      <c r="J12" s="32">
        <f t="shared" si="0"/>
        <v>2.4534474371595155E-2</v>
      </c>
      <c r="K12" s="29"/>
      <c r="L12" s="31">
        <v>11758</v>
      </c>
      <c r="M12" s="31">
        <v>18915</v>
      </c>
      <c r="N12" s="31">
        <v>20114</v>
      </c>
      <c r="O12" s="31">
        <v>21493</v>
      </c>
      <c r="P12" s="32">
        <f t="shared" si="6"/>
        <v>6.8559212488813692E-2</v>
      </c>
      <c r="Q12" s="32">
        <f t="shared" si="7"/>
        <v>6.3388844832143798E-2</v>
      </c>
      <c r="R12" s="31">
        <f t="shared" si="8"/>
        <v>1379</v>
      </c>
      <c r="S12" s="31">
        <f t="shared" si="9"/>
        <v>1199</v>
      </c>
      <c r="T12" s="32">
        <f t="shared" si="1"/>
        <v>2.5102222679010862E-2</v>
      </c>
    </row>
    <row r="13" spans="1:20" x14ac:dyDescent="0.25">
      <c r="A13" s="33" t="s">
        <v>10</v>
      </c>
      <c r="B13" s="34">
        <v>1792</v>
      </c>
      <c r="C13" s="34">
        <v>3310</v>
      </c>
      <c r="D13" s="34">
        <v>3593</v>
      </c>
      <c r="E13" s="34">
        <v>4643</v>
      </c>
      <c r="F13" s="35">
        <f t="shared" si="2"/>
        <v>0.29223490119677153</v>
      </c>
      <c r="G13" s="35">
        <f t="shared" si="3"/>
        <v>8.5498489425981816E-2</v>
      </c>
      <c r="H13" s="34">
        <f t="shared" si="4"/>
        <v>1050</v>
      </c>
      <c r="I13" s="34">
        <f t="shared" si="5"/>
        <v>283</v>
      </c>
      <c r="J13" s="35">
        <f t="shared" si="0"/>
        <v>1.0704150019480954E-2</v>
      </c>
      <c r="K13" s="29"/>
      <c r="L13" s="34">
        <v>3173</v>
      </c>
      <c r="M13" s="34">
        <v>6783</v>
      </c>
      <c r="N13" s="34">
        <v>7191</v>
      </c>
      <c r="O13" s="34">
        <v>8620</v>
      </c>
      <c r="P13" s="35">
        <f t="shared" si="6"/>
        <v>0.19872062300097348</v>
      </c>
      <c r="Q13" s="35">
        <f t="shared" si="7"/>
        <v>6.0150375939849621E-2</v>
      </c>
      <c r="R13" s="34">
        <f t="shared" si="8"/>
        <v>1429</v>
      </c>
      <c r="S13" s="34">
        <f t="shared" si="9"/>
        <v>408</v>
      </c>
      <c r="T13" s="35">
        <f t="shared" si="1"/>
        <v>1.006751777290623E-2</v>
      </c>
    </row>
    <row r="14" spans="1:20" x14ac:dyDescent="0.25">
      <c r="A14" s="22" t="s">
        <v>11</v>
      </c>
      <c r="B14" s="23">
        <v>69134</v>
      </c>
      <c r="C14" s="23">
        <v>83825</v>
      </c>
      <c r="D14" s="23">
        <v>95780</v>
      </c>
      <c r="E14" s="23">
        <v>95579</v>
      </c>
      <c r="F14" s="24">
        <f t="shared" si="2"/>
        <v>-2.0985591981624863E-3</v>
      </c>
      <c r="G14" s="24">
        <f t="shared" si="3"/>
        <v>0.14261855055174477</v>
      </c>
      <c r="H14" s="23">
        <f t="shared" si="4"/>
        <v>-201</v>
      </c>
      <c r="I14" s="23">
        <f t="shared" si="5"/>
        <v>11955</v>
      </c>
      <c r="J14" s="24">
        <f t="shared" si="0"/>
        <v>0.22035148712297439</v>
      </c>
      <c r="K14" s="25"/>
      <c r="L14" s="23">
        <v>131129</v>
      </c>
      <c r="M14" s="23">
        <v>164303</v>
      </c>
      <c r="N14" s="23">
        <v>184962</v>
      </c>
      <c r="O14" s="23">
        <v>181576</v>
      </c>
      <c r="P14" s="24">
        <f t="shared" si="6"/>
        <v>-1.8306462949146285E-2</v>
      </c>
      <c r="Q14" s="24">
        <f t="shared" si="7"/>
        <v>0.12573720504190433</v>
      </c>
      <c r="R14" s="23">
        <f t="shared" si="8"/>
        <v>-3386</v>
      </c>
      <c r="S14" s="23">
        <f t="shared" si="9"/>
        <v>20659</v>
      </c>
      <c r="T14" s="24">
        <f t="shared" si="1"/>
        <v>0.21206723980663825</v>
      </c>
    </row>
    <row r="15" spans="1:20" x14ac:dyDescent="0.25">
      <c r="A15" s="36" t="s">
        <v>12</v>
      </c>
      <c r="B15" s="27">
        <v>5769</v>
      </c>
      <c r="C15" s="27">
        <v>6805</v>
      </c>
      <c r="D15" s="27">
        <v>9860</v>
      </c>
      <c r="E15" s="27">
        <v>9085</v>
      </c>
      <c r="F15" s="28">
        <f t="shared" si="2"/>
        <v>-7.8600405679513208E-2</v>
      </c>
      <c r="G15" s="28">
        <f t="shared" si="3"/>
        <v>0.44893460690668618</v>
      </c>
      <c r="H15" s="27">
        <f t="shared" si="4"/>
        <v>-775</v>
      </c>
      <c r="I15" s="27">
        <f t="shared" si="5"/>
        <v>3055</v>
      </c>
      <c r="J15" s="28">
        <f t="shared" si="0"/>
        <v>2.0944906940983086E-2</v>
      </c>
      <c r="K15" s="29"/>
      <c r="L15" s="27">
        <v>12844</v>
      </c>
      <c r="M15" s="27">
        <v>12943</v>
      </c>
      <c r="N15" s="27">
        <v>19336</v>
      </c>
      <c r="O15" s="27">
        <v>18251</v>
      </c>
      <c r="P15" s="28">
        <f t="shared" si="6"/>
        <v>-5.6112949937939582E-2</v>
      </c>
      <c r="Q15" s="28">
        <f t="shared" si="7"/>
        <v>0.49393494553040251</v>
      </c>
      <c r="R15" s="27">
        <f t="shared" si="8"/>
        <v>-1085</v>
      </c>
      <c r="S15" s="27">
        <f t="shared" si="9"/>
        <v>6393</v>
      </c>
      <c r="T15" s="28">
        <f t="shared" si="1"/>
        <v>2.1315808221961906E-2</v>
      </c>
    </row>
    <row r="16" spans="1:20" x14ac:dyDescent="0.25">
      <c r="A16" s="37" t="s">
        <v>8</v>
      </c>
      <c r="B16" s="31">
        <v>38535</v>
      </c>
      <c r="C16" s="31">
        <v>47017</v>
      </c>
      <c r="D16" s="31">
        <v>51618</v>
      </c>
      <c r="E16" s="31">
        <v>53928</v>
      </c>
      <c r="F16" s="32">
        <f t="shared" si="2"/>
        <v>4.475183075671274E-2</v>
      </c>
      <c r="G16" s="32">
        <f t="shared" si="3"/>
        <v>9.7858221494353081E-2</v>
      </c>
      <c r="H16" s="31">
        <f t="shared" si="4"/>
        <v>2310</v>
      </c>
      <c r="I16" s="31">
        <f t="shared" si="5"/>
        <v>4601</v>
      </c>
      <c r="J16" s="32">
        <f t="shared" si="0"/>
        <v>0.12432767655622849</v>
      </c>
      <c r="K16" s="29"/>
      <c r="L16" s="31">
        <v>72078</v>
      </c>
      <c r="M16" s="31">
        <v>90436</v>
      </c>
      <c r="N16" s="31">
        <v>101209</v>
      </c>
      <c r="O16" s="31">
        <v>98952</v>
      </c>
      <c r="P16" s="32">
        <f t="shared" si="6"/>
        <v>-2.230038830538783E-2</v>
      </c>
      <c r="Q16" s="32">
        <f t="shared" si="7"/>
        <v>0.11912291565305844</v>
      </c>
      <c r="R16" s="31">
        <f t="shared" si="8"/>
        <v>-2257</v>
      </c>
      <c r="S16" s="31">
        <f t="shared" si="9"/>
        <v>10773</v>
      </c>
      <c r="T16" s="32">
        <f t="shared" si="1"/>
        <v>0.11556856365018763</v>
      </c>
    </row>
    <row r="17" spans="1:20" x14ac:dyDescent="0.25">
      <c r="A17" s="37" t="s">
        <v>9</v>
      </c>
      <c r="B17" s="31">
        <v>17393</v>
      </c>
      <c r="C17" s="31">
        <v>21538</v>
      </c>
      <c r="D17" s="31">
        <v>25319</v>
      </c>
      <c r="E17" s="31">
        <v>23033</v>
      </c>
      <c r="F17" s="32">
        <f t="shared" si="2"/>
        <v>-9.0287926063430612E-2</v>
      </c>
      <c r="G17" s="32">
        <f t="shared" si="3"/>
        <v>0.17555019036122199</v>
      </c>
      <c r="H17" s="31">
        <f t="shared" si="4"/>
        <v>-2286</v>
      </c>
      <c r="I17" s="31">
        <f t="shared" si="5"/>
        <v>3781</v>
      </c>
      <c r="J17" s="32">
        <f t="shared" si="0"/>
        <v>5.3101160327095588E-2</v>
      </c>
      <c r="K17" s="29"/>
      <c r="L17" s="31">
        <v>31946</v>
      </c>
      <c r="M17" s="31">
        <v>44062</v>
      </c>
      <c r="N17" s="31">
        <v>46834</v>
      </c>
      <c r="O17" s="31">
        <v>45223</v>
      </c>
      <c r="P17" s="32">
        <f t="shared" si="6"/>
        <v>-3.4398086859973476E-2</v>
      </c>
      <c r="Q17" s="32">
        <f t="shared" si="7"/>
        <v>6.2911352185556657E-2</v>
      </c>
      <c r="R17" s="31">
        <f t="shared" si="8"/>
        <v>-1611</v>
      </c>
      <c r="S17" s="31">
        <f t="shared" si="9"/>
        <v>2772</v>
      </c>
      <c r="T17" s="32">
        <f t="shared" si="1"/>
        <v>5.2817094691895418E-2</v>
      </c>
    </row>
    <row r="18" spans="1:20" x14ac:dyDescent="0.25">
      <c r="A18" s="38" t="s">
        <v>10</v>
      </c>
      <c r="B18" s="39">
        <v>7437</v>
      </c>
      <c r="C18" s="39">
        <v>8465</v>
      </c>
      <c r="D18" s="39">
        <v>8983</v>
      </c>
      <c r="E18" s="39">
        <v>9533</v>
      </c>
      <c r="F18" s="40">
        <f t="shared" si="2"/>
        <v>6.1226761660915008E-2</v>
      </c>
      <c r="G18" s="40">
        <f t="shared" si="3"/>
        <v>6.1193148257530972E-2</v>
      </c>
      <c r="H18" s="39">
        <f t="shared" si="4"/>
        <v>550</v>
      </c>
      <c r="I18" s="39">
        <f t="shared" si="5"/>
        <v>518</v>
      </c>
      <c r="J18" s="40">
        <f t="shared" si="0"/>
        <v>2.1977743298667227E-2</v>
      </c>
      <c r="K18" s="41"/>
      <c r="L18" s="39">
        <v>14261</v>
      </c>
      <c r="M18" s="39">
        <v>16862</v>
      </c>
      <c r="N18" s="39">
        <v>17583</v>
      </c>
      <c r="O18" s="39">
        <v>19150</v>
      </c>
      <c r="P18" s="40">
        <f t="shared" si="6"/>
        <v>8.9120172894272986E-2</v>
      </c>
      <c r="Q18" s="40">
        <f t="shared" si="7"/>
        <v>4.2758866089431802E-2</v>
      </c>
      <c r="R18" s="39">
        <f t="shared" si="8"/>
        <v>1567</v>
      </c>
      <c r="S18" s="39">
        <f t="shared" si="9"/>
        <v>721</v>
      </c>
      <c r="T18" s="40">
        <f t="shared" si="1"/>
        <v>2.2365773242593309E-2</v>
      </c>
    </row>
    <row r="19" spans="1:20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</row>
    <row r="21" spans="1:20" x14ac:dyDescent="0.25">
      <c r="A21" s="10"/>
      <c r="B21" s="11" t="s">
        <v>150</v>
      </c>
      <c r="C21" s="12"/>
      <c r="D21" s="12"/>
      <c r="E21" s="12"/>
      <c r="F21" s="12"/>
      <c r="G21" s="12"/>
      <c r="H21" s="12"/>
      <c r="I21" s="12"/>
      <c r="J21" s="13"/>
      <c r="K21" s="14"/>
      <c r="L21" s="11" t="str">
        <f>L$5</f>
        <v>acumulado febrero</v>
      </c>
      <c r="M21" s="12"/>
      <c r="N21" s="12"/>
      <c r="O21" s="12"/>
      <c r="P21" s="12"/>
      <c r="Q21" s="12"/>
      <c r="R21" s="12"/>
      <c r="S21" s="12"/>
      <c r="T21" s="13"/>
    </row>
    <row r="22" spans="1:20" x14ac:dyDescent="0.25">
      <c r="A22" s="15"/>
      <c r="B22" s="16">
        <f>B$6</f>
        <v>2022</v>
      </c>
      <c r="C22" s="16">
        <f>C$6</f>
        <v>2023</v>
      </c>
      <c r="D22" s="16">
        <f>D$6</f>
        <v>2024</v>
      </c>
      <c r="E22" s="16">
        <f>E$6</f>
        <v>2025</v>
      </c>
      <c r="F22" s="16" t="str">
        <f>CONCATENATE("var ",RIGHT(E22,2),"/",RIGHT(D22,2))</f>
        <v>var 25/24</v>
      </c>
      <c r="G22" s="16" t="str">
        <f>CONCATENATE("var ",RIGHT(D22,2),"/",RIGHT(C22,2))</f>
        <v>var 24/23</v>
      </c>
      <c r="H22" s="16" t="str">
        <f>CONCATENATE("dif ",RIGHT(E22,2),"-",RIGHT(D22,2))</f>
        <v>dif 25-24</v>
      </c>
      <c r="I22" s="16" t="str">
        <f>CONCATENATE("dif ",RIGHT(D22,2),"-",RIGHT(C22,2))</f>
        <v>dif 24-23</v>
      </c>
      <c r="J22" s="16" t="str">
        <f>CONCATENATE("cuota ",RIGHT(E22,2))</f>
        <v>cuota 25</v>
      </c>
      <c r="K22" s="17"/>
      <c r="L22" s="16">
        <f>L$6</f>
        <v>2022</v>
      </c>
      <c r="M22" s="16">
        <f>M$6</f>
        <v>2023</v>
      </c>
      <c r="N22" s="16">
        <f>N$6</f>
        <v>2024</v>
      </c>
      <c r="O22" s="16">
        <f>O$6</f>
        <v>2025</v>
      </c>
      <c r="P22" s="16" t="str">
        <f>CONCATENATE("var ",RIGHT(O22,2),"/",RIGHT(N22,2))</f>
        <v>var 25/24</v>
      </c>
      <c r="Q22" s="16" t="str">
        <f>CONCATENATE("var ",RIGHT(N22,2),"/",RIGHT(M22,2))</f>
        <v>var 24/23</v>
      </c>
      <c r="R22" s="16" t="str">
        <f>CONCATENATE("dif ",RIGHT(O22,2),"-",RIGHT(N22,2))</f>
        <v>dif 25-24</v>
      </c>
      <c r="S22" s="16" t="str">
        <f>CONCATENATE("dif ",RIGHT(N22,2),"-",RIGHT(M22,2))</f>
        <v>dif 24-23</v>
      </c>
      <c r="T22" s="16" t="str">
        <f>CONCATENATE("cuota ",RIGHT(O22,2))</f>
        <v>cuota 25</v>
      </c>
    </row>
    <row r="23" spans="1:20" x14ac:dyDescent="0.25">
      <c r="A23" s="18" t="s">
        <v>15</v>
      </c>
      <c r="B23" s="19">
        <v>349079</v>
      </c>
      <c r="C23" s="19">
        <v>411122</v>
      </c>
      <c r="D23" s="19">
        <v>443450</v>
      </c>
      <c r="E23" s="19">
        <v>433757</v>
      </c>
      <c r="F23" s="20">
        <f>E23/D23-1</f>
        <v>-2.1858157627691943E-2</v>
      </c>
      <c r="G23" s="20">
        <f t="shared" ref="G23:G54" si="10">D23/C23-1</f>
        <v>7.863359294807859E-2</v>
      </c>
      <c r="H23" s="19">
        <f>E23-D23</f>
        <v>-9693</v>
      </c>
      <c r="I23" s="19">
        <f t="shared" ref="I23:I54" si="11">D23-C23</f>
        <v>32328</v>
      </c>
      <c r="J23" s="20">
        <f t="shared" ref="J23:J54" si="12">E23/$E$23</f>
        <v>1</v>
      </c>
      <c r="K23" s="21"/>
      <c r="L23" s="19">
        <v>622796</v>
      </c>
      <c r="M23" s="19">
        <v>814759</v>
      </c>
      <c r="N23" s="19">
        <v>861072</v>
      </c>
      <c r="O23" s="19">
        <v>856219</v>
      </c>
      <c r="P23" s="20">
        <f>O23/N23-1</f>
        <v>-5.635997918873259E-3</v>
      </c>
      <c r="Q23" s="20">
        <f t="shared" ref="Q23:Q54" si="13">N23/M23-1</f>
        <v>5.6842575534606032E-2</v>
      </c>
      <c r="R23" s="19">
        <f>O23-N23</f>
        <v>-4853</v>
      </c>
      <c r="S23" s="19">
        <f t="shared" ref="S23:S54" si="14">N23-M23</f>
        <v>46313</v>
      </c>
      <c r="T23" s="20">
        <f t="shared" ref="T23:T54" si="15">O23/$O$23</f>
        <v>1</v>
      </c>
    </row>
    <row r="24" spans="1:20" x14ac:dyDescent="0.25">
      <c r="A24" s="22" t="s">
        <v>16</v>
      </c>
      <c r="B24" s="23">
        <v>57069</v>
      </c>
      <c r="C24" s="23">
        <v>55517</v>
      </c>
      <c r="D24" s="23">
        <v>57381</v>
      </c>
      <c r="E24" s="23">
        <v>54143</v>
      </c>
      <c r="F24" s="24">
        <f t="shared" ref="F24:F54" si="16">E24/D24-1</f>
        <v>-5.6429828688938866E-2</v>
      </c>
      <c r="G24" s="24">
        <f t="shared" si="10"/>
        <v>3.357530125907382E-2</v>
      </c>
      <c r="H24" s="23">
        <f t="shared" ref="H24:H54" si="17">E24-D24</f>
        <v>-3238</v>
      </c>
      <c r="I24" s="23">
        <f t="shared" si="11"/>
        <v>1864</v>
      </c>
      <c r="J24" s="24">
        <f t="shared" si="12"/>
        <v>0.12482334579038494</v>
      </c>
      <c r="K24" s="48"/>
      <c r="L24" s="23">
        <v>98841</v>
      </c>
      <c r="M24" s="23">
        <v>116505</v>
      </c>
      <c r="N24" s="23">
        <v>110606</v>
      </c>
      <c r="O24" s="23">
        <v>109547</v>
      </c>
      <c r="P24" s="24">
        <f t="shared" ref="P24:P54" si="18">O24/N24-1</f>
        <v>-9.5745257942606576E-3</v>
      </c>
      <c r="Q24" s="24">
        <f t="shared" si="13"/>
        <v>-5.0633020042058274E-2</v>
      </c>
      <c r="R24" s="23">
        <f t="shared" ref="R24:R54" si="19">O24-N24</f>
        <v>-1059</v>
      </c>
      <c r="S24" s="23">
        <f t="shared" si="14"/>
        <v>-5899</v>
      </c>
      <c r="T24" s="24">
        <f t="shared" si="15"/>
        <v>0.12794273427709499</v>
      </c>
    </row>
    <row r="25" spans="1:20" x14ac:dyDescent="0.25">
      <c r="A25" s="49" t="s">
        <v>17</v>
      </c>
      <c r="B25" s="27">
        <v>24325</v>
      </c>
      <c r="C25" s="27">
        <v>20675</v>
      </c>
      <c r="D25" s="27">
        <v>20863</v>
      </c>
      <c r="E25" s="27">
        <v>18086</v>
      </c>
      <c r="F25" s="28">
        <f t="shared" si="16"/>
        <v>-0.13310645640607777</v>
      </c>
      <c r="G25" s="28">
        <f t="shared" si="10"/>
        <v>9.0931076178959458E-3</v>
      </c>
      <c r="H25" s="27">
        <f t="shared" si="17"/>
        <v>-2777</v>
      </c>
      <c r="I25" s="27">
        <f t="shared" si="11"/>
        <v>188</v>
      </c>
      <c r="J25" s="28">
        <f t="shared" si="12"/>
        <v>4.1696157064900395E-2</v>
      </c>
      <c r="K25" s="29"/>
      <c r="L25" s="27">
        <v>41357</v>
      </c>
      <c r="M25" s="27">
        <v>45001</v>
      </c>
      <c r="N25" s="27">
        <v>39602</v>
      </c>
      <c r="O25" s="27">
        <v>36019</v>
      </c>
      <c r="P25" s="28">
        <f t="shared" si="18"/>
        <v>-9.0475228523811957E-2</v>
      </c>
      <c r="Q25" s="28">
        <f t="shared" si="13"/>
        <v>-0.11997511166418529</v>
      </c>
      <c r="R25" s="27">
        <f>O25-N25</f>
        <v>-3583</v>
      </c>
      <c r="S25" s="27">
        <f t="shared" si="14"/>
        <v>-5399</v>
      </c>
      <c r="T25" s="28">
        <f t="shared" si="15"/>
        <v>4.2067508429502264E-2</v>
      </c>
    </row>
    <row r="26" spans="1:20" x14ac:dyDescent="0.25">
      <c r="A26" s="50" t="s">
        <v>18</v>
      </c>
      <c r="B26" s="27">
        <v>9917</v>
      </c>
      <c r="C26" s="27">
        <v>11581</v>
      </c>
      <c r="D26" s="27">
        <v>8314</v>
      </c>
      <c r="E26" s="27">
        <v>10555</v>
      </c>
      <c r="F26" s="51">
        <f t="shared" si="16"/>
        <v>0.26954534520086604</v>
      </c>
      <c r="G26" s="51">
        <f t="shared" si="10"/>
        <v>-0.28209999136516706</v>
      </c>
      <c r="H26" s="27">
        <f t="shared" si="17"/>
        <v>2241</v>
      </c>
      <c r="I26" s="52">
        <f t="shared" si="11"/>
        <v>-3267</v>
      </c>
      <c r="J26" s="51">
        <f t="shared" si="12"/>
        <v>2.4333901239634172E-2</v>
      </c>
      <c r="K26" s="29"/>
      <c r="L26" s="27">
        <v>18201</v>
      </c>
      <c r="M26" s="27">
        <v>28557</v>
      </c>
      <c r="N26" s="27">
        <v>14425</v>
      </c>
      <c r="O26" s="27">
        <v>18380</v>
      </c>
      <c r="P26" s="51">
        <f t="shared" si="18"/>
        <v>0.27417677642980931</v>
      </c>
      <c r="Q26" s="51">
        <f t="shared" si="13"/>
        <v>-0.49486990930419861</v>
      </c>
      <c r="R26" s="52">
        <f>O26-N26</f>
        <v>3955</v>
      </c>
      <c r="S26" s="52">
        <f t="shared" si="14"/>
        <v>-14132</v>
      </c>
      <c r="T26" s="51">
        <f t="shared" si="15"/>
        <v>2.1466470610906788E-2</v>
      </c>
    </row>
    <row r="27" spans="1:20" x14ac:dyDescent="0.25">
      <c r="A27" s="50" t="s">
        <v>19</v>
      </c>
      <c r="B27" s="52">
        <f>B25-B26</f>
        <v>14408</v>
      </c>
      <c r="C27" s="52">
        <f>C25-C26</f>
        <v>9094</v>
      </c>
      <c r="D27" s="52">
        <f>D25-D26</f>
        <v>12549</v>
      </c>
      <c r="E27" s="52">
        <f>E25-E26</f>
        <v>7531</v>
      </c>
      <c r="F27" s="51">
        <f t="shared" si="16"/>
        <v>-0.39987249980078099</v>
      </c>
      <c r="G27" s="51">
        <f t="shared" si="10"/>
        <v>0.37992082691884765</v>
      </c>
      <c r="H27" s="52">
        <f t="shared" si="17"/>
        <v>-5018</v>
      </c>
      <c r="I27" s="52">
        <f t="shared" si="11"/>
        <v>3455</v>
      </c>
      <c r="J27" s="51">
        <f t="shared" si="12"/>
        <v>1.736225582526622E-2</v>
      </c>
      <c r="K27" s="29"/>
      <c r="L27" s="52">
        <f>L25-L26</f>
        <v>23156</v>
      </c>
      <c r="M27" s="52">
        <f>M25-M26</f>
        <v>16444</v>
      </c>
      <c r="N27" s="52">
        <f>N25-N26</f>
        <v>25177</v>
      </c>
      <c r="O27" s="52">
        <f>O25-O26</f>
        <v>17639</v>
      </c>
      <c r="P27" s="51">
        <f>O27/N27-1</f>
        <v>-0.29940024625650397</v>
      </c>
      <c r="Q27" s="51">
        <f t="shared" si="13"/>
        <v>0.53107516419362688</v>
      </c>
      <c r="R27" s="52">
        <f t="shared" si="19"/>
        <v>-7538</v>
      </c>
      <c r="S27" s="52">
        <f t="shared" si="14"/>
        <v>8733</v>
      </c>
      <c r="T27" s="51">
        <f t="shared" si="15"/>
        <v>2.0601037818595475E-2</v>
      </c>
    </row>
    <row r="28" spans="1:20" x14ac:dyDescent="0.25">
      <c r="A28" s="53" t="s">
        <v>20</v>
      </c>
      <c r="B28" s="34">
        <v>32744</v>
      </c>
      <c r="C28" s="34">
        <v>34842</v>
      </c>
      <c r="D28" s="34">
        <v>36518</v>
      </c>
      <c r="E28" s="34">
        <v>36057</v>
      </c>
      <c r="F28" s="35">
        <f t="shared" si="16"/>
        <v>-1.2623911495700746E-2</v>
      </c>
      <c r="G28" s="35">
        <f t="shared" si="10"/>
        <v>4.8102864359106823E-2</v>
      </c>
      <c r="H28" s="34">
        <f t="shared" si="17"/>
        <v>-461</v>
      </c>
      <c r="I28" s="34">
        <f t="shared" si="11"/>
        <v>1676</v>
      </c>
      <c r="J28" s="35">
        <f t="shared" si="12"/>
        <v>8.3127188725484552E-2</v>
      </c>
      <c r="K28" s="29"/>
      <c r="L28" s="27">
        <v>57484</v>
      </c>
      <c r="M28" s="27">
        <v>71504</v>
      </c>
      <c r="N28" s="27">
        <v>71004</v>
      </c>
      <c r="O28" s="27">
        <v>73528</v>
      </c>
      <c r="P28" s="35">
        <f t="shared" si="18"/>
        <v>3.5547293110247402E-2</v>
      </c>
      <c r="Q28" s="35">
        <f t="shared" si="13"/>
        <v>-6.992615797717594E-3</v>
      </c>
      <c r="R28" s="34">
        <f t="shared" si="19"/>
        <v>2524</v>
      </c>
      <c r="S28" s="34">
        <f t="shared" si="14"/>
        <v>-500</v>
      </c>
      <c r="T28" s="35">
        <f t="shared" si="15"/>
        <v>8.5875225847592732E-2</v>
      </c>
    </row>
    <row r="29" spans="1:20" x14ac:dyDescent="0.25">
      <c r="A29" s="22" t="s">
        <v>21</v>
      </c>
      <c r="B29" s="23">
        <v>292010</v>
      </c>
      <c r="C29" s="23">
        <v>355605</v>
      </c>
      <c r="D29" s="23">
        <v>386069</v>
      </c>
      <c r="E29" s="23">
        <v>379614</v>
      </c>
      <c r="F29" s="24">
        <f t="shared" si="16"/>
        <v>-1.671980915328608E-2</v>
      </c>
      <c r="G29" s="24">
        <f t="shared" si="10"/>
        <v>8.5668086781681918E-2</v>
      </c>
      <c r="H29" s="23">
        <f t="shared" si="17"/>
        <v>-6455</v>
      </c>
      <c r="I29" s="23">
        <f t="shared" si="11"/>
        <v>30464</v>
      </c>
      <c r="J29" s="24">
        <f t="shared" si="12"/>
        <v>0.8751766542096151</v>
      </c>
      <c r="K29" s="48"/>
      <c r="L29" s="23">
        <v>523955</v>
      </c>
      <c r="M29" s="23">
        <v>698254</v>
      </c>
      <c r="N29" s="23">
        <v>750466</v>
      </c>
      <c r="O29" s="23">
        <v>746672</v>
      </c>
      <c r="P29" s="24">
        <f t="shared" si="18"/>
        <v>-5.0555255001558663E-3</v>
      </c>
      <c r="Q29" s="24">
        <f t="shared" si="13"/>
        <v>7.4775081847006986E-2</v>
      </c>
      <c r="R29" s="23">
        <f t="shared" si="19"/>
        <v>-3794</v>
      </c>
      <c r="S29" s="23">
        <f t="shared" si="14"/>
        <v>52212</v>
      </c>
      <c r="T29" s="24">
        <f t="shared" si="15"/>
        <v>0.87205726572290498</v>
      </c>
    </row>
    <row r="30" spans="1:20" x14ac:dyDescent="0.25">
      <c r="A30" s="49" t="s">
        <v>22</v>
      </c>
      <c r="B30" s="27">
        <v>29208</v>
      </c>
      <c r="C30" s="27">
        <v>38948</v>
      </c>
      <c r="D30" s="27">
        <v>43069</v>
      </c>
      <c r="E30" s="27">
        <v>39042</v>
      </c>
      <c r="F30" s="28">
        <f t="shared" si="16"/>
        <v>-9.3501126099979071E-2</v>
      </c>
      <c r="G30" s="28">
        <f t="shared" si="10"/>
        <v>0.105807743658211</v>
      </c>
      <c r="H30" s="27">
        <f t="shared" si="17"/>
        <v>-4027</v>
      </c>
      <c r="I30" s="27">
        <f t="shared" si="11"/>
        <v>4121</v>
      </c>
      <c r="J30" s="28">
        <f t="shared" si="12"/>
        <v>9.0008922046214815E-2</v>
      </c>
      <c r="K30" s="29"/>
      <c r="L30" s="27">
        <v>54334</v>
      </c>
      <c r="M30" s="27">
        <v>77594</v>
      </c>
      <c r="N30" s="27">
        <v>84935</v>
      </c>
      <c r="O30" s="27">
        <v>80242</v>
      </c>
      <c r="P30" s="28">
        <f t="shared" si="18"/>
        <v>-5.5254017778301079E-2</v>
      </c>
      <c r="Q30" s="28">
        <f t="shared" si="13"/>
        <v>9.4607830502358325E-2</v>
      </c>
      <c r="R30" s="27">
        <f t="shared" si="19"/>
        <v>-4693</v>
      </c>
      <c r="S30" s="27">
        <f t="shared" si="14"/>
        <v>7341</v>
      </c>
      <c r="T30" s="28">
        <f t="shared" si="15"/>
        <v>9.3716677625700906E-2</v>
      </c>
    </row>
    <row r="31" spans="1:20" x14ac:dyDescent="0.25">
      <c r="A31" s="54" t="s">
        <v>23</v>
      </c>
      <c r="B31" s="31">
        <v>2627</v>
      </c>
      <c r="C31" s="31">
        <v>3197</v>
      </c>
      <c r="D31" s="31">
        <v>3477</v>
      </c>
      <c r="E31" s="31">
        <v>3865</v>
      </c>
      <c r="F31" s="32">
        <f t="shared" si="16"/>
        <v>0.11159045153868274</v>
      </c>
      <c r="G31" s="32">
        <f t="shared" si="10"/>
        <v>8.7582108226462285E-2</v>
      </c>
      <c r="H31" s="31">
        <f t="shared" si="17"/>
        <v>388</v>
      </c>
      <c r="I31" s="31">
        <f t="shared" si="11"/>
        <v>280</v>
      </c>
      <c r="J31" s="32">
        <f t="shared" si="12"/>
        <v>8.9105190233241191E-3</v>
      </c>
      <c r="K31" s="29"/>
      <c r="L31" s="31">
        <v>4932</v>
      </c>
      <c r="M31" s="31">
        <v>6040</v>
      </c>
      <c r="N31" s="31">
        <v>6280</v>
      </c>
      <c r="O31" s="31">
        <v>6848</v>
      </c>
      <c r="P31" s="32">
        <f t="shared" si="18"/>
        <v>9.0445859872611445E-2</v>
      </c>
      <c r="Q31" s="32">
        <f t="shared" si="13"/>
        <v>3.9735099337748325E-2</v>
      </c>
      <c r="R31" s="31">
        <f t="shared" si="19"/>
        <v>568</v>
      </c>
      <c r="S31" s="31">
        <f t="shared" si="14"/>
        <v>240</v>
      </c>
      <c r="T31" s="32">
        <f t="shared" si="15"/>
        <v>7.9979537945315399E-3</v>
      </c>
    </row>
    <row r="32" spans="1:20" x14ac:dyDescent="0.25">
      <c r="A32" s="54" t="s">
        <v>24</v>
      </c>
      <c r="B32" s="31">
        <v>327</v>
      </c>
      <c r="C32" s="31">
        <v>646</v>
      </c>
      <c r="D32" s="31">
        <v>746</v>
      </c>
      <c r="E32" s="31">
        <v>696</v>
      </c>
      <c r="F32" s="32">
        <f t="shared" si="16"/>
        <v>-6.7024128686327122E-2</v>
      </c>
      <c r="G32" s="32">
        <f t="shared" si="10"/>
        <v>0.15479876160990713</v>
      </c>
      <c r="H32" s="31">
        <f t="shared" si="17"/>
        <v>-50</v>
      </c>
      <c r="I32" s="31">
        <f t="shared" si="11"/>
        <v>100</v>
      </c>
      <c r="J32" s="32">
        <f t="shared" si="12"/>
        <v>1.604585055687862E-3</v>
      </c>
      <c r="K32" s="29"/>
      <c r="L32" s="31">
        <v>658</v>
      </c>
      <c r="M32" s="31">
        <v>1218</v>
      </c>
      <c r="N32" s="31">
        <v>1221</v>
      </c>
      <c r="O32" s="31">
        <v>1332</v>
      </c>
      <c r="P32" s="32">
        <f t="shared" si="18"/>
        <v>9.0909090909090828E-2</v>
      </c>
      <c r="Q32" s="32">
        <f t="shared" si="13"/>
        <v>2.4630541871921707E-3</v>
      </c>
      <c r="R32" s="31">
        <f t="shared" si="19"/>
        <v>111</v>
      </c>
      <c r="S32" s="31">
        <f t="shared" si="14"/>
        <v>3</v>
      </c>
      <c r="T32" s="32">
        <f t="shared" si="15"/>
        <v>1.5556767602681091E-3</v>
      </c>
    </row>
    <row r="33" spans="1:20" x14ac:dyDescent="0.25">
      <c r="A33" s="54" t="s">
        <v>25</v>
      </c>
      <c r="B33" s="31">
        <v>8703</v>
      </c>
      <c r="C33" s="31">
        <v>12445</v>
      </c>
      <c r="D33" s="31">
        <v>10717</v>
      </c>
      <c r="E33" s="31">
        <v>10119</v>
      </c>
      <c r="F33" s="32">
        <f t="shared" si="16"/>
        <v>-5.5799197536624101E-2</v>
      </c>
      <c r="G33" s="32">
        <f t="shared" si="10"/>
        <v>-0.13885094415427879</v>
      </c>
      <c r="H33" s="31">
        <f t="shared" si="17"/>
        <v>-598</v>
      </c>
      <c r="I33" s="31">
        <f t="shared" si="11"/>
        <v>-1728</v>
      </c>
      <c r="J33" s="32">
        <f t="shared" si="12"/>
        <v>2.3328730141530859E-2</v>
      </c>
      <c r="K33" s="29"/>
      <c r="L33" s="31">
        <v>16894</v>
      </c>
      <c r="M33" s="31">
        <v>24736</v>
      </c>
      <c r="N33" s="31">
        <v>20551</v>
      </c>
      <c r="O33" s="31">
        <v>18705</v>
      </c>
      <c r="P33" s="32">
        <f t="shared" si="18"/>
        <v>-8.9825312636854671E-2</v>
      </c>
      <c r="Q33" s="32">
        <f t="shared" si="13"/>
        <v>-0.16918661060802065</v>
      </c>
      <c r="R33" s="31">
        <f t="shared" si="19"/>
        <v>-1846</v>
      </c>
      <c r="S33" s="31">
        <f t="shared" si="14"/>
        <v>-4185</v>
      </c>
      <c r="T33" s="32">
        <f t="shared" si="15"/>
        <v>2.1846046397008243E-2</v>
      </c>
    </row>
    <row r="34" spans="1:20" x14ac:dyDescent="0.25">
      <c r="A34" s="54" t="s">
        <v>26</v>
      </c>
      <c r="B34" s="31">
        <v>1321</v>
      </c>
      <c r="C34" s="31">
        <v>2360</v>
      </c>
      <c r="D34" s="31">
        <v>2537</v>
      </c>
      <c r="E34" s="31">
        <v>2919</v>
      </c>
      <c r="F34" s="32">
        <f t="shared" si="16"/>
        <v>0.1505715411903823</v>
      </c>
      <c r="G34" s="32">
        <f t="shared" si="10"/>
        <v>7.4999999999999956E-2</v>
      </c>
      <c r="H34" s="31">
        <f t="shared" si="17"/>
        <v>382</v>
      </c>
      <c r="I34" s="31">
        <f t="shared" si="11"/>
        <v>177</v>
      </c>
      <c r="J34" s="32">
        <f t="shared" si="12"/>
        <v>6.7295743930357319E-3</v>
      </c>
      <c r="K34" s="29"/>
      <c r="L34" s="31">
        <v>2378</v>
      </c>
      <c r="M34" s="31">
        <v>4684</v>
      </c>
      <c r="N34" s="31">
        <v>5561</v>
      </c>
      <c r="O34" s="31">
        <v>5519</v>
      </c>
      <c r="P34" s="32">
        <f t="shared" si="18"/>
        <v>-7.5525984535155244E-3</v>
      </c>
      <c r="Q34" s="32">
        <f t="shared" si="13"/>
        <v>0.18723313407344144</v>
      </c>
      <c r="R34" s="31">
        <f t="shared" si="19"/>
        <v>-42</v>
      </c>
      <c r="S34" s="31">
        <f t="shared" si="14"/>
        <v>877</v>
      </c>
      <c r="T34" s="32">
        <f t="shared" si="15"/>
        <v>6.4457808107505205E-3</v>
      </c>
    </row>
    <row r="35" spans="1:20" x14ac:dyDescent="0.25">
      <c r="A35" s="54" t="s">
        <v>27</v>
      </c>
      <c r="B35" s="31">
        <v>7763</v>
      </c>
      <c r="C35" s="31">
        <v>11151</v>
      </c>
      <c r="D35" s="31">
        <v>11082</v>
      </c>
      <c r="E35" s="31">
        <v>9518</v>
      </c>
      <c r="F35" s="32">
        <f t="shared" si="16"/>
        <v>-0.14112975997112431</v>
      </c>
      <c r="G35" s="32">
        <f t="shared" si="10"/>
        <v>-6.1877858488027515E-3</v>
      </c>
      <c r="H35" s="31">
        <f t="shared" si="17"/>
        <v>-1564</v>
      </c>
      <c r="I35" s="31">
        <f t="shared" si="11"/>
        <v>-69</v>
      </c>
      <c r="J35" s="32">
        <f t="shared" si="12"/>
        <v>2.1943161724191196E-2</v>
      </c>
      <c r="K35" s="29"/>
      <c r="L35" s="31">
        <v>15869</v>
      </c>
      <c r="M35" s="31">
        <v>22056</v>
      </c>
      <c r="N35" s="31">
        <v>22822</v>
      </c>
      <c r="O35" s="31">
        <v>18571</v>
      </c>
      <c r="P35" s="32">
        <f t="shared" si="18"/>
        <v>-0.18626763649110512</v>
      </c>
      <c r="Q35" s="32">
        <f t="shared" si="13"/>
        <v>3.4729778745012707E-2</v>
      </c>
      <c r="R35" s="31">
        <f t="shared" si="19"/>
        <v>-4251</v>
      </c>
      <c r="S35" s="31">
        <f t="shared" si="14"/>
        <v>766</v>
      </c>
      <c r="T35" s="32">
        <f t="shared" si="15"/>
        <v>2.1689544380584874E-2</v>
      </c>
    </row>
    <row r="36" spans="1:20" x14ac:dyDescent="0.25">
      <c r="A36" s="54" t="s">
        <v>28</v>
      </c>
      <c r="B36" s="31">
        <v>634</v>
      </c>
      <c r="C36" s="31">
        <v>528</v>
      </c>
      <c r="D36" s="31">
        <v>470</v>
      </c>
      <c r="E36" s="31">
        <v>657</v>
      </c>
      <c r="F36" s="32">
        <f t="shared" si="16"/>
        <v>0.39787234042553199</v>
      </c>
      <c r="G36" s="32">
        <f t="shared" si="10"/>
        <v>-0.10984848484848486</v>
      </c>
      <c r="H36" s="31">
        <f t="shared" si="17"/>
        <v>187</v>
      </c>
      <c r="I36" s="31">
        <f t="shared" si="11"/>
        <v>-58</v>
      </c>
      <c r="J36" s="32">
        <f t="shared" si="12"/>
        <v>1.5146729620501801E-3</v>
      </c>
      <c r="K36" s="29"/>
      <c r="L36" s="31">
        <v>1050</v>
      </c>
      <c r="M36" s="31">
        <v>999</v>
      </c>
      <c r="N36" s="31">
        <v>943</v>
      </c>
      <c r="O36" s="31">
        <v>1119</v>
      </c>
      <c r="P36" s="32">
        <f t="shared" si="18"/>
        <v>0.18663838812301159</v>
      </c>
      <c r="Q36" s="32">
        <f t="shared" si="13"/>
        <v>-5.6056056056056014E-2</v>
      </c>
      <c r="R36" s="31">
        <f t="shared" si="19"/>
        <v>176</v>
      </c>
      <c r="S36" s="31">
        <f t="shared" si="14"/>
        <v>-56</v>
      </c>
      <c r="T36" s="32">
        <f t="shared" si="15"/>
        <v>1.3069086296846951E-3</v>
      </c>
    </row>
    <row r="37" spans="1:20" x14ac:dyDescent="0.25">
      <c r="A37" s="54" t="s">
        <v>29</v>
      </c>
      <c r="B37" s="31">
        <v>114746</v>
      </c>
      <c r="C37" s="31">
        <v>141638</v>
      </c>
      <c r="D37" s="31">
        <v>151887</v>
      </c>
      <c r="E37" s="31">
        <v>153134</v>
      </c>
      <c r="F37" s="32">
        <f t="shared" si="16"/>
        <v>8.2100508930982308E-3</v>
      </c>
      <c r="G37" s="32">
        <f t="shared" si="10"/>
        <v>7.2360524717942853E-2</v>
      </c>
      <c r="H37" s="31">
        <f t="shared" si="17"/>
        <v>1247</v>
      </c>
      <c r="I37" s="31">
        <f t="shared" si="11"/>
        <v>10249</v>
      </c>
      <c r="J37" s="32">
        <f t="shared" si="12"/>
        <v>0.3530409883875073</v>
      </c>
      <c r="K37" s="29"/>
      <c r="L37" s="31">
        <v>189556</v>
      </c>
      <c r="M37" s="31">
        <v>270401</v>
      </c>
      <c r="N37" s="31">
        <v>297934</v>
      </c>
      <c r="O37" s="31">
        <v>303485</v>
      </c>
      <c r="P37" s="32">
        <f t="shared" si="18"/>
        <v>1.863164324984723E-2</v>
      </c>
      <c r="Q37" s="32">
        <f t="shared" si="13"/>
        <v>0.10182284828828303</v>
      </c>
      <c r="R37" s="31">
        <f t="shared" si="19"/>
        <v>5551</v>
      </c>
      <c r="S37" s="31">
        <f t="shared" si="14"/>
        <v>27533</v>
      </c>
      <c r="T37" s="32">
        <f t="shared" si="15"/>
        <v>0.3544478690615368</v>
      </c>
    </row>
    <row r="38" spans="1:20" x14ac:dyDescent="0.25">
      <c r="A38" s="54" t="s">
        <v>30</v>
      </c>
      <c r="B38" s="31">
        <v>18369</v>
      </c>
      <c r="C38" s="31">
        <v>21509</v>
      </c>
      <c r="D38" s="31">
        <v>22773</v>
      </c>
      <c r="E38" s="31">
        <v>22162</v>
      </c>
      <c r="F38" s="32">
        <f t="shared" si="16"/>
        <v>-2.6830018003776379E-2</v>
      </c>
      <c r="G38" s="32">
        <f t="shared" si="10"/>
        <v>5.8766097912501758E-2</v>
      </c>
      <c r="H38" s="31">
        <f t="shared" si="17"/>
        <v>-611</v>
      </c>
      <c r="I38" s="31">
        <f t="shared" si="11"/>
        <v>1264</v>
      </c>
      <c r="J38" s="32">
        <f t="shared" si="12"/>
        <v>5.1093123569187354E-2</v>
      </c>
      <c r="K38" s="29"/>
      <c r="L38" s="31">
        <v>30355</v>
      </c>
      <c r="M38" s="31">
        <v>38844</v>
      </c>
      <c r="N38" s="31">
        <v>38804</v>
      </c>
      <c r="O38" s="31">
        <v>38424</v>
      </c>
      <c r="P38" s="32">
        <f t="shared" si="18"/>
        <v>-9.7928048654777333E-3</v>
      </c>
      <c r="Q38" s="32">
        <f t="shared" si="13"/>
        <v>-1.0297600659046058E-3</v>
      </c>
      <c r="R38" s="31">
        <f t="shared" si="19"/>
        <v>-380</v>
      </c>
      <c r="S38" s="31">
        <f t="shared" si="14"/>
        <v>-40</v>
      </c>
      <c r="T38" s="32">
        <f t="shared" si="15"/>
        <v>4.4876369246653017E-2</v>
      </c>
    </row>
    <row r="39" spans="1:20" x14ac:dyDescent="0.25">
      <c r="A39" s="54" t="s">
        <v>31</v>
      </c>
      <c r="B39" s="31">
        <v>14346</v>
      </c>
      <c r="C39" s="31">
        <v>12830</v>
      </c>
      <c r="D39" s="31">
        <v>15628</v>
      </c>
      <c r="E39" s="31">
        <v>15170</v>
      </c>
      <c r="F39" s="32">
        <f t="shared" si="16"/>
        <v>-2.9306373176350098E-2</v>
      </c>
      <c r="G39" s="32">
        <f t="shared" si="10"/>
        <v>0.21808261886204217</v>
      </c>
      <c r="H39" s="31">
        <f t="shared" si="17"/>
        <v>-458</v>
      </c>
      <c r="I39" s="31">
        <f t="shared" si="11"/>
        <v>2798</v>
      </c>
      <c r="J39" s="32">
        <f t="shared" si="12"/>
        <v>3.4973498986759867E-2</v>
      </c>
      <c r="K39" s="29"/>
      <c r="L39" s="31">
        <v>28670</v>
      </c>
      <c r="M39" s="31">
        <v>25658</v>
      </c>
      <c r="N39" s="31">
        <v>29143</v>
      </c>
      <c r="O39" s="31">
        <v>27793</v>
      </c>
      <c r="P39" s="32">
        <f t="shared" si="18"/>
        <v>-4.6323302336753303E-2</v>
      </c>
      <c r="Q39" s="32">
        <f t="shared" si="13"/>
        <v>0.13582508379452807</v>
      </c>
      <c r="R39" s="31">
        <f t="shared" si="19"/>
        <v>-1350</v>
      </c>
      <c r="S39" s="31">
        <f t="shared" si="14"/>
        <v>3485</v>
      </c>
      <c r="T39" s="32">
        <f t="shared" si="15"/>
        <v>3.2460153301900566E-2</v>
      </c>
    </row>
    <row r="40" spans="1:20" x14ac:dyDescent="0.25">
      <c r="A40" s="54" t="s">
        <v>32</v>
      </c>
      <c r="B40" s="31">
        <v>13448</v>
      </c>
      <c r="C40" s="31">
        <v>12998</v>
      </c>
      <c r="D40" s="31">
        <v>13763</v>
      </c>
      <c r="E40" s="31">
        <v>12394</v>
      </c>
      <c r="F40" s="32">
        <f t="shared" si="16"/>
        <v>-9.9469592385381111E-2</v>
      </c>
      <c r="G40" s="32">
        <f t="shared" si="10"/>
        <v>5.8855208493614475E-2</v>
      </c>
      <c r="H40" s="31">
        <f t="shared" si="17"/>
        <v>-1369</v>
      </c>
      <c r="I40" s="31">
        <f t="shared" si="11"/>
        <v>765</v>
      </c>
      <c r="J40" s="32">
        <f t="shared" si="12"/>
        <v>2.8573602270395636E-2</v>
      </c>
      <c r="K40" s="29"/>
      <c r="L40" s="31">
        <v>25252</v>
      </c>
      <c r="M40" s="31">
        <v>25732</v>
      </c>
      <c r="N40" s="31">
        <v>26910</v>
      </c>
      <c r="O40" s="31">
        <v>24356</v>
      </c>
      <c r="P40" s="32">
        <f t="shared" si="18"/>
        <v>-9.4908955778520987E-2</v>
      </c>
      <c r="Q40" s="32">
        <f t="shared" si="13"/>
        <v>4.5779574071195483E-2</v>
      </c>
      <c r="R40" s="31">
        <f t="shared" si="19"/>
        <v>-2554</v>
      </c>
      <c r="S40" s="31">
        <f t="shared" si="14"/>
        <v>1178</v>
      </c>
      <c r="T40" s="32">
        <f t="shared" si="15"/>
        <v>2.8445993373190738E-2</v>
      </c>
    </row>
    <row r="41" spans="1:20" x14ac:dyDescent="0.25">
      <c r="A41" s="54" t="s">
        <v>33</v>
      </c>
      <c r="B41" s="31">
        <v>11614</v>
      </c>
      <c r="C41" s="31">
        <v>11268</v>
      </c>
      <c r="D41" s="31">
        <v>15605</v>
      </c>
      <c r="E41" s="31">
        <v>17121</v>
      </c>
      <c r="F41" s="32">
        <f t="shared" si="16"/>
        <v>9.7148349887856478E-2</v>
      </c>
      <c r="G41" s="32">
        <f t="shared" si="10"/>
        <v>0.38489527866524664</v>
      </c>
      <c r="H41" s="31">
        <f t="shared" si="17"/>
        <v>1516</v>
      </c>
      <c r="I41" s="31">
        <f t="shared" si="11"/>
        <v>4337</v>
      </c>
      <c r="J41" s="32">
        <f t="shared" si="12"/>
        <v>3.9471409106942364E-2</v>
      </c>
      <c r="K41" s="29"/>
      <c r="L41" s="31">
        <v>22314</v>
      </c>
      <c r="M41" s="31">
        <v>23270</v>
      </c>
      <c r="N41" s="31">
        <v>30886</v>
      </c>
      <c r="O41" s="31">
        <v>35862</v>
      </c>
      <c r="P41" s="32">
        <f t="shared" si="18"/>
        <v>0.16110859288998247</v>
      </c>
      <c r="Q41" s="32">
        <f t="shared" si="13"/>
        <v>0.32728835410399659</v>
      </c>
      <c r="R41" s="31">
        <f t="shared" si="19"/>
        <v>4976</v>
      </c>
      <c r="S41" s="31">
        <f t="shared" si="14"/>
        <v>7616</v>
      </c>
      <c r="T41" s="32">
        <f t="shared" si="15"/>
        <v>4.1884144126677868E-2</v>
      </c>
    </row>
    <row r="42" spans="1:20" x14ac:dyDescent="0.25">
      <c r="A42" s="54" t="s">
        <v>34</v>
      </c>
      <c r="B42" s="31">
        <v>4391</v>
      </c>
      <c r="C42" s="31">
        <v>6110</v>
      </c>
      <c r="D42" s="31">
        <v>5676</v>
      </c>
      <c r="E42" s="31">
        <v>5953</v>
      </c>
      <c r="F42" s="32">
        <f t="shared" si="16"/>
        <v>4.8801973220577777E-2</v>
      </c>
      <c r="G42" s="32">
        <f t="shared" si="10"/>
        <v>-7.1031096563011431E-2</v>
      </c>
      <c r="H42" s="31">
        <f t="shared" si="17"/>
        <v>277</v>
      </c>
      <c r="I42" s="31">
        <f t="shared" si="11"/>
        <v>-434</v>
      </c>
      <c r="J42" s="32">
        <f t="shared" si="12"/>
        <v>1.3724274190387705E-2</v>
      </c>
      <c r="K42" s="29"/>
      <c r="L42" s="31">
        <v>8690</v>
      </c>
      <c r="M42" s="31">
        <v>11030</v>
      </c>
      <c r="N42" s="31">
        <v>10352</v>
      </c>
      <c r="O42" s="31">
        <v>10691</v>
      </c>
      <c r="P42" s="32">
        <f t="shared" si="18"/>
        <v>3.274729520865538E-2</v>
      </c>
      <c r="Q42" s="32">
        <f t="shared" si="13"/>
        <v>-6.1468721668177739E-2</v>
      </c>
      <c r="R42" s="31">
        <f t="shared" si="19"/>
        <v>339</v>
      </c>
      <c r="S42" s="31">
        <f t="shared" si="14"/>
        <v>-678</v>
      </c>
      <c r="T42" s="32">
        <f t="shared" si="15"/>
        <v>1.248629147449426E-2</v>
      </c>
    </row>
    <row r="43" spans="1:20" x14ac:dyDescent="0.25">
      <c r="A43" s="54" t="s">
        <v>35</v>
      </c>
      <c r="B43" s="31">
        <v>11531</v>
      </c>
      <c r="C43" s="31">
        <v>13125</v>
      </c>
      <c r="D43" s="31">
        <v>15535</v>
      </c>
      <c r="E43" s="31">
        <v>15908</v>
      </c>
      <c r="F43" s="32">
        <f t="shared" si="16"/>
        <v>2.4010299324106921E-2</v>
      </c>
      <c r="G43" s="32">
        <f t="shared" si="10"/>
        <v>0.18361904761904757</v>
      </c>
      <c r="H43" s="31">
        <f t="shared" si="17"/>
        <v>373</v>
      </c>
      <c r="I43" s="31">
        <f t="shared" si="11"/>
        <v>2410</v>
      </c>
      <c r="J43" s="32">
        <f t="shared" si="12"/>
        <v>3.6674912450980618E-2</v>
      </c>
      <c r="K43" s="29"/>
      <c r="L43" s="31">
        <v>20883</v>
      </c>
      <c r="M43" s="31">
        <v>29188</v>
      </c>
      <c r="N43" s="31">
        <v>32234</v>
      </c>
      <c r="O43" s="31">
        <v>33902</v>
      </c>
      <c r="P43" s="32">
        <f t="shared" si="18"/>
        <v>5.174660296581246E-2</v>
      </c>
      <c r="Q43" s="32">
        <f t="shared" si="13"/>
        <v>0.10435795532410586</v>
      </c>
      <c r="R43" s="31">
        <f t="shared" si="19"/>
        <v>1668</v>
      </c>
      <c r="S43" s="31">
        <f t="shared" si="14"/>
        <v>3046</v>
      </c>
      <c r="T43" s="32">
        <f t="shared" si="15"/>
        <v>3.9595010155112187E-2</v>
      </c>
    </row>
    <row r="44" spans="1:20" x14ac:dyDescent="0.25">
      <c r="A44" s="54" t="s">
        <v>36</v>
      </c>
      <c r="B44" s="31">
        <v>4350</v>
      </c>
      <c r="C44" s="31">
        <v>8120</v>
      </c>
      <c r="D44" s="31">
        <v>9099</v>
      </c>
      <c r="E44" s="31">
        <v>8697</v>
      </c>
      <c r="F44" s="32">
        <f t="shared" si="16"/>
        <v>-4.4180679195515937E-2</v>
      </c>
      <c r="G44" s="32">
        <f t="shared" si="10"/>
        <v>0.12056650246305423</v>
      </c>
      <c r="H44" s="31">
        <f t="shared" si="17"/>
        <v>-402</v>
      </c>
      <c r="I44" s="31">
        <f t="shared" si="11"/>
        <v>979</v>
      </c>
      <c r="J44" s="32">
        <f t="shared" si="12"/>
        <v>2.005039688120307E-2</v>
      </c>
      <c r="K44" s="29"/>
      <c r="L44" s="31">
        <v>8601</v>
      </c>
      <c r="M44" s="31">
        <v>15697</v>
      </c>
      <c r="N44" s="31">
        <v>17189</v>
      </c>
      <c r="O44" s="31">
        <v>17168</v>
      </c>
      <c r="P44" s="32">
        <f t="shared" si="18"/>
        <v>-1.221711559718397E-3</v>
      </c>
      <c r="Q44" s="32">
        <f t="shared" si="13"/>
        <v>9.5050009555966097E-2</v>
      </c>
      <c r="R44" s="31">
        <f t="shared" si="19"/>
        <v>-21</v>
      </c>
      <c r="S44" s="31">
        <f t="shared" si="14"/>
        <v>1492</v>
      </c>
      <c r="T44" s="32">
        <f t="shared" si="15"/>
        <v>2.0050944910122295E-2</v>
      </c>
    </row>
    <row r="45" spans="1:20" x14ac:dyDescent="0.25">
      <c r="A45" s="54" t="s">
        <v>37</v>
      </c>
      <c r="B45" s="31">
        <v>5816</v>
      </c>
      <c r="C45" s="31">
        <v>9657</v>
      </c>
      <c r="D45" s="31">
        <v>11046</v>
      </c>
      <c r="E45" s="31">
        <v>8888</v>
      </c>
      <c r="F45" s="32">
        <f t="shared" si="16"/>
        <v>-0.19536483795038928</v>
      </c>
      <c r="G45" s="32">
        <f t="shared" si="10"/>
        <v>0.14383348866107482</v>
      </c>
      <c r="H45" s="31">
        <f t="shared" si="17"/>
        <v>-2158</v>
      </c>
      <c r="I45" s="31">
        <f t="shared" si="11"/>
        <v>1389</v>
      </c>
      <c r="J45" s="32">
        <f t="shared" si="12"/>
        <v>2.0490735596197872E-2</v>
      </c>
      <c r="K45" s="29"/>
      <c r="L45" s="31">
        <v>13548</v>
      </c>
      <c r="M45" s="31">
        <v>22419</v>
      </c>
      <c r="N45" s="31">
        <v>23719</v>
      </c>
      <c r="O45" s="31">
        <v>18680</v>
      </c>
      <c r="P45" s="32">
        <f t="shared" si="18"/>
        <v>-0.21244571862220163</v>
      </c>
      <c r="Q45" s="32">
        <f t="shared" si="13"/>
        <v>5.7986529283197363E-2</v>
      </c>
      <c r="R45" s="31">
        <f t="shared" si="19"/>
        <v>-5039</v>
      </c>
      <c r="S45" s="31">
        <f t="shared" si="14"/>
        <v>1300</v>
      </c>
      <c r="T45" s="32">
        <f t="shared" si="15"/>
        <v>2.1816848259615822E-2</v>
      </c>
    </row>
    <row r="46" spans="1:20" x14ac:dyDescent="0.25">
      <c r="A46" s="54" t="s">
        <v>38</v>
      </c>
      <c r="B46" s="31">
        <v>2172</v>
      </c>
      <c r="C46" s="31">
        <v>2361</v>
      </c>
      <c r="D46" s="31">
        <v>3244</v>
      </c>
      <c r="E46" s="31">
        <v>2529</v>
      </c>
      <c r="F46" s="32">
        <f t="shared" si="16"/>
        <v>-0.2204069050554871</v>
      </c>
      <c r="G46" s="32">
        <f t="shared" si="10"/>
        <v>0.37399407030919107</v>
      </c>
      <c r="H46" s="31">
        <f t="shared" si="17"/>
        <v>-715</v>
      </c>
      <c r="I46" s="31">
        <f t="shared" si="11"/>
        <v>883</v>
      </c>
      <c r="J46" s="32">
        <f t="shared" si="12"/>
        <v>5.8304534566589131E-3</v>
      </c>
      <c r="K46" s="29"/>
      <c r="L46" s="31">
        <v>4304</v>
      </c>
      <c r="M46" s="31">
        <v>4273</v>
      </c>
      <c r="N46" s="31">
        <v>5016</v>
      </c>
      <c r="O46" s="31">
        <v>4326</v>
      </c>
      <c r="P46" s="32">
        <f t="shared" si="18"/>
        <v>-0.13755980861244022</v>
      </c>
      <c r="Q46" s="32">
        <f t="shared" si="13"/>
        <v>0.17388251813714017</v>
      </c>
      <c r="R46" s="31">
        <f t="shared" si="19"/>
        <v>-690</v>
      </c>
      <c r="S46" s="31">
        <f t="shared" si="14"/>
        <v>743</v>
      </c>
      <c r="T46" s="32">
        <f t="shared" si="15"/>
        <v>5.0524456943842637E-3</v>
      </c>
    </row>
    <row r="47" spans="1:20" x14ac:dyDescent="0.25">
      <c r="A47" s="54" t="s">
        <v>39</v>
      </c>
      <c r="B47" s="31">
        <v>1077</v>
      </c>
      <c r="C47" s="31">
        <v>1238</v>
      </c>
      <c r="D47" s="31">
        <v>2355</v>
      </c>
      <c r="E47" s="31">
        <v>1781</v>
      </c>
      <c r="F47" s="32">
        <f t="shared" si="16"/>
        <v>-0.24373673036093413</v>
      </c>
      <c r="G47" s="32">
        <f t="shared" si="10"/>
        <v>0.90226171243941833</v>
      </c>
      <c r="H47" s="31">
        <f t="shared" si="17"/>
        <v>-574</v>
      </c>
      <c r="I47" s="31">
        <f t="shared" si="11"/>
        <v>1117</v>
      </c>
      <c r="J47" s="32">
        <f t="shared" si="12"/>
        <v>4.1059856094541412E-3</v>
      </c>
      <c r="K47" s="29"/>
      <c r="L47" s="31">
        <v>2201</v>
      </c>
      <c r="M47" s="31">
        <v>2926</v>
      </c>
      <c r="N47" s="31">
        <v>4517</v>
      </c>
      <c r="O47" s="31">
        <v>4380</v>
      </c>
      <c r="P47" s="32">
        <f t="shared" si="18"/>
        <v>-3.0329864954615871E-2</v>
      </c>
      <c r="Q47" s="32">
        <f t="shared" si="13"/>
        <v>0.54374572795625431</v>
      </c>
      <c r="R47" s="31">
        <f t="shared" si="19"/>
        <v>-137</v>
      </c>
      <c r="S47" s="31">
        <f t="shared" si="14"/>
        <v>1591</v>
      </c>
      <c r="T47" s="32">
        <f t="shared" si="15"/>
        <v>5.1155136711518896E-3</v>
      </c>
    </row>
    <row r="48" spans="1:20" x14ac:dyDescent="0.25">
      <c r="A48" s="54" t="s">
        <v>40</v>
      </c>
      <c r="B48" s="31">
        <v>667</v>
      </c>
      <c r="C48" s="31">
        <v>916</v>
      </c>
      <c r="D48" s="31">
        <v>898</v>
      </c>
      <c r="E48" s="31">
        <v>742</v>
      </c>
      <c r="F48" s="32">
        <f t="shared" si="16"/>
        <v>-0.17371937639198221</v>
      </c>
      <c r="G48" s="32">
        <f t="shared" si="10"/>
        <v>-1.9650655021834051E-2</v>
      </c>
      <c r="H48" s="31">
        <f t="shared" si="17"/>
        <v>-156</v>
      </c>
      <c r="I48" s="31">
        <f t="shared" si="11"/>
        <v>-18</v>
      </c>
      <c r="J48" s="32">
        <f t="shared" si="12"/>
        <v>1.7106352174143587E-3</v>
      </c>
      <c r="K48" s="29"/>
      <c r="L48" s="31">
        <v>1078</v>
      </c>
      <c r="M48" s="31">
        <v>1912</v>
      </c>
      <c r="N48" s="31">
        <v>1659</v>
      </c>
      <c r="O48" s="31">
        <v>1634</v>
      </c>
      <c r="P48" s="32">
        <f t="shared" si="18"/>
        <v>-1.5069318866787196E-2</v>
      </c>
      <c r="Q48" s="32">
        <f t="shared" si="13"/>
        <v>-0.13232217573221761</v>
      </c>
      <c r="R48" s="31">
        <f t="shared" si="19"/>
        <v>-25</v>
      </c>
      <c r="S48" s="31">
        <f t="shared" si="14"/>
        <v>-253</v>
      </c>
      <c r="T48" s="32">
        <f t="shared" si="15"/>
        <v>1.9083902599685361E-3</v>
      </c>
    </row>
    <row r="49" spans="1:20" x14ac:dyDescent="0.25">
      <c r="A49" s="54" t="s">
        <v>41</v>
      </c>
      <c r="B49" s="31">
        <v>2812</v>
      </c>
      <c r="C49" s="31">
        <v>3202</v>
      </c>
      <c r="D49" s="31">
        <v>3618</v>
      </c>
      <c r="E49" s="31">
        <v>2635</v>
      </c>
      <c r="F49" s="32">
        <f t="shared" si="16"/>
        <v>-0.27169707020453293</v>
      </c>
      <c r="G49" s="32">
        <f t="shared" si="10"/>
        <v>0.12991880074953155</v>
      </c>
      <c r="H49" s="31">
        <f t="shared" si="17"/>
        <v>-983</v>
      </c>
      <c r="I49" s="31">
        <f t="shared" si="11"/>
        <v>416</v>
      </c>
      <c r="J49" s="32">
        <f t="shared" si="12"/>
        <v>6.074829916289535E-3</v>
      </c>
      <c r="K49" s="29"/>
      <c r="L49" s="31">
        <v>5159</v>
      </c>
      <c r="M49" s="31">
        <v>6185</v>
      </c>
      <c r="N49" s="31">
        <v>6557</v>
      </c>
      <c r="O49" s="31">
        <v>5021</v>
      </c>
      <c r="P49" s="32">
        <f t="shared" si="18"/>
        <v>-0.23425346957450055</v>
      </c>
      <c r="Q49" s="32">
        <f t="shared" si="13"/>
        <v>6.0145513338722756E-2</v>
      </c>
      <c r="R49" s="31">
        <f t="shared" si="19"/>
        <v>-1536</v>
      </c>
      <c r="S49" s="31">
        <f t="shared" si="14"/>
        <v>372</v>
      </c>
      <c r="T49" s="32">
        <f t="shared" si="15"/>
        <v>5.8641539138935246E-3</v>
      </c>
    </row>
    <row r="50" spans="1:20" x14ac:dyDescent="0.25">
      <c r="A50" s="54" t="s">
        <v>42</v>
      </c>
      <c r="B50" s="31">
        <v>1625</v>
      </c>
      <c r="C50" s="31">
        <v>2256</v>
      </c>
      <c r="D50" s="31">
        <v>3184</v>
      </c>
      <c r="E50" s="31">
        <v>3174</v>
      </c>
      <c r="F50" s="32">
        <f t="shared" si="16"/>
        <v>-3.1407035175879949E-3</v>
      </c>
      <c r="G50" s="32">
        <f t="shared" si="10"/>
        <v>0.41134751773049638</v>
      </c>
      <c r="H50" s="31">
        <f t="shared" si="17"/>
        <v>-10</v>
      </c>
      <c r="I50" s="31">
        <f t="shared" si="11"/>
        <v>928</v>
      </c>
      <c r="J50" s="32">
        <f t="shared" si="12"/>
        <v>7.3174611591282678E-3</v>
      </c>
      <c r="K50" s="29"/>
      <c r="L50" s="31">
        <v>3076</v>
      </c>
      <c r="M50" s="31">
        <v>4338</v>
      </c>
      <c r="N50" s="31">
        <v>5894</v>
      </c>
      <c r="O50" s="31">
        <v>5847</v>
      </c>
      <c r="P50" s="32">
        <f t="shared" si="18"/>
        <v>-7.9742110620970585E-3</v>
      </c>
      <c r="Q50" s="32">
        <f t="shared" si="13"/>
        <v>0.35869064084831725</v>
      </c>
      <c r="R50" s="31">
        <f t="shared" si="19"/>
        <v>-47</v>
      </c>
      <c r="S50" s="31">
        <f t="shared" si="14"/>
        <v>1556</v>
      </c>
      <c r="T50" s="32">
        <f t="shared" si="15"/>
        <v>6.8288603733390636E-3</v>
      </c>
    </row>
    <row r="51" spans="1:20" x14ac:dyDescent="0.25">
      <c r="A51" s="54" t="s">
        <v>43</v>
      </c>
      <c r="B51" s="31">
        <v>7768</v>
      </c>
      <c r="C51" s="31">
        <v>9688</v>
      </c>
      <c r="D51" s="31">
        <v>13455</v>
      </c>
      <c r="E51" s="31">
        <v>15107</v>
      </c>
      <c r="F51" s="32">
        <f t="shared" si="16"/>
        <v>0.12277963582311413</v>
      </c>
      <c r="G51" s="32">
        <f t="shared" si="10"/>
        <v>0.38883154417836496</v>
      </c>
      <c r="H51" s="31">
        <f t="shared" si="17"/>
        <v>1652</v>
      </c>
      <c r="I51" s="31">
        <f t="shared" si="11"/>
        <v>3767</v>
      </c>
      <c r="J51" s="32">
        <f t="shared" si="12"/>
        <v>3.4828256373960538E-2</v>
      </c>
      <c r="K51" s="29"/>
      <c r="L51" s="31">
        <v>15493</v>
      </c>
      <c r="M51" s="31">
        <v>19544</v>
      </c>
      <c r="N51" s="31">
        <v>26163</v>
      </c>
      <c r="O51" s="31">
        <v>29135</v>
      </c>
      <c r="P51" s="32">
        <f t="shared" si="18"/>
        <v>0.11359553568015901</v>
      </c>
      <c r="Q51" s="32">
        <f t="shared" si="13"/>
        <v>0.33867171510437988</v>
      </c>
      <c r="R51" s="31">
        <f t="shared" si="19"/>
        <v>2972</v>
      </c>
      <c r="S51" s="31">
        <f t="shared" si="14"/>
        <v>6619</v>
      </c>
      <c r="T51" s="32">
        <f t="shared" si="15"/>
        <v>3.4027509317125643E-2</v>
      </c>
    </row>
    <row r="52" spans="1:20" x14ac:dyDescent="0.25">
      <c r="A52" s="54" t="s">
        <v>44</v>
      </c>
      <c r="B52" s="31">
        <v>3187</v>
      </c>
      <c r="C52" s="31">
        <v>4064</v>
      </c>
      <c r="D52" s="31">
        <v>3870</v>
      </c>
      <c r="E52" s="31">
        <v>3914</v>
      </c>
      <c r="F52" s="32">
        <f t="shared" si="16"/>
        <v>1.1369509043927639E-2</v>
      </c>
      <c r="G52" s="32">
        <f t="shared" si="10"/>
        <v>-4.7736220472440971E-2</v>
      </c>
      <c r="H52" s="31">
        <f t="shared" si="17"/>
        <v>44</v>
      </c>
      <c r="I52" s="31">
        <f t="shared" si="11"/>
        <v>-194</v>
      </c>
      <c r="J52" s="32">
        <f t="shared" si="12"/>
        <v>9.0234854999458221E-3</v>
      </c>
      <c r="K52" s="29"/>
      <c r="L52" s="31">
        <v>5497</v>
      </c>
      <c r="M52" s="31">
        <v>7834</v>
      </c>
      <c r="N52" s="31">
        <v>7200</v>
      </c>
      <c r="O52" s="31">
        <v>7369</v>
      </c>
      <c r="P52" s="32">
        <f t="shared" si="18"/>
        <v>2.3472222222222117E-2</v>
      </c>
      <c r="Q52" s="32">
        <f t="shared" si="13"/>
        <v>-8.092928261424559E-2</v>
      </c>
      <c r="R52" s="31">
        <f t="shared" si="19"/>
        <v>169</v>
      </c>
      <c r="S52" s="31">
        <f t="shared" si="14"/>
        <v>-634</v>
      </c>
      <c r="T52" s="32">
        <f t="shared" si="15"/>
        <v>8.60644297778956E-3</v>
      </c>
    </row>
    <row r="53" spans="1:20" x14ac:dyDescent="0.25">
      <c r="A53" s="55" t="s">
        <v>45</v>
      </c>
      <c r="B53" s="31">
        <v>750</v>
      </c>
      <c r="C53" s="31">
        <v>787</v>
      </c>
      <c r="D53" s="31">
        <v>715</v>
      </c>
      <c r="E53" s="31">
        <v>626</v>
      </c>
      <c r="F53" s="32">
        <f t="shared" si="16"/>
        <v>-0.12447552447552446</v>
      </c>
      <c r="G53" s="32">
        <f t="shared" si="10"/>
        <v>-9.1486658195679804E-2</v>
      </c>
      <c r="H53" s="31">
        <f t="shared" si="17"/>
        <v>-89</v>
      </c>
      <c r="I53" s="31">
        <f t="shared" si="11"/>
        <v>-72</v>
      </c>
      <c r="J53" s="32">
        <f t="shared" si="12"/>
        <v>1.4432043747997151E-3</v>
      </c>
      <c r="K53" s="29"/>
      <c r="L53" s="31">
        <v>2003</v>
      </c>
      <c r="M53" s="31">
        <v>1941</v>
      </c>
      <c r="N53" s="31">
        <v>1757</v>
      </c>
      <c r="O53" s="31">
        <v>1578</v>
      </c>
      <c r="P53" s="32">
        <f t="shared" si="18"/>
        <v>-0.10187820147979509</v>
      </c>
      <c r="Q53" s="32">
        <f t="shared" si="13"/>
        <v>-9.4796496651210704E-2</v>
      </c>
      <c r="R53" s="31">
        <f t="shared" si="19"/>
        <v>-179</v>
      </c>
      <c r="S53" s="31">
        <f t="shared" si="14"/>
        <v>-184</v>
      </c>
      <c r="T53" s="32">
        <f t="shared" si="15"/>
        <v>1.8429864322095165E-3</v>
      </c>
    </row>
    <row r="54" spans="1:20" x14ac:dyDescent="0.25">
      <c r="A54" s="53" t="s">
        <v>46</v>
      </c>
      <c r="B54" s="34">
        <f>B29-SUM(B30:B53)</f>
        <v>22758</v>
      </c>
      <c r="C54" s="34">
        <f>C29-SUM(C30:C53)</f>
        <v>24563</v>
      </c>
      <c r="D54" s="34">
        <f>D29-SUM(D30:D53)</f>
        <v>21620</v>
      </c>
      <c r="E54" s="34">
        <f>E29-SUM(E30:E53)</f>
        <v>22863</v>
      </c>
      <c r="F54" s="35">
        <f t="shared" si="16"/>
        <v>5.7493061979648541E-2</v>
      </c>
      <c r="G54" s="35">
        <f t="shared" si="10"/>
        <v>-0.11981435492407277</v>
      </c>
      <c r="H54" s="34">
        <f t="shared" si="17"/>
        <v>1243</v>
      </c>
      <c r="I54" s="34">
        <f t="shared" si="11"/>
        <v>-2943</v>
      </c>
      <c r="J54" s="35">
        <f t="shared" si="12"/>
        <v>5.2709235816367231E-2</v>
      </c>
      <c r="K54" s="29"/>
      <c r="L54" s="34">
        <f>L29-SUM(L30:L53)</f>
        <v>41160</v>
      </c>
      <c r="M54" s="34">
        <f>M29-SUM(M30:M53)</f>
        <v>49735</v>
      </c>
      <c r="N54" s="34">
        <f>N29-SUM(N30:N53)</f>
        <v>42219</v>
      </c>
      <c r="O54" s="34">
        <f>O29-SUM(O30:O53)</f>
        <v>44685</v>
      </c>
      <c r="P54" s="35">
        <f t="shared" si="18"/>
        <v>5.8409720741846138E-2</v>
      </c>
      <c r="Q54" s="35">
        <f t="shared" si="13"/>
        <v>-0.15112094098723228</v>
      </c>
      <c r="R54" s="34">
        <f t="shared" si="19"/>
        <v>2466</v>
      </c>
      <c r="S54" s="34">
        <f t="shared" si="14"/>
        <v>-7516</v>
      </c>
      <c r="T54" s="35">
        <f t="shared" si="15"/>
        <v>5.2188750775210548E-2</v>
      </c>
    </row>
    <row r="55" spans="1:20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</row>
    <row r="56" spans="1:20" x14ac:dyDescent="0.25">
      <c r="A56" s="10"/>
      <c r="B56" s="11" t="s">
        <v>150</v>
      </c>
      <c r="C56" s="12"/>
      <c r="D56" s="12"/>
      <c r="E56" s="12"/>
      <c r="F56" s="12"/>
      <c r="G56" s="12"/>
      <c r="H56" s="12"/>
      <c r="I56" s="12"/>
      <c r="J56" s="13"/>
      <c r="K56" s="14"/>
      <c r="L56" s="11" t="str">
        <f>L$5</f>
        <v>acumulado febrero</v>
      </c>
      <c r="M56" s="12"/>
      <c r="N56" s="12"/>
      <c r="O56" s="12"/>
      <c r="P56" s="12"/>
      <c r="Q56" s="12"/>
      <c r="R56" s="12"/>
      <c r="S56" s="12"/>
      <c r="T56" s="13"/>
    </row>
    <row r="57" spans="1:20" x14ac:dyDescent="0.25">
      <c r="A57" s="15"/>
      <c r="B57" s="16">
        <f>B$6</f>
        <v>2022</v>
      </c>
      <c r="C57" s="16">
        <f>C$6</f>
        <v>2023</v>
      </c>
      <c r="D57" s="16">
        <f>D$6</f>
        <v>2024</v>
      </c>
      <c r="E57" s="16">
        <f>E$6</f>
        <v>2025</v>
      </c>
      <c r="F57" s="16" t="str">
        <f>CONCATENATE("var ",RIGHT(E57,2),"/",RIGHT(D57,2))</f>
        <v>var 25/24</v>
      </c>
      <c r="G57" s="16" t="str">
        <f>CONCATENATE("var ",RIGHT(D57,2),"/",RIGHT(C57,2))</f>
        <v>var 24/23</v>
      </c>
      <c r="H57" s="16" t="str">
        <f>CONCATENATE("dif ",RIGHT(E57,2),"-",RIGHT(D57,2))</f>
        <v>dif 25-24</v>
      </c>
      <c r="I57" s="16" t="str">
        <f>CONCATENATE("dif ",RIGHT(D57,2),"-",RIGHT(C57,2))</f>
        <v>dif 24-23</v>
      </c>
      <c r="J57" s="16" t="str">
        <f>CONCATENATE("cuota ",RIGHT(E57,2))</f>
        <v>cuota 25</v>
      </c>
      <c r="K57" s="17"/>
      <c r="L57" s="16">
        <f>L$6</f>
        <v>2022</v>
      </c>
      <c r="M57" s="16">
        <f>M$6</f>
        <v>2023</v>
      </c>
      <c r="N57" s="16">
        <f>N$6</f>
        <v>2024</v>
      </c>
      <c r="O57" s="16">
        <f>O$6</f>
        <v>2025</v>
      </c>
      <c r="P57" s="16" t="str">
        <f>CONCATENATE("var ",RIGHT(O57,2),"/",RIGHT(N57,2))</f>
        <v>var 25/24</v>
      </c>
      <c r="Q57" s="16" t="str">
        <f>CONCATENATE("var ",RIGHT(N57,2),"/",RIGHT(M57,2))</f>
        <v>var 24/23</v>
      </c>
      <c r="R57" s="16" t="str">
        <f>CONCATENATE("dif ",RIGHT(O57,2),"-",RIGHT(N57,2))</f>
        <v>dif 25-24</v>
      </c>
      <c r="S57" s="16" t="str">
        <f>CONCATENATE("dif ",RIGHT(N57,2),"-",RIGHT(M57,2))</f>
        <v>dif 24-23</v>
      </c>
      <c r="T57" s="16" t="str">
        <f>CONCATENATE("cuota ",RIGHT(O57,2))</f>
        <v>cuota 25</v>
      </c>
    </row>
    <row r="58" spans="1:20" x14ac:dyDescent="0.25">
      <c r="A58" s="18" t="s">
        <v>48</v>
      </c>
      <c r="B58" s="19">
        <v>349079</v>
      </c>
      <c r="C58" s="19">
        <v>411122</v>
      </c>
      <c r="D58" s="19">
        <v>443450</v>
      </c>
      <c r="E58" s="19">
        <v>433757</v>
      </c>
      <c r="F58" s="20">
        <f>E58/D58-1</f>
        <v>-2.1858157627691943E-2</v>
      </c>
      <c r="G58" s="20">
        <f t="shared" ref="G58:G68" si="20">D58/C58-1</f>
        <v>7.863359294807859E-2</v>
      </c>
      <c r="H58" s="19">
        <f>E58-D58</f>
        <v>-9693</v>
      </c>
      <c r="I58" s="19">
        <f t="shared" ref="I58:I68" si="21">D58-C58</f>
        <v>32328</v>
      </c>
      <c r="J58" s="20">
        <f t="shared" ref="J58:J68" si="22">E58/$E$58</f>
        <v>1</v>
      </c>
      <c r="K58" s="21"/>
      <c r="L58" s="19">
        <v>622796</v>
      </c>
      <c r="M58" s="19">
        <v>814759</v>
      </c>
      <c r="N58" s="19">
        <v>861072</v>
      </c>
      <c r="O58" s="19">
        <v>856219</v>
      </c>
      <c r="P58" s="20">
        <f>O58/N58-1</f>
        <v>-5.635997918873259E-3</v>
      </c>
      <c r="Q58" s="20">
        <f t="shared" ref="Q58:Q68" si="23">N58/M58-1</f>
        <v>5.6842575534606032E-2</v>
      </c>
      <c r="R58" s="19">
        <f>O58-N58</f>
        <v>-4853</v>
      </c>
      <c r="S58" s="19">
        <f t="shared" ref="S58:S68" si="24">N58-M58</f>
        <v>46313</v>
      </c>
      <c r="T58" s="20">
        <f t="shared" ref="T58:T68" si="25">O58/$O$58</f>
        <v>1</v>
      </c>
    </row>
    <row r="59" spans="1:20" x14ac:dyDescent="0.25">
      <c r="A59" s="59" t="s">
        <v>49</v>
      </c>
      <c r="B59" s="60">
        <v>130897</v>
      </c>
      <c r="C59" s="60">
        <v>147030</v>
      </c>
      <c r="D59" s="60">
        <v>154587</v>
      </c>
      <c r="E59" s="60">
        <v>147890</v>
      </c>
      <c r="F59" s="61">
        <f t="shared" ref="F59:F68" si="26">E59/D59-1</f>
        <v>-4.3321883470149536E-2</v>
      </c>
      <c r="G59" s="61">
        <f t="shared" si="20"/>
        <v>5.1397673944093114E-2</v>
      </c>
      <c r="H59" s="60">
        <f>E59-D59</f>
        <v>-6697</v>
      </c>
      <c r="I59" s="60">
        <f t="shared" si="21"/>
        <v>7557</v>
      </c>
      <c r="J59" s="61">
        <f t="shared" si="22"/>
        <v>0.3409512699506867</v>
      </c>
      <c r="K59" s="62"/>
      <c r="L59" s="60">
        <v>230846</v>
      </c>
      <c r="M59" s="60">
        <v>286632</v>
      </c>
      <c r="N59" s="60">
        <v>305512</v>
      </c>
      <c r="O59" s="60">
        <v>293941</v>
      </c>
      <c r="P59" s="61">
        <f t="shared" ref="P59:P68" si="27">O59/N59-1</f>
        <v>-3.7874126057241608E-2</v>
      </c>
      <c r="Q59" s="61">
        <f>N59/M59-1</f>
        <v>6.5868430600909855E-2</v>
      </c>
      <c r="R59" s="60">
        <f t="shared" ref="R59:R68" si="28">O59-N59</f>
        <v>-11571</v>
      </c>
      <c r="S59" s="60">
        <f t="shared" si="24"/>
        <v>18880</v>
      </c>
      <c r="T59" s="61">
        <f t="shared" si="25"/>
        <v>0.34330118813060678</v>
      </c>
    </row>
    <row r="60" spans="1:20" x14ac:dyDescent="0.25">
      <c r="A60" s="63" t="s">
        <v>50</v>
      </c>
      <c r="B60" s="31">
        <v>88104</v>
      </c>
      <c r="C60" s="31">
        <v>102173</v>
      </c>
      <c r="D60" s="31">
        <v>112246</v>
      </c>
      <c r="E60" s="31">
        <v>115019</v>
      </c>
      <c r="F60" s="32">
        <f t="shared" si="26"/>
        <v>2.4704666536001341E-2</v>
      </c>
      <c r="G60" s="32">
        <f t="shared" si="20"/>
        <v>9.8587689507012577E-2</v>
      </c>
      <c r="H60" s="31">
        <f t="shared" ref="H60:H68" si="29">E60-D60</f>
        <v>2773</v>
      </c>
      <c r="I60" s="31">
        <f t="shared" si="21"/>
        <v>10073</v>
      </c>
      <c r="J60" s="32">
        <f t="shared" si="22"/>
        <v>0.26516920764391122</v>
      </c>
      <c r="K60" s="29"/>
      <c r="L60" s="31">
        <v>161096</v>
      </c>
      <c r="M60" s="31">
        <v>204300</v>
      </c>
      <c r="N60" s="31">
        <v>214407</v>
      </c>
      <c r="O60" s="31">
        <v>223777</v>
      </c>
      <c r="P60" s="32">
        <f>O60/N60-1</f>
        <v>4.3701931373509195E-2</v>
      </c>
      <c r="Q60" s="32">
        <f t="shared" si="23"/>
        <v>4.9471365638766418E-2</v>
      </c>
      <c r="R60" s="31">
        <f>O60-N60</f>
        <v>9370</v>
      </c>
      <c r="S60" s="31">
        <f>N60-M60</f>
        <v>10107</v>
      </c>
      <c r="T60" s="32">
        <f t="shared" si="25"/>
        <v>0.26135486365053801</v>
      </c>
    </row>
    <row r="61" spans="1:20" x14ac:dyDescent="0.25">
      <c r="A61" s="64" t="s">
        <v>51</v>
      </c>
      <c r="B61" s="65">
        <v>2789</v>
      </c>
      <c r="C61" s="65">
        <v>4514</v>
      </c>
      <c r="D61" s="65">
        <v>4771</v>
      </c>
      <c r="E61" s="65">
        <v>3980</v>
      </c>
      <c r="F61" s="66">
        <f t="shared" si="26"/>
        <v>-0.16579333473066438</v>
      </c>
      <c r="G61" s="66">
        <f t="shared" si="20"/>
        <v>5.6933983163491408E-2</v>
      </c>
      <c r="H61" s="65">
        <f t="shared" si="29"/>
        <v>-791</v>
      </c>
      <c r="I61" s="65">
        <f t="shared" si="21"/>
        <v>257</v>
      </c>
      <c r="J61" s="66">
        <f t="shared" si="22"/>
        <v>9.1756444276403608E-3</v>
      </c>
      <c r="K61" s="29"/>
      <c r="L61" s="65">
        <v>5352</v>
      </c>
      <c r="M61" s="65">
        <v>11430</v>
      </c>
      <c r="N61" s="65">
        <v>9247</v>
      </c>
      <c r="O61" s="65">
        <v>8589</v>
      </c>
      <c r="P61" s="66">
        <f t="shared" si="27"/>
        <v>-7.1158213474640464E-2</v>
      </c>
      <c r="Q61" s="66">
        <f t="shared" si="23"/>
        <v>-0.19098862642169734</v>
      </c>
      <c r="R61" s="65">
        <f t="shared" si="28"/>
        <v>-658</v>
      </c>
      <c r="S61" s="65">
        <f t="shared" si="24"/>
        <v>-2183</v>
      </c>
      <c r="T61" s="66">
        <f t="shared" si="25"/>
        <v>1.003131208253963E-2</v>
      </c>
    </row>
    <row r="62" spans="1:20" x14ac:dyDescent="0.25">
      <c r="A62" s="63" t="s">
        <v>52</v>
      </c>
      <c r="B62" s="31">
        <v>50459</v>
      </c>
      <c r="C62" s="31">
        <v>57829</v>
      </c>
      <c r="D62" s="31">
        <v>66869</v>
      </c>
      <c r="E62" s="31">
        <v>68685</v>
      </c>
      <c r="F62" s="32">
        <f t="shared" si="26"/>
        <v>2.7157576754549995E-2</v>
      </c>
      <c r="G62" s="32">
        <f t="shared" si="20"/>
        <v>0.1563229521520344</v>
      </c>
      <c r="H62" s="31">
        <f t="shared" si="29"/>
        <v>1816</v>
      </c>
      <c r="I62" s="31">
        <f t="shared" si="21"/>
        <v>9040</v>
      </c>
      <c r="J62" s="32">
        <f t="shared" si="22"/>
        <v>0.15834902952574828</v>
      </c>
      <c r="K62" s="29"/>
      <c r="L62" s="31">
        <v>86564</v>
      </c>
      <c r="M62" s="31">
        <v>117917</v>
      </c>
      <c r="N62" s="31">
        <v>131350</v>
      </c>
      <c r="O62" s="31">
        <v>134095</v>
      </c>
      <c r="P62" s="32">
        <f t="shared" si="27"/>
        <v>2.0898363151884203E-2</v>
      </c>
      <c r="Q62" s="32">
        <f t="shared" si="23"/>
        <v>0.11391911259614806</v>
      </c>
      <c r="R62" s="31">
        <f>O62-N62</f>
        <v>2745</v>
      </c>
      <c r="S62" s="31">
        <f t="shared" si="24"/>
        <v>13433</v>
      </c>
      <c r="T62" s="32">
        <f t="shared" si="25"/>
        <v>0.15661296934545951</v>
      </c>
    </row>
    <row r="63" spans="1:20" x14ac:dyDescent="0.25">
      <c r="A63" s="63" t="s">
        <v>53</v>
      </c>
      <c r="B63" s="31">
        <v>14671</v>
      </c>
      <c r="C63" s="31">
        <v>20512</v>
      </c>
      <c r="D63" s="31">
        <v>17964</v>
      </c>
      <c r="E63" s="31">
        <v>19437</v>
      </c>
      <c r="F63" s="32">
        <f t="shared" si="26"/>
        <v>8.199732798931203E-2</v>
      </c>
      <c r="G63" s="32">
        <f t="shared" si="20"/>
        <v>-0.12421996879875197</v>
      </c>
      <c r="H63" s="31">
        <f t="shared" si="29"/>
        <v>1473</v>
      </c>
      <c r="I63" s="31">
        <f t="shared" si="21"/>
        <v>-2548</v>
      </c>
      <c r="J63" s="32">
        <f t="shared" si="22"/>
        <v>4.4810804206041631E-2</v>
      </c>
      <c r="K63" s="29"/>
      <c r="L63" s="31">
        <v>26255</v>
      </c>
      <c r="M63" s="31">
        <v>36146</v>
      </c>
      <c r="N63" s="31">
        <v>35192</v>
      </c>
      <c r="O63" s="31">
        <v>39857</v>
      </c>
      <c r="P63" s="32">
        <f t="shared" si="27"/>
        <v>0.13255853603091605</v>
      </c>
      <c r="Q63" s="32">
        <f t="shared" si="23"/>
        <v>-2.6392961876832821E-2</v>
      </c>
      <c r="R63" s="31">
        <f t="shared" si="28"/>
        <v>4665</v>
      </c>
      <c r="S63" s="31">
        <f t="shared" si="24"/>
        <v>-954</v>
      </c>
      <c r="T63" s="32">
        <f t="shared" si="25"/>
        <v>4.6550006481986504E-2</v>
      </c>
    </row>
    <row r="64" spans="1:20" x14ac:dyDescent="0.25">
      <c r="A64" s="63" t="s">
        <v>54</v>
      </c>
      <c r="B64" s="31">
        <v>17059</v>
      </c>
      <c r="C64" s="31">
        <v>22775</v>
      </c>
      <c r="D64" s="31">
        <v>22625</v>
      </c>
      <c r="E64" s="31">
        <v>24926</v>
      </c>
      <c r="F64" s="32">
        <f t="shared" si="26"/>
        <v>0.10170165745856363</v>
      </c>
      <c r="G64" s="32">
        <f t="shared" si="20"/>
        <v>-6.5861690450055299E-3</v>
      </c>
      <c r="H64" s="31">
        <f t="shared" si="29"/>
        <v>2301</v>
      </c>
      <c r="I64" s="31">
        <f t="shared" si="21"/>
        <v>-150</v>
      </c>
      <c r="J64" s="32">
        <f t="shared" si="22"/>
        <v>5.7465355025970763E-2</v>
      </c>
      <c r="K64" s="29"/>
      <c r="L64" s="31">
        <v>31205</v>
      </c>
      <c r="M64" s="31">
        <v>46384</v>
      </c>
      <c r="N64" s="31">
        <v>46492</v>
      </c>
      <c r="O64" s="31">
        <v>49528</v>
      </c>
      <c r="P64" s="32">
        <f t="shared" si="27"/>
        <v>6.5301557257162468E-2</v>
      </c>
      <c r="Q64" s="32">
        <f t="shared" si="23"/>
        <v>2.3283890996894652E-3</v>
      </c>
      <c r="R64" s="31">
        <f t="shared" si="28"/>
        <v>3036</v>
      </c>
      <c r="S64" s="31">
        <f t="shared" si="24"/>
        <v>108</v>
      </c>
      <c r="T64" s="32">
        <f t="shared" si="25"/>
        <v>5.7845013950870043E-2</v>
      </c>
    </row>
    <row r="65" spans="1:20" x14ac:dyDescent="0.25">
      <c r="A65" s="63" t="s">
        <v>55</v>
      </c>
      <c r="B65" s="31">
        <v>4177</v>
      </c>
      <c r="C65" s="31">
        <v>5270</v>
      </c>
      <c r="D65" s="31">
        <v>4803</v>
      </c>
      <c r="E65" s="31">
        <v>4194</v>
      </c>
      <c r="F65" s="32">
        <f t="shared" si="26"/>
        <v>-0.12679575265459087</v>
      </c>
      <c r="G65" s="32">
        <f t="shared" si="20"/>
        <v>-8.861480075901329E-2</v>
      </c>
      <c r="H65" s="31">
        <f t="shared" si="29"/>
        <v>-609</v>
      </c>
      <c r="I65" s="31">
        <f t="shared" si="21"/>
        <v>-467</v>
      </c>
      <c r="J65" s="32">
        <f t="shared" si="22"/>
        <v>9.6690082234984105E-3</v>
      </c>
      <c r="K65" s="29"/>
      <c r="L65" s="31">
        <v>7704</v>
      </c>
      <c r="M65" s="31">
        <v>10660</v>
      </c>
      <c r="N65" s="31">
        <v>10020</v>
      </c>
      <c r="O65" s="31">
        <v>9505</v>
      </c>
      <c r="P65" s="32">
        <f t="shared" si="27"/>
        <v>-5.1397205588822326E-2</v>
      </c>
      <c r="Q65" s="32">
        <f t="shared" si="23"/>
        <v>-6.0037523452157626E-2</v>
      </c>
      <c r="R65" s="31">
        <f>O65-N65</f>
        <v>-515</v>
      </c>
      <c r="S65" s="31">
        <f t="shared" si="24"/>
        <v>-640</v>
      </c>
      <c r="T65" s="32">
        <f t="shared" si="25"/>
        <v>1.110113183659788E-2</v>
      </c>
    </row>
    <row r="66" spans="1:20" x14ac:dyDescent="0.25">
      <c r="A66" s="63" t="s">
        <v>56</v>
      </c>
      <c r="B66" s="31">
        <v>21666</v>
      </c>
      <c r="C66" s="31">
        <v>23086</v>
      </c>
      <c r="D66" s="31">
        <v>23921</v>
      </c>
      <c r="E66" s="31">
        <v>23285</v>
      </c>
      <c r="F66" s="32">
        <f t="shared" si="26"/>
        <v>-2.6587517244262338E-2</v>
      </c>
      <c r="G66" s="32">
        <f t="shared" si="20"/>
        <v>3.6169106817985019E-2</v>
      </c>
      <c r="H66" s="31">
        <f t="shared" si="29"/>
        <v>-636</v>
      </c>
      <c r="I66" s="31">
        <f t="shared" si="21"/>
        <v>835</v>
      </c>
      <c r="J66" s="32">
        <f t="shared" si="22"/>
        <v>5.3682130778292918E-2</v>
      </c>
      <c r="K66" s="29"/>
      <c r="L66" s="31">
        <v>37264</v>
      </c>
      <c r="M66" s="31">
        <v>45576</v>
      </c>
      <c r="N66" s="31">
        <v>46571</v>
      </c>
      <c r="O66" s="31">
        <v>45813</v>
      </c>
      <c r="P66" s="32">
        <f t="shared" si="27"/>
        <v>-1.6276223400828793E-2</v>
      </c>
      <c r="Q66" s="32">
        <f t="shared" si="23"/>
        <v>2.1831665789011856E-2</v>
      </c>
      <c r="R66" s="31">
        <f t="shared" si="28"/>
        <v>-758</v>
      </c>
      <c r="S66" s="31">
        <f t="shared" si="24"/>
        <v>995</v>
      </c>
      <c r="T66" s="32">
        <f t="shared" si="25"/>
        <v>5.3506170734356512E-2</v>
      </c>
    </row>
    <row r="67" spans="1:20" x14ac:dyDescent="0.25">
      <c r="A67" s="67" t="s">
        <v>57</v>
      </c>
      <c r="B67" s="39">
        <v>10397</v>
      </c>
      <c r="C67" s="39">
        <v>18389</v>
      </c>
      <c r="D67" s="39">
        <v>24407</v>
      </c>
      <c r="E67" s="39">
        <v>15773</v>
      </c>
      <c r="F67" s="40">
        <f t="shared" si="26"/>
        <v>-0.35375097308149306</v>
      </c>
      <c r="G67" s="40">
        <f t="shared" si="20"/>
        <v>0.32726086247213004</v>
      </c>
      <c r="H67" s="39">
        <f t="shared" si="29"/>
        <v>-8634</v>
      </c>
      <c r="I67" s="39">
        <f t="shared" si="21"/>
        <v>6018</v>
      </c>
      <c r="J67" s="40">
        <f t="shared" si="22"/>
        <v>3.6363678280696338E-2</v>
      </c>
      <c r="K67" s="29"/>
      <c r="L67" s="39">
        <v>20293</v>
      </c>
      <c r="M67" s="39">
        <v>36336</v>
      </c>
      <c r="N67" s="39">
        <v>40248</v>
      </c>
      <c r="O67" s="39">
        <v>30561</v>
      </c>
      <c r="P67" s="40">
        <f t="shared" si="27"/>
        <v>-0.24068276684555756</v>
      </c>
      <c r="Q67" s="40">
        <f t="shared" si="23"/>
        <v>0.10766182298546889</v>
      </c>
      <c r="R67" s="39">
        <f>O67-N67</f>
        <v>-9687</v>
      </c>
      <c r="S67" s="39">
        <f t="shared" si="24"/>
        <v>3912</v>
      </c>
      <c r="T67" s="40">
        <f t="shared" si="25"/>
        <v>3.5692971073989249E-2</v>
      </c>
    </row>
    <row r="68" spans="1:20" x14ac:dyDescent="0.25">
      <c r="A68" s="68" t="s">
        <v>58</v>
      </c>
      <c r="B68" s="69">
        <f>B58-SUM(B59:B67)</f>
        <v>8860</v>
      </c>
      <c r="C68" s="69">
        <f>C58-SUM(C59:C67)</f>
        <v>9544</v>
      </c>
      <c r="D68" s="69">
        <f>D58-SUM(D59:D67)</f>
        <v>11257</v>
      </c>
      <c r="E68" s="69">
        <f>E58-SUM(E59:E67)</f>
        <v>10568</v>
      </c>
      <c r="F68" s="70">
        <f t="shared" si="26"/>
        <v>-6.1206360486808165E-2</v>
      </c>
      <c r="G68" s="70">
        <f t="shared" si="20"/>
        <v>0.17948449287510471</v>
      </c>
      <c r="H68" s="69">
        <f t="shared" si="29"/>
        <v>-689</v>
      </c>
      <c r="I68" s="69">
        <f t="shared" si="21"/>
        <v>1713</v>
      </c>
      <c r="J68" s="70">
        <f t="shared" si="22"/>
        <v>2.4363871937513399E-2</v>
      </c>
      <c r="K68" s="29"/>
      <c r="L68" s="69">
        <f>L58-SUM(L59:L67)</f>
        <v>16217</v>
      </c>
      <c r="M68" s="69">
        <f>M58-SUM(M59:M67)</f>
        <v>19378</v>
      </c>
      <c r="N68" s="69">
        <f>N58-SUM(N59:N67)</f>
        <v>22033</v>
      </c>
      <c r="O68" s="69">
        <f>O58-SUM(O59:O67)</f>
        <v>20553</v>
      </c>
      <c r="P68" s="70">
        <f t="shared" si="27"/>
        <v>-6.7171969318749136E-2</v>
      </c>
      <c r="Q68" s="70">
        <f t="shared" si="23"/>
        <v>0.13701104345133652</v>
      </c>
      <c r="R68" s="69">
        <f t="shared" si="28"/>
        <v>-1480</v>
      </c>
      <c r="S68" s="69">
        <f t="shared" si="24"/>
        <v>2655</v>
      </c>
      <c r="T68" s="70">
        <f t="shared" si="25"/>
        <v>2.4004372713055888E-2</v>
      </c>
    </row>
    <row r="69" spans="1:20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x14ac:dyDescent="0.25">
      <c r="A70" s="72"/>
      <c r="B70" s="11" t="s">
        <v>150</v>
      </c>
      <c r="C70" s="12"/>
      <c r="D70" s="12"/>
      <c r="E70" s="12"/>
      <c r="F70" s="12"/>
      <c r="G70" s="12"/>
      <c r="H70" s="12"/>
      <c r="I70" s="12"/>
      <c r="J70" s="13"/>
      <c r="K70" s="73"/>
      <c r="L70" s="11" t="str">
        <f>L$5</f>
        <v>acumulado febrero</v>
      </c>
      <c r="M70" s="12"/>
      <c r="N70" s="12"/>
      <c r="O70" s="12"/>
      <c r="P70" s="12"/>
      <c r="Q70" s="12"/>
      <c r="R70" s="12"/>
      <c r="S70" s="12"/>
      <c r="T70" s="13"/>
    </row>
    <row r="71" spans="1:20" x14ac:dyDescent="0.25">
      <c r="A71" s="15"/>
      <c r="B71" s="16">
        <f>B$6</f>
        <v>2022</v>
      </c>
      <c r="C71" s="16">
        <f>C$6</f>
        <v>2023</v>
      </c>
      <c r="D71" s="16">
        <f>D$6</f>
        <v>2024</v>
      </c>
      <c r="E71" s="16">
        <f>E$6</f>
        <v>2025</v>
      </c>
      <c r="F71" s="16" t="str">
        <f>CONCATENATE("var ",RIGHT(E71,2),"/",RIGHT(D71,2))</f>
        <v>var 25/24</v>
      </c>
      <c r="G71" s="16" t="str">
        <f>CONCATENATE("var ",RIGHT(D71,2),"/",RIGHT(C71,2))</f>
        <v>var 24/23</v>
      </c>
      <c r="H71" s="16" t="str">
        <f>CONCATENATE("dif ",RIGHT(E71,2),"-",RIGHT(D71,2))</f>
        <v>dif 25-24</v>
      </c>
      <c r="I71" s="16" t="str">
        <f>CONCATENATE("dif ",RIGHT(D71,2),"-",RIGHT(C71,2))</f>
        <v>dif 24-23</v>
      </c>
      <c r="J71" s="16" t="str">
        <f>CONCATENATE("cuota ",RIGHT(E71,2))</f>
        <v>cuota 25</v>
      </c>
      <c r="K71" s="74"/>
      <c r="L71" s="16">
        <f>L$6</f>
        <v>2022</v>
      </c>
      <c r="M71" s="16">
        <f>M$6</f>
        <v>2023</v>
      </c>
      <c r="N71" s="16">
        <f>N$6</f>
        <v>2024</v>
      </c>
      <c r="O71" s="16">
        <f>O$6</f>
        <v>2025</v>
      </c>
      <c r="P71" s="16" t="str">
        <f>CONCATENATE("var ",RIGHT(O71,2),"/",RIGHT(N71,2))</f>
        <v>var 25/24</v>
      </c>
      <c r="Q71" s="16" t="str">
        <f>CONCATENATE("var ",RIGHT(N71,2),"/",RIGHT(M71,2))</f>
        <v>var 24/23</v>
      </c>
      <c r="R71" s="16" t="str">
        <f>CONCATENATE("dif ",RIGHT(O71,2),"-",RIGHT(N71,2))</f>
        <v>dif 25-24</v>
      </c>
      <c r="S71" s="16" t="str">
        <f>CONCATENATE("dif ",RIGHT(N71,2),"-",RIGHT(M71,2))</f>
        <v>dif 24-23</v>
      </c>
      <c r="T71" s="16" t="str">
        <f>CONCATENATE("cuota ",RIGHT(O71,2))</f>
        <v>cuota 25</v>
      </c>
    </row>
    <row r="72" spans="1:20" x14ac:dyDescent="0.25">
      <c r="A72" s="75" t="s">
        <v>4</v>
      </c>
      <c r="B72" s="76">
        <v>2235961</v>
      </c>
      <c r="C72" s="76">
        <v>2799277</v>
      </c>
      <c r="D72" s="76">
        <v>2998647</v>
      </c>
      <c r="E72" s="76">
        <v>2875189</v>
      </c>
      <c r="F72" s="77">
        <f>E72/D72-1</f>
        <v>-4.1171234893603637E-2</v>
      </c>
      <c r="G72" s="77">
        <f t="shared" ref="G72:G83" si="30">D72/C72-1</f>
        <v>7.122196195660524E-2</v>
      </c>
      <c r="H72" s="76">
        <f>E72-D72</f>
        <v>-123458</v>
      </c>
      <c r="I72" s="76">
        <f t="shared" ref="I72:I83" si="31">D72-C72</f>
        <v>199370</v>
      </c>
      <c r="J72" s="77">
        <f t="shared" ref="J72:J83" si="32">E72/$E$72</f>
        <v>1</v>
      </c>
      <c r="K72" s="78"/>
      <c r="L72" s="76">
        <v>4253563</v>
      </c>
      <c r="M72" s="76">
        <v>5729940</v>
      </c>
      <c r="N72" s="76">
        <v>6027617</v>
      </c>
      <c r="O72" s="76">
        <v>5894721</v>
      </c>
      <c r="P72" s="77">
        <f>O72/N72-1</f>
        <v>-2.2047850750968379E-2</v>
      </c>
      <c r="Q72" s="77">
        <f t="shared" ref="Q72:Q83" si="33">N72/M72-1</f>
        <v>5.1951154811394229E-2</v>
      </c>
      <c r="R72" s="76">
        <f>O72-N72</f>
        <v>-132896</v>
      </c>
      <c r="S72" s="76">
        <f t="shared" ref="S72:S83" si="34">N72-M72</f>
        <v>297677</v>
      </c>
      <c r="T72" s="77">
        <f t="shared" ref="T72:T83" si="35">O72/$O$72</f>
        <v>1</v>
      </c>
    </row>
    <row r="73" spans="1:20" x14ac:dyDescent="0.25">
      <c r="A73" s="79" t="s">
        <v>5</v>
      </c>
      <c r="B73" s="80">
        <v>1695833</v>
      </c>
      <c r="C73" s="80">
        <v>2103434</v>
      </c>
      <c r="D73" s="80">
        <v>2234668</v>
      </c>
      <c r="E73" s="80">
        <v>2126067</v>
      </c>
      <c r="F73" s="81">
        <f t="shared" ref="F73:F83" si="36">E73/D73-1</f>
        <v>-4.8598270526091558E-2</v>
      </c>
      <c r="G73" s="81">
        <f t="shared" si="30"/>
        <v>6.2390357862428747E-2</v>
      </c>
      <c r="H73" s="80">
        <f t="shared" ref="H73:H83" si="37">E73-D73</f>
        <v>-108601</v>
      </c>
      <c r="I73" s="80">
        <f t="shared" si="31"/>
        <v>131234</v>
      </c>
      <c r="J73" s="81">
        <f t="shared" si="32"/>
        <v>0.73945295422318325</v>
      </c>
      <c r="K73" s="82"/>
      <c r="L73" s="80">
        <v>3177965</v>
      </c>
      <c r="M73" s="80">
        <v>4336611</v>
      </c>
      <c r="N73" s="80">
        <v>4482696</v>
      </c>
      <c r="O73" s="80">
        <v>4386805</v>
      </c>
      <c r="P73" s="81">
        <f t="shared" ref="P73:P83" si="38">O73/N73-1</f>
        <v>-2.1391368051726034E-2</v>
      </c>
      <c r="Q73" s="81">
        <f t="shared" si="33"/>
        <v>3.3686443169562486E-2</v>
      </c>
      <c r="R73" s="80">
        <f t="shared" ref="R73:R83" si="39">O73-N73</f>
        <v>-95891</v>
      </c>
      <c r="S73" s="80">
        <f t="shared" si="34"/>
        <v>146085</v>
      </c>
      <c r="T73" s="81">
        <f t="shared" si="35"/>
        <v>0.74419213394493144</v>
      </c>
    </row>
    <row r="74" spans="1:20" x14ac:dyDescent="0.25">
      <c r="A74" s="37" t="s">
        <v>6</v>
      </c>
      <c r="B74" s="31">
        <v>365141</v>
      </c>
      <c r="C74" s="31">
        <v>414643</v>
      </c>
      <c r="D74" s="31">
        <v>452599</v>
      </c>
      <c r="E74" s="31">
        <v>409037</v>
      </c>
      <c r="F74" s="32">
        <f t="shared" si="36"/>
        <v>-9.6248555564638849E-2</v>
      </c>
      <c r="G74" s="32">
        <f t="shared" si="30"/>
        <v>9.1538986549875467E-2</v>
      </c>
      <c r="H74" s="31">
        <f t="shared" si="37"/>
        <v>-43562</v>
      </c>
      <c r="I74" s="31">
        <f t="shared" si="31"/>
        <v>37956</v>
      </c>
      <c r="J74" s="32">
        <f t="shared" si="32"/>
        <v>0.14226438679335515</v>
      </c>
      <c r="K74" s="83"/>
      <c r="L74" s="31">
        <v>699744</v>
      </c>
      <c r="M74" s="31">
        <v>825955</v>
      </c>
      <c r="N74" s="31">
        <v>854061</v>
      </c>
      <c r="O74" s="31">
        <v>821312</v>
      </c>
      <c r="P74" s="32">
        <f>O74/N74-1</f>
        <v>-3.834503624448371E-2</v>
      </c>
      <c r="Q74" s="32">
        <f t="shared" si="33"/>
        <v>3.4028488234831178E-2</v>
      </c>
      <c r="R74" s="31">
        <f>O74-N74</f>
        <v>-32749</v>
      </c>
      <c r="S74" s="31">
        <f t="shared" si="34"/>
        <v>28106</v>
      </c>
      <c r="T74" s="32">
        <f t="shared" si="35"/>
        <v>0.13933008873532776</v>
      </c>
    </row>
    <row r="75" spans="1:20" x14ac:dyDescent="0.25">
      <c r="A75" s="37" t="s">
        <v>7</v>
      </c>
      <c r="B75" s="31">
        <v>1026910</v>
      </c>
      <c r="C75" s="31">
        <v>1336474</v>
      </c>
      <c r="D75" s="31">
        <v>1421025</v>
      </c>
      <c r="E75" s="31">
        <v>1374442</v>
      </c>
      <c r="F75" s="32">
        <f t="shared" si="36"/>
        <v>-3.2781267043155426E-2</v>
      </c>
      <c r="G75" s="32">
        <f t="shared" si="30"/>
        <v>6.3264231103635327E-2</v>
      </c>
      <c r="H75" s="31">
        <f t="shared" si="37"/>
        <v>-46583</v>
      </c>
      <c r="I75" s="31">
        <f t="shared" si="31"/>
        <v>84551</v>
      </c>
      <c r="J75" s="32">
        <f t="shared" si="32"/>
        <v>0.47803535698001071</v>
      </c>
      <c r="K75" s="83"/>
      <c r="L75" s="31">
        <v>1911905</v>
      </c>
      <c r="M75" s="31">
        <v>2786643</v>
      </c>
      <c r="N75" s="31">
        <v>2912964</v>
      </c>
      <c r="O75" s="31">
        <v>2843917</v>
      </c>
      <c r="P75" s="32">
        <f t="shared" si="38"/>
        <v>-2.3703348204783814E-2</v>
      </c>
      <c r="Q75" s="32">
        <f t="shared" si="33"/>
        <v>4.5330887379545937E-2</v>
      </c>
      <c r="R75" s="31">
        <f t="shared" si="39"/>
        <v>-69047</v>
      </c>
      <c r="S75" s="31">
        <f t="shared" si="34"/>
        <v>126321</v>
      </c>
      <c r="T75" s="32">
        <f t="shared" si="35"/>
        <v>0.48245150194555436</v>
      </c>
    </row>
    <row r="76" spans="1:20" x14ac:dyDescent="0.25">
      <c r="A76" s="37" t="s">
        <v>8</v>
      </c>
      <c r="B76" s="31">
        <v>267099</v>
      </c>
      <c r="C76" s="31">
        <v>302554</v>
      </c>
      <c r="D76" s="31">
        <v>306974</v>
      </c>
      <c r="E76" s="31">
        <v>290506</v>
      </c>
      <c r="F76" s="32">
        <f t="shared" si="36"/>
        <v>-5.3646237140604791E-2</v>
      </c>
      <c r="G76" s="32">
        <f t="shared" si="30"/>
        <v>1.460896236704845E-2</v>
      </c>
      <c r="H76" s="31">
        <f t="shared" si="37"/>
        <v>-16468</v>
      </c>
      <c r="I76" s="31">
        <f t="shared" si="31"/>
        <v>4420</v>
      </c>
      <c r="J76" s="32">
        <f t="shared" si="32"/>
        <v>0.1010389230064528</v>
      </c>
      <c r="K76" s="83"/>
      <c r="L76" s="31">
        <v>497111</v>
      </c>
      <c r="M76" s="31">
        <v>617625</v>
      </c>
      <c r="N76" s="31">
        <v>605374</v>
      </c>
      <c r="O76" s="31">
        <v>613663</v>
      </c>
      <c r="P76" s="32">
        <f t="shared" si="38"/>
        <v>1.3692362076997089E-2</v>
      </c>
      <c r="Q76" s="32">
        <f t="shared" si="33"/>
        <v>-1.9835660797409393E-2</v>
      </c>
      <c r="R76" s="31">
        <f>O76-N76</f>
        <v>8289</v>
      </c>
      <c r="S76" s="31">
        <f t="shared" si="34"/>
        <v>-12251</v>
      </c>
      <c r="T76" s="32">
        <f t="shared" si="35"/>
        <v>0.10410382442188527</v>
      </c>
    </row>
    <row r="77" spans="1:20" x14ac:dyDescent="0.25">
      <c r="A77" s="37" t="s">
        <v>9</v>
      </c>
      <c r="B77" s="31">
        <v>29168</v>
      </c>
      <c r="C77" s="31">
        <v>37383</v>
      </c>
      <c r="D77" s="31">
        <v>41071</v>
      </c>
      <c r="E77" s="31">
        <v>39011</v>
      </c>
      <c r="F77" s="32">
        <f t="shared" si="36"/>
        <v>-5.0157045116992482E-2</v>
      </c>
      <c r="G77" s="32">
        <f t="shared" si="30"/>
        <v>9.8654468608725843E-2</v>
      </c>
      <c r="H77" s="31">
        <f t="shared" si="37"/>
        <v>-2060</v>
      </c>
      <c r="I77" s="31">
        <f t="shared" si="31"/>
        <v>3688</v>
      </c>
      <c r="J77" s="32">
        <f t="shared" si="32"/>
        <v>1.3568151519778353E-2</v>
      </c>
      <c r="K77" s="83"/>
      <c r="L77" s="31">
        <v>56967</v>
      </c>
      <c r="M77" s="31">
        <v>80384</v>
      </c>
      <c r="N77" s="31">
        <v>83193</v>
      </c>
      <c r="O77" s="31">
        <v>80327</v>
      </c>
      <c r="P77" s="32">
        <f t="shared" si="38"/>
        <v>-3.4450013823278391E-2</v>
      </c>
      <c r="Q77" s="32">
        <f t="shared" si="33"/>
        <v>3.4944765127388644E-2</v>
      </c>
      <c r="R77" s="31">
        <f t="shared" si="39"/>
        <v>-2866</v>
      </c>
      <c r="S77" s="31">
        <f t="shared" si="34"/>
        <v>2809</v>
      </c>
      <c r="T77" s="32">
        <f t="shared" si="35"/>
        <v>1.3626938408111258E-2</v>
      </c>
    </row>
    <row r="78" spans="1:20" x14ac:dyDescent="0.25">
      <c r="A78" s="84" t="s">
        <v>10</v>
      </c>
      <c r="B78" s="34">
        <v>7515</v>
      </c>
      <c r="C78" s="34">
        <v>12380</v>
      </c>
      <c r="D78" s="34">
        <v>12999</v>
      </c>
      <c r="E78" s="34">
        <v>13071</v>
      </c>
      <c r="F78" s="35">
        <f t="shared" si="36"/>
        <v>5.5388876067390402E-3</v>
      </c>
      <c r="G78" s="35">
        <f t="shared" si="30"/>
        <v>5.0000000000000044E-2</v>
      </c>
      <c r="H78" s="34">
        <f t="shared" si="37"/>
        <v>72</v>
      </c>
      <c r="I78" s="34">
        <f t="shared" si="31"/>
        <v>619</v>
      </c>
      <c r="J78" s="35">
        <f t="shared" si="32"/>
        <v>4.5461359235862411E-3</v>
      </c>
      <c r="K78" s="83"/>
      <c r="L78" s="34">
        <v>12238</v>
      </c>
      <c r="M78" s="34">
        <v>26004</v>
      </c>
      <c r="N78" s="34">
        <v>27104</v>
      </c>
      <c r="O78" s="34">
        <v>27586</v>
      </c>
      <c r="P78" s="35">
        <f t="shared" si="38"/>
        <v>1.7783353010625724E-2</v>
      </c>
      <c r="Q78" s="35">
        <f t="shared" si="33"/>
        <v>4.2301184433164218E-2</v>
      </c>
      <c r="R78" s="34">
        <f t="shared" si="39"/>
        <v>482</v>
      </c>
      <c r="S78" s="34">
        <f t="shared" si="34"/>
        <v>1100</v>
      </c>
      <c r="T78" s="35">
        <f t="shared" si="35"/>
        <v>4.6797804340527735E-3</v>
      </c>
    </row>
    <row r="79" spans="1:20" x14ac:dyDescent="0.25">
      <c r="A79" s="79" t="s">
        <v>11</v>
      </c>
      <c r="B79" s="80">
        <v>540128</v>
      </c>
      <c r="C79" s="80">
        <v>695843</v>
      </c>
      <c r="D79" s="80">
        <v>763979</v>
      </c>
      <c r="E79" s="80">
        <v>749122</v>
      </c>
      <c r="F79" s="81">
        <f t="shared" si="36"/>
        <v>-1.9446869612908202E-2</v>
      </c>
      <c r="G79" s="81">
        <f t="shared" si="30"/>
        <v>9.7918639693149068E-2</v>
      </c>
      <c r="H79" s="80">
        <f t="shared" si="37"/>
        <v>-14857</v>
      </c>
      <c r="I79" s="80">
        <f t="shared" si="31"/>
        <v>68136</v>
      </c>
      <c r="J79" s="81">
        <f t="shared" si="32"/>
        <v>0.26054704577681675</v>
      </c>
      <c r="K79" s="82"/>
      <c r="L79" s="80">
        <v>1075598</v>
      </c>
      <c r="M79" s="80">
        <v>1393329</v>
      </c>
      <c r="N79" s="80">
        <v>1544921</v>
      </c>
      <c r="O79" s="80">
        <v>1507916</v>
      </c>
      <c r="P79" s="81">
        <f t="shared" si="38"/>
        <v>-2.3952681075601889E-2</v>
      </c>
      <c r="Q79" s="81">
        <f t="shared" si="33"/>
        <v>0.10879842449270782</v>
      </c>
      <c r="R79" s="80">
        <f t="shared" si="39"/>
        <v>-37005</v>
      </c>
      <c r="S79" s="80">
        <f t="shared" si="34"/>
        <v>151592</v>
      </c>
      <c r="T79" s="81">
        <f t="shared" si="35"/>
        <v>0.25580786605506861</v>
      </c>
    </row>
    <row r="80" spans="1:20" x14ac:dyDescent="0.25">
      <c r="A80" s="36" t="s">
        <v>12</v>
      </c>
      <c r="B80" s="31">
        <v>40023</v>
      </c>
      <c r="C80" s="31">
        <v>41665</v>
      </c>
      <c r="D80" s="31">
        <v>54683</v>
      </c>
      <c r="E80" s="31">
        <v>56763</v>
      </c>
      <c r="F80" s="32">
        <f t="shared" si="36"/>
        <v>3.8037415650202133E-2</v>
      </c>
      <c r="G80" s="32">
        <f t="shared" si="30"/>
        <v>0.31244449777991123</v>
      </c>
      <c r="H80" s="31">
        <f t="shared" si="37"/>
        <v>2080</v>
      </c>
      <c r="I80" s="31">
        <f t="shared" si="31"/>
        <v>13018</v>
      </c>
      <c r="J80" s="32">
        <f t="shared" si="32"/>
        <v>1.9742354328706739E-2</v>
      </c>
      <c r="K80" s="83"/>
      <c r="L80" s="31">
        <v>92134</v>
      </c>
      <c r="M80" s="31">
        <v>85043</v>
      </c>
      <c r="N80" s="31">
        <v>110838</v>
      </c>
      <c r="O80" s="31">
        <v>116420</v>
      </c>
      <c r="P80" s="32">
        <f t="shared" si="38"/>
        <v>5.0361789278045466E-2</v>
      </c>
      <c r="Q80" s="32">
        <f t="shared" si="33"/>
        <v>0.30331714544406951</v>
      </c>
      <c r="R80" s="31">
        <f t="shared" si="39"/>
        <v>5582</v>
      </c>
      <c r="S80" s="31">
        <f t="shared" si="34"/>
        <v>25795</v>
      </c>
      <c r="T80" s="32">
        <f t="shared" si="35"/>
        <v>1.9749874506359164E-2</v>
      </c>
    </row>
    <row r="81" spans="1:20" x14ac:dyDescent="0.25">
      <c r="A81" s="37" t="s">
        <v>8</v>
      </c>
      <c r="B81" s="31">
        <v>313439</v>
      </c>
      <c r="C81" s="31">
        <v>419658</v>
      </c>
      <c r="D81" s="31">
        <v>447667</v>
      </c>
      <c r="E81" s="31">
        <v>449573</v>
      </c>
      <c r="F81" s="32">
        <f t="shared" si="36"/>
        <v>4.2576289965532421E-3</v>
      </c>
      <c r="G81" s="32">
        <f t="shared" si="30"/>
        <v>6.6742442655686407E-2</v>
      </c>
      <c r="H81" s="31">
        <f t="shared" si="37"/>
        <v>1906</v>
      </c>
      <c r="I81" s="31">
        <f t="shared" si="31"/>
        <v>28009</v>
      </c>
      <c r="J81" s="32">
        <f t="shared" si="32"/>
        <v>0.15636293822771302</v>
      </c>
      <c r="K81" s="83"/>
      <c r="L81" s="31">
        <v>616682</v>
      </c>
      <c r="M81" s="31">
        <v>826160</v>
      </c>
      <c r="N81" s="31">
        <v>914531</v>
      </c>
      <c r="O81" s="31">
        <v>895631</v>
      </c>
      <c r="P81" s="32">
        <f t="shared" si="38"/>
        <v>-2.0666330610990769E-2</v>
      </c>
      <c r="Q81" s="32">
        <f t="shared" si="33"/>
        <v>0.1069659630095865</v>
      </c>
      <c r="R81" s="31">
        <f t="shared" si="39"/>
        <v>-18900</v>
      </c>
      <c r="S81" s="31">
        <f t="shared" si="34"/>
        <v>88371</v>
      </c>
      <c r="T81" s="32">
        <f t="shared" si="35"/>
        <v>0.15193781011857899</v>
      </c>
    </row>
    <row r="82" spans="1:20" x14ac:dyDescent="0.25">
      <c r="A82" s="37" t="s">
        <v>9</v>
      </c>
      <c r="B82" s="31">
        <v>131426</v>
      </c>
      <c r="C82" s="31">
        <v>166798</v>
      </c>
      <c r="D82" s="31">
        <v>189223</v>
      </c>
      <c r="E82" s="31">
        <v>165826</v>
      </c>
      <c r="F82" s="32">
        <f t="shared" si="36"/>
        <v>-0.12364775952183404</v>
      </c>
      <c r="G82" s="32">
        <f t="shared" si="30"/>
        <v>0.13444405808223125</v>
      </c>
      <c r="H82" s="31">
        <f t="shared" si="37"/>
        <v>-23397</v>
      </c>
      <c r="I82" s="31">
        <f t="shared" si="31"/>
        <v>22425</v>
      </c>
      <c r="J82" s="32">
        <f t="shared" si="32"/>
        <v>5.7674817203321245E-2</v>
      </c>
      <c r="K82" s="83"/>
      <c r="L82" s="31">
        <v>255740</v>
      </c>
      <c r="M82" s="31">
        <v>343263</v>
      </c>
      <c r="N82" s="31">
        <v>370917</v>
      </c>
      <c r="O82" s="31">
        <v>336948</v>
      </c>
      <c r="P82" s="32">
        <f t="shared" si="38"/>
        <v>-9.1581135402259761E-2</v>
      </c>
      <c r="Q82" s="32">
        <f t="shared" si="33"/>
        <v>8.0562134573199051E-2</v>
      </c>
      <c r="R82" s="31">
        <f t="shared" si="39"/>
        <v>-33969</v>
      </c>
      <c r="S82" s="31">
        <f t="shared" si="34"/>
        <v>27654</v>
      </c>
      <c r="T82" s="32">
        <f t="shared" si="35"/>
        <v>5.7160975048691873E-2</v>
      </c>
    </row>
    <row r="83" spans="1:20" x14ac:dyDescent="0.25">
      <c r="A83" s="38" t="s">
        <v>10</v>
      </c>
      <c r="B83" s="69">
        <v>55240</v>
      </c>
      <c r="C83" s="69">
        <v>67722</v>
      </c>
      <c r="D83" s="69">
        <v>72406</v>
      </c>
      <c r="E83" s="69">
        <v>76960</v>
      </c>
      <c r="F83" s="70">
        <f t="shared" si="36"/>
        <v>6.2895340165179725E-2</v>
      </c>
      <c r="G83" s="70">
        <f t="shared" si="30"/>
        <v>6.9165116210389455E-2</v>
      </c>
      <c r="H83" s="69">
        <f t="shared" si="37"/>
        <v>4554</v>
      </c>
      <c r="I83" s="69">
        <f t="shared" si="31"/>
        <v>4684</v>
      </c>
      <c r="J83" s="70">
        <f t="shared" si="32"/>
        <v>2.6766936017075749E-2</v>
      </c>
      <c r="K83" s="83"/>
      <c r="L83" s="69">
        <v>111042</v>
      </c>
      <c r="M83" s="69">
        <v>138863</v>
      </c>
      <c r="N83" s="69">
        <v>148635</v>
      </c>
      <c r="O83" s="69">
        <v>158917</v>
      </c>
      <c r="P83" s="70">
        <f t="shared" si="38"/>
        <v>6.9176169811955512E-2</v>
      </c>
      <c r="Q83" s="70">
        <f t="shared" si="33"/>
        <v>7.0371517250815474E-2</v>
      </c>
      <c r="R83" s="69">
        <f t="shared" si="39"/>
        <v>10282</v>
      </c>
      <c r="S83" s="69">
        <f t="shared" si="34"/>
        <v>9772</v>
      </c>
      <c r="T83" s="70">
        <f t="shared" si="35"/>
        <v>2.6959206381438578E-2</v>
      </c>
    </row>
    <row r="84" spans="1:20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4"/>
    </row>
    <row r="85" spans="1:20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1:20" x14ac:dyDescent="0.25">
      <c r="A86" s="72"/>
      <c r="B86" s="11" t="s">
        <v>150</v>
      </c>
      <c r="C86" s="12"/>
      <c r="D86" s="12"/>
      <c r="E86" s="12"/>
      <c r="F86" s="12"/>
      <c r="G86" s="12"/>
      <c r="H86" s="12"/>
      <c r="I86" s="12"/>
      <c r="J86" s="13"/>
      <c r="K86" s="73"/>
      <c r="L86" s="11" t="str">
        <f>L$5</f>
        <v>acumulado febrero</v>
      </c>
      <c r="M86" s="12"/>
      <c r="N86" s="12"/>
      <c r="O86" s="12"/>
      <c r="P86" s="12"/>
      <c r="Q86" s="12"/>
      <c r="R86" s="12"/>
      <c r="S86" s="12"/>
      <c r="T86" s="13"/>
    </row>
    <row r="87" spans="1:20" x14ac:dyDescent="0.25">
      <c r="A87" s="15"/>
      <c r="B87" s="16">
        <f>B$6</f>
        <v>2022</v>
      </c>
      <c r="C87" s="16">
        <f>C$6</f>
        <v>2023</v>
      </c>
      <c r="D87" s="16">
        <f>D$6</f>
        <v>2024</v>
      </c>
      <c r="E87" s="16">
        <f>E$6</f>
        <v>2025</v>
      </c>
      <c r="F87" s="16" t="str">
        <f>CONCATENATE("var ",RIGHT(E87,2),"/",RIGHT(D87,2))</f>
        <v>var 25/24</v>
      </c>
      <c r="G87" s="16" t="str">
        <f>CONCATENATE("var ",RIGHT(D87,2),"/",RIGHT(C87,2))</f>
        <v>var 24/23</v>
      </c>
      <c r="H87" s="16" t="str">
        <f>CONCATENATE("dif ",RIGHT(E87,2),"-",RIGHT(D87,2))</f>
        <v>dif 25-24</v>
      </c>
      <c r="I87" s="16" t="str">
        <f>CONCATENATE("dif ",RIGHT(D87,2),"-",RIGHT(C87,2))</f>
        <v>dif 24-23</v>
      </c>
      <c r="J87" s="16" t="str">
        <f>CONCATENATE("cuota ",RIGHT(E87,2))</f>
        <v>cuota 25</v>
      </c>
      <c r="K87" s="74"/>
      <c r="L87" s="16">
        <f>L$6</f>
        <v>2022</v>
      </c>
      <c r="M87" s="16">
        <f>M$6</f>
        <v>2023</v>
      </c>
      <c r="N87" s="16">
        <f>N$6</f>
        <v>2024</v>
      </c>
      <c r="O87" s="16">
        <f>O$6</f>
        <v>2025</v>
      </c>
      <c r="P87" s="16" t="str">
        <f>CONCATENATE("var ",RIGHT(O87,2),"/",RIGHT(N87,2))</f>
        <v>var 25/24</v>
      </c>
      <c r="Q87" s="16" t="str">
        <f>CONCATENATE("var ",RIGHT(N87,2),"/",RIGHT(M87,2))</f>
        <v>var 24/23</v>
      </c>
      <c r="R87" s="16" t="str">
        <f>CONCATENATE("dif ",RIGHT(O87,2),"-",RIGHT(N87,2))</f>
        <v>dif 25-24</v>
      </c>
      <c r="S87" s="16" t="str">
        <f>CONCATENATE("dif ",RIGHT(N87,2),"-",RIGHT(M87,2))</f>
        <v>dif 24-23</v>
      </c>
      <c r="T87" s="16" t="str">
        <f>CONCATENATE("cuota ",RIGHT(O87,2))</f>
        <v>cuota 25</v>
      </c>
    </row>
    <row r="88" spans="1:20" x14ac:dyDescent="0.25">
      <c r="A88" s="75" t="s">
        <v>15</v>
      </c>
      <c r="B88" s="76">
        <v>2235961</v>
      </c>
      <c r="C88" s="76">
        <v>2799277</v>
      </c>
      <c r="D88" s="76">
        <v>2998647</v>
      </c>
      <c r="E88" s="76">
        <v>2875189</v>
      </c>
      <c r="F88" s="77">
        <f>E88/D88-1</f>
        <v>-4.1171234893603637E-2</v>
      </c>
      <c r="G88" s="77">
        <f t="shared" ref="G88:G119" si="40">D88/C88-1</f>
        <v>7.122196195660524E-2</v>
      </c>
      <c r="H88" s="76">
        <f>E88-D88</f>
        <v>-123458</v>
      </c>
      <c r="I88" s="76">
        <f t="shared" ref="I88:I119" si="41">D88-C88</f>
        <v>199370</v>
      </c>
      <c r="J88" s="77">
        <f>E88/$E$88</f>
        <v>1</v>
      </c>
      <c r="K88" s="78"/>
      <c r="L88" s="76">
        <v>4253563</v>
      </c>
      <c r="M88" s="76">
        <v>5729940</v>
      </c>
      <c r="N88" s="76">
        <v>6027617</v>
      </c>
      <c r="O88" s="76">
        <v>5894721</v>
      </c>
      <c r="P88" s="77">
        <f>O88/N88-1</f>
        <v>-2.2047850750968379E-2</v>
      </c>
      <c r="Q88" s="77">
        <f t="shared" ref="Q88:Q119" si="42">N88/M88-1</f>
        <v>5.1951154811394229E-2</v>
      </c>
      <c r="R88" s="76">
        <f>O88-N88</f>
        <v>-132896</v>
      </c>
      <c r="S88" s="76">
        <f t="shared" ref="S88:S119" si="43">N88-M88</f>
        <v>297677</v>
      </c>
      <c r="T88" s="77">
        <f>O88/$O$88</f>
        <v>1</v>
      </c>
    </row>
    <row r="89" spans="1:20" x14ac:dyDescent="0.25">
      <c r="A89" s="85" t="s">
        <v>16</v>
      </c>
      <c r="B89" s="86">
        <v>210499</v>
      </c>
      <c r="C89" s="86">
        <v>227134</v>
      </c>
      <c r="D89" s="86">
        <v>226481</v>
      </c>
      <c r="E89" s="86">
        <v>205751</v>
      </c>
      <c r="F89" s="87">
        <f t="shared" ref="F89:F119" si="44">E89/D89-1</f>
        <v>-9.1530856893072721E-2</v>
      </c>
      <c r="G89" s="87">
        <f t="shared" si="40"/>
        <v>-2.8749548724541496E-3</v>
      </c>
      <c r="H89" s="86">
        <f t="shared" ref="H89:H119" si="45">E89-D89</f>
        <v>-20730</v>
      </c>
      <c r="I89" s="86">
        <f t="shared" si="41"/>
        <v>-653</v>
      </c>
      <c r="J89" s="87">
        <f>E89/$E$88</f>
        <v>7.1560860868624634E-2</v>
      </c>
      <c r="K89" s="88"/>
      <c r="L89" s="86">
        <v>399780</v>
      </c>
      <c r="M89" s="86">
        <v>508979</v>
      </c>
      <c r="N89" s="86">
        <v>465880</v>
      </c>
      <c r="O89" s="86">
        <v>435516</v>
      </c>
      <c r="P89" s="87">
        <f t="shared" ref="P89:P119" si="46">O89/N89-1</f>
        <v>-6.5175581694857043E-2</v>
      </c>
      <c r="Q89" s="87">
        <f t="shared" si="42"/>
        <v>-8.4677363899099967E-2</v>
      </c>
      <c r="R89" s="86">
        <f t="shared" ref="R89:R119" si="47">O89-N89</f>
        <v>-30364</v>
      </c>
      <c r="S89" s="86">
        <f t="shared" si="43"/>
        <v>-43099</v>
      </c>
      <c r="T89" s="87">
        <f>O89/$O$88</f>
        <v>7.3882377130317103E-2</v>
      </c>
    </row>
    <row r="90" spans="1:20" x14ac:dyDescent="0.25">
      <c r="A90" s="55" t="s">
        <v>17</v>
      </c>
      <c r="B90" s="27">
        <v>62522</v>
      </c>
      <c r="C90" s="27">
        <v>66694</v>
      </c>
      <c r="D90" s="27">
        <v>70606</v>
      </c>
      <c r="E90" s="27">
        <v>55340</v>
      </c>
      <c r="F90" s="28">
        <f t="shared" si="44"/>
        <v>-0.21621391949692659</v>
      </c>
      <c r="G90" s="28">
        <f t="shared" si="40"/>
        <v>5.865595106006527E-2</v>
      </c>
      <c r="H90" s="27">
        <f t="shared" si="45"/>
        <v>-15266</v>
      </c>
      <c r="I90" s="27">
        <f t="shared" si="41"/>
        <v>3912</v>
      </c>
      <c r="J90" s="28">
        <f>E90/$E$23</f>
        <v>0.12758295543357226</v>
      </c>
      <c r="K90" s="89"/>
      <c r="L90" s="27">
        <v>122241</v>
      </c>
      <c r="M90" s="27">
        <v>154380</v>
      </c>
      <c r="N90" s="27">
        <v>141273</v>
      </c>
      <c r="O90" s="27">
        <v>114919</v>
      </c>
      <c r="P90" s="28">
        <f t="shared" si="46"/>
        <v>-0.18654661541837436</v>
      </c>
      <c r="Q90" s="28">
        <f t="shared" si="42"/>
        <v>-8.4900893898173346E-2</v>
      </c>
      <c r="R90" s="27">
        <f>O90-N90</f>
        <v>-26354</v>
      </c>
      <c r="S90" s="27">
        <f t="shared" si="43"/>
        <v>-13107</v>
      </c>
      <c r="T90" s="28">
        <f>O90/$O$23</f>
        <v>0.13421683003997809</v>
      </c>
    </row>
    <row r="91" spans="1:20" x14ac:dyDescent="0.25">
      <c r="A91" s="50" t="s">
        <v>18</v>
      </c>
      <c r="B91" s="27">
        <v>23441</v>
      </c>
      <c r="C91" s="27">
        <v>37757</v>
      </c>
      <c r="D91" s="27">
        <v>28412</v>
      </c>
      <c r="E91" s="27">
        <v>37330</v>
      </c>
      <c r="F91" s="51">
        <f t="shared" si="44"/>
        <v>0.31388145853864557</v>
      </c>
      <c r="G91" s="51">
        <f t="shared" si="40"/>
        <v>-0.24750377413459757</v>
      </c>
      <c r="H91" s="27">
        <f t="shared" si="45"/>
        <v>8918</v>
      </c>
      <c r="I91" s="52">
        <f t="shared" si="41"/>
        <v>-9345</v>
      </c>
      <c r="J91" s="51">
        <f>E91/$E$23</f>
        <v>8.6062011679350417E-2</v>
      </c>
      <c r="K91" s="90"/>
      <c r="L91" s="27">
        <v>53955</v>
      </c>
      <c r="M91" s="27">
        <v>107115</v>
      </c>
      <c r="N91" s="27">
        <v>51109</v>
      </c>
      <c r="O91" s="27">
        <v>63072</v>
      </c>
      <c r="P91" s="51">
        <f t="shared" si="46"/>
        <v>0.23406836369328299</v>
      </c>
      <c r="Q91" s="51">
        <f t="shared" si="42"/>
        <v>-0.52285860990524202</v>
      </c>
      <c r="R91" s="52">
        <f t="shared" si="47"/>
        <v>11963</v>
      </c>
      <c r="S91" s="52">
        <f t="shared" si="43"/>
        <v>-56006</v>
      </c>
      <c r="T91" s="51">
        <f>O91/$O$23</f>
        <v>7.3663396864587213E-2</v>
      </c>
    </row>
    <row r="92" spans="1:20" x14ac:dyDescent="0.25">
      <c r="A92" s="50" t="s">
        <v>19</v>
      </c>
      <c r="B92" s="52">
        <f>B90-B91</f>
        <v>39081</v>
      </c>
      <c r="C92" s="52">
        <f>C90-C91</f>
        <v>28937</v>
      </c>
      <c r="D92" s="52">
        <f>D90-D91</f>
        <v>42194</v>
      </c>
      <c r="E92" s="52">
        <f>E90-E91</f>
        <v>18010</v>
      </c>
      <c r="F92" s="51">
        <f t="shared" si="44"/>
        <v>-0.5731620609565341</v>
      </c>
      <c r="G92" s="51">
        <f t="shared" si="40"/>
        <v>0.45813318588658114</v>
      </c>
      <c r="H92" s="52">
        <f t="shared" si="45"/>
        <v>-24184</v>
      </c>
      <c r="I92" s="52">
        <f t="shared" si="41"/>
        <v>13257</v>
      </c>
      <c r="J92" s="51">
        <f>E92/$E$23</f>
        <v>4.1520943754221835E-2</v>
      </c>
      <c r="K92" s="90"/>
      <c r="L92" s="52">
        <f>L90-L91</f>
        <v>68286</v>
      </c>
      <c r="M92" s="52">
        <f>M90-M91</f>
        <v>47265</v>
      </c>
      <c r="N92" s="52">
        <f>N90-N91</f>
        <v>90164</v>
      </c>
      <c r="O92" s="52">
        <f>O90-O91</f>
        <v>51847</v>
      </c>
      <c r="P92" s="51">
        <f t="shared" si="46"/>
        <v>-0.42497005456723302</v>
      </c>
      <c r="Q92" s="51">
        <f t="shared" si="42"/>
        <v>0.90762720829366339</v>
      </c>
      <c r="R92" s="52">
        <f t="shared" si="47"/>
        <v>-38317</v>
      </c>
      <c r="S92" s="52">
        <f t="shared" si="43"/>
        <v>42899</v>
      </c>
      <c r="T92" s="51">
        <f>O92/$O$23</f>
        <v>6.0553433175390872E-2</v>
      </c>
    </row>
    <row r="93" spans="1:20" x14ac:dyDescent="0.25">
      <c r="A93" s="91" t="s">
        <v>20</v>
      </c>
      <c r="B93" s="34">
        <v>147977</v>
      </c>
      <c r="C93" s="34">
        <v>160440</v>
      </c>
      <c r="D93" s="34">
        <v>155875</v>
      </c>
      <c r="E93" s="34">
        <v>150411</v>
      </c>
      <c r="F93" s="35">
        <f t="shared" si="44"/>
        <v>-3.505372894947878E-2</v>
      </c>
      <c r="G93" s="35">
        <f t="shared" si="40"/>
        <v>-2.8453004238344515E-2</v>
      </c>
      <c r="H93" s="34">
        <f t="shared" si="45"/>
        <v>-5464</v>
      </c>
      <c r="I93" s="34">
        <f t="shared" si="41"/>
        <v>-4565</v>
      </c>
      <c r="J93" s="35">
        <f>E93/$E$23</f>
        <v>0.34676327990095834</v>
      </c>
      <c r="K93" s="90"/>
      <c r="L93" s="27">
        <v>277539</v>
      </c>
      <c r="M93" s="27">
        <v>354599</v>
      </c>
      <c r="N93" s="27">
        <v>324607</v>
      </c>
      <c r="O93" s="27">
        <v>320597</v>
      </c>
      <c r="P93" s="35">
        <f t="shared" si="46"/>
        <v>-1.235339964942217E-2</v>
      </c>
      <c r="Q93" s="35">
        <f t="shared" si="42"/>
        <v>-8.4580046757041005E-2</v>
      </c>
      <c r="R93" s="34">
        <f t="shared" si="47"/>
        <v>-4010</v>
      </c>
      <c r="S93" s="34">
        <f t="shared" si="43"/>
        <v>-29992</v>
      </c>
      <c r="T93" s="35">
        <f>O93/$O$23</f>
        <v>0.37443341014390008</v>
      </c>
    </row>
    <row r="94" spans="1:20" x14ac:dyDescent="0.25">
      <c r="A94" s="85" t="s">
        <v>21</v>
      </c>
      <c r="B94" s="86">
        <v>2025462</v>
      </c>
      <c r="C94" s="86">
        <v>2572143</v>
      </c>
      <c r="D94" s="86">
        <v>2772166</v>
      </c>
      <c r="E94" s="86">
        <v>2669438</v>
      </c>
      <c r="F94" s="87">
        <f t="shared" si="44"/>
        <v>-3.7056943920385721E-2</v>
      </c>
      <c r="G94" s="87">
        <f t="shared" si="40"/>
        <v>7.7765116480693397E-2</v>
      </c>
      <c r="H94" s="86">
        <f t="shared" si="45"/>
        <v>-102728</v>
      </c>
      <c r="I94" s="86">
        <f t="shared" si="41"/>
        <v>200023</v>
      </c>
      <c r="J94" s="87">
        <f t="shared" ref="J94:J119" si="48">E94/$E$88</f>
        <v>0.92843913913137532</v>
      </c>
      <c r="K94" s="88"/>
      <c r="L94" s="86">
        <v>3853783</v>
      </c>
      <c r="M94" s="86">
        <v>5220961</v>
      </c>
      <c r="N94" s="86">
        <v>5561737</v>
      </c>
      <c r="O94" s="86">
        <v>5459205</v>
      </c>
      <c r="P94" s="87">
        <f t="shared" si="46"/>
        <v>-1.8435247837141566E-2</v>
      </c>
      <c r="Q94" s="87">
        <f t="shared" si="42"/>
        <v>6.5270742302039775E-2</v>
      </c>
      <c r="R94" s="86">
        <f t="shared" si="47"/>
        <v>-102532</v>
      </c>
      <c r="S94" s="86">
        <f t="shared" si="43"/>
        <v>340776</v>
      </c>
      <c r="T94" s="87">
        <f t="shared" ref="T94:T119" si="49">O94/$O$88</f>
        <v>0.92611762286968291</v>
      </c>
    </row>
    <row r="95" spans="1:20" x14ac:dyDescent="0.25">
      <c r="A95" s="49" t="s">
        <v>22</v>
      </c>
      <c r="B95" s="92">
        <v>234944</v>
      </c>
      <c r="C95" s="92">
        <v>338200</v>
      </c>
      <c r="D95" s="92">
        <v>374927</v>
      </c>
      <c r="E95" s="92">
        <v>339941</v>
      </c>
      <c r="F95" s="93">
        <f t="shared" si="44"/>
        <v>-9.331416515748403E-2</v>
      </c>
      <c r="G95" s="93">
        <f t="shared" si="40"/>
        <v>0.10859550561797748</v>
      </c>
      <c r="H95" s="92">
        <f t="shared" si="45"/>
        <v>-34986</v>
      </c>
      <c r="I95" s="92">
        <f t="shared" si="41"/>
        <v>36727</v>
      </c>
      <c r="J95" s="93">
        <f t="shared" si="48"/>
        <v>0.11823257531939639</v>
      </c>
      <c r="K95" s="89"/>
      <c r="L95" s="92">
        <v>473868</v>
      </c>
      <c r="M95" s="92">
        <v>692483</v>
      </c>
      <c r="N95" s="92">
        <v>747702</v>
      </c>
      <c r="O95" s="92">
        <v>708569</v>
      </c>
      <c r="P95" s="93">
        <f t="shared" si="46"/>
        <v>-5.2337696033981418E-2</v>
      </c>
      <c r="Q95" s="93">
        <f t="shared" si="42"/>
        <v>7.974058568946818E-2</v>
      </c>
      <c r="R95" s="92">
        <f t="shared" si="47"/>
        <v>-39133</v>
      </c>
      <c r="S95" s="92">
        <f t="shared" si="43"/>
        <v>55219</v>
      </c>
      <c r="T95" s="93">
        <f t="shared" si="49"/>
        <v>0.1202039926910875</v>
      </c>
    </row>
    <row r="96" spans="1:20" x14ac:dyDescent="0.25">
      <c r="A96" s="54" t="s">
        <v>23</v>
      </c>
      <c r="B96" s="31">
        <v>20889</v>
      </c>
      <c r="C96" s="31">
        <v>27805</v>
      </c>
      <c r="D96" s="31">
        <v>29460</v>
      </c>
      <c r="E96" s="31">
        <v>29095</v>
      </c>
      <c r="F96" s="32">
        <f t="shared" si="44"/>
        <v>-1.2389680923285851E-2</v>
      </c>
      <c r="G96" s="32">
        <f t="shared" si="40"/>
        <v>5.9521668764610736E-2</v>
      </c>
      <c r="H96" s="31">
        <f t="shared" si="45"/>
        <v>-365</v>
      </c>
      <c r="I96" s="31">
        <f t="shared" si="41"/>
        <v>1655</v>
      </c>
      <c r="J96" s="32">
        <f t="shared" si="48"/>
        <v>1.0119334763732054E-2</v>
      </c>
      <c r="K96" s="90"/>
      <c r="L96" s="31">
        <v>42136</v>
      </c>
      <c r="M96" s="31">
        <v>54725</v>
      </c>
      <c r="N96" s="31">
        <v>55650</v>
      </c>
      <c r="O96" s="31">
        <v>55615</v>
      </c>
      <c r="P96" s="32">
        <f t="shared" si="46"/>
        <v>-6.2893081761006275E-4</v>
      </c>
      <c r="Q96" s="32">
        <f t="shared" si="42"/>
        <v>1.6902695294655157E-2</v>
      </c>
      <c r="R96" s="31">
        <f t="shared" si="47"/>
        <v>-35</v>
      </c>
      <c r="S96" s="31">
        <f t="shared" si="43"/>
        <v>925</v>
      </c>
      <c r="T96" s="32">
        <f t="shared" si="49"/>
        <v>9.4347128557908007E-3</v>
      </c>
    </row>
    <row r="97" spans="1:20" x14ac:dyDescent="0.25">
      <c r="A97" s="54" t="s">
        <v>24</v>
      </c>
      <c r="B97" s="31">
        <v>1791</v>
      </c>
      <c r="C97" s="31">
        <v>3822</v>
      </c>
      <c r="D97" s="31">
        <v>4628</v>
      </c>
      <c r="E97" s="31">
        <v>3696</v>
      </c>
      <c r="F97" s="32">
        <f t="shared" si="44"/>
        <v>-0.20138288677614524</v>
      </c>
      <c r="G97" s="32">
        <f t="shared" si="40"/>
        <v>0.21088435374149661</v>
      </c>
      <c r="H97" s="31">
        <f t="shared" si="45"/>
        <v>-932</v>
      </c>
      <c r="I97" s="31">
        <f t="shared" si="41"/>
        <v>806</v>
      </c>
      <c r="J97" s="32">
        <f t="shared" si="48"/>
        <v>1.2854807110071721E-3</v>
      </c>
      <c r="K97" s="90"/>
      <c r="L97" s="31">
        <v>3306</v>
      </c>
      <c r="M97" s="31">
        <v>7287</v>
      </c>
      <c r="N97" s="31">
        <v>7332</v>
      </c>
      <c r="O97" s="31">
        <v>6549</v>
      </c>
      <c r="P97" s="32">
        <f t="shared" si="46"/>
        <v>-0.10679214402618653</v>
      </c>
      <c r="Q97" s="32">
        <f t="shared" si="42"/>
        <v>6.1753808151503442E-3</v>
      </c>
      <c r="R97" s="31">
        <f t="shared" si="47"/>
        <v>-783</v>
      </c>
      <c r="S97" s="31">
        <f t="shared" si="43"/>
        <v>45</v>
      </c>
      <c r="T97" s="32">
        <f t="shared" si="49"/>
        <v>1.1109940572251002E-3</v>
      </c>
    </row>
    <row r="98" spans="1:20" x14ac:dyDescent="0.25">
      <c r="A98" s="54" t="s">
        <v>25</v>
      </c>
      <c r="B98" s="31">
        <v>69529</v>
      </c>
      <c r="C98" s="31">
        <v>99234</v>
      </c>
      <c r="D98" s="31">
        <v>90994</v>
      </c>
      <c r="E98" s="31">
        <v>80007</v>
      </c>
      <c r="F98" s="32">
        <f t="shared" si="44"/>
        <v>-0.12074422489394909</v>
      </c>
      <c r="G98" s="32">
        <f t="shared" si="40"/>
        <v>-8.303605619041865E-2</v>
      </c>
      <c r="H98" s="31">
        <f t="shared" si="45"/>
        <v>-10987</v>
      </c>
      <c r="I98" s="31">
        <f t="shared" si="41"/>
        <v>-8240</v>
      </c>
      <c r="J98" s="32">
        <f t="shared" si="48"/>
        <v>2.7826692436566779E-2</v>
      </c>
      <c r="K98" s="90"/>
      <c r="L98" s="31">
        <v>134556</v>
      </c>
      <c r="M98" s="31">
        <v>186966</v>
      </c>
      <c r="N98" s="31">
        <v>170231</v>
      </c>
      <c r="O98" s="31">
        <v>156986</v>
      </c>
      <c r="P98" s="32">
        <f t="shared" si="46"/>
        <v>-7.7806040027961987E-2</v>
      </c>
      <c r="Q98" s="32">
        <f t="shared" si="42"/>
        <v>-8.9508252837414259E-2</v>
      </c>
      <c r="R98" s="31">
        <f t="shared" si="47"/>
        <v>-13245</v>
      </c>
      <c r="S98" s="31">
        <f t="shared" si="43"/>
        <v>-16735</v>
      </c>
      <c r="T98" s="32">
        <f t="shared" si="49"/>
        <v>2.6631625143921145E-2</v>
      </c>
    </row>
    <row r="99" spans="1:20" x14ac:dyDescent="0.25">
      <c r="A99" s="54" t="s">
        <v>26</v>
      </c>
      <c r="B99" s="31">
        <v>6889</v>
      </c>
      <c r="C99" s="31">
        <v>11591</v>
      </c>
      <c r="D99" s="31">
        <v>11800</v>
      </c>
      <c r="E99" s="31">
        <v>11428</v>
      </c>
      <c r="F99" s="32">
        <f t="shared" si="44"/>
        <v>-3.1525423728813506E-2</v>
      </c>
      <c r="G99" s="32">
        <f t="shared" si="40"/>
        <v>1.8031231127598968E-2</v>
      </c>
      <c r="H99" s="31">
        <f t="shared" si="45"/>
        <v>-372</v>
      </c>
      <c r="I99" s="31">
        <f t="shared" si="41"/>
        <v>209</v>
      </c>
      <c r="J99" s="32">
        <f t="shared" si="48"/>
        <v>3.97469522873105E-3</v>
      </c>
      <c r="K99" s="90"/>
      <c r="L99" s="31">
        <v>12816</v>
      </c>
      <c r="M99" s="31">
        <v>23230</v>
      </c>
      <c r="N99" s="31">
        <v>25344</v>
      </c>
      <c r="O99" s="31">
        <v>22266</v>
      </c>
      <c r="P99" s="32">
        <f t="shared" si="46"/>
        <v>-0.12144886363636365</v>
      </c>
      <c r="Q99" s="32">
        <f t="shared" si="42"/>
        <v>9.1003013344812755E-2</v>
      </c>
      <c r="R99" s="31">
        <f t="shared" si="47"/>
        <v>-3078</v>
      </c>
      <c r="S99" s="31">
        <f t="shared" si="43"/>
        <v>2114</v>
      </c>
      <c r="T99" s="32">
        <f t="shared" si="49"/>
        <v>3.7772780085775053E-3</v>
      </c>
    </row>
    <row r="100" spans="1:20" x14ac:dyDescent="0.25">
      <c r="A100" s="54" t="s">
        <v>27</v>
      </c>
      <c r="B100" s="31">
        <v>60898</v>
      </c>
      <c r="C100" s="31">
        <v>88167</v>
      </c>
      <c r="D100" s="31">
        <v>88288</v>
      </c>
      <c r="E100" s="31">
        <v>77102</v>
      </c>
      <c r="F100" s="32">
        <f t="shared" si="44"/>
        <v>-0.12669898513954336</v>
      </c>
      <c r="G100" s="32">
        <f t="shared" si="40"/>
        <v>1.3723955675026822E-3</v>
      </c>
      <c r="H100" s="31">
        <f t="shared" si="45"/>
        <v>-11186</v>
      </c>
      <c r="I100" s="31">
        <f t="shared" si="41"/>
        <v>121</v>
      </c>
      <c r="J100" s="32">
        <f t="shared" si="48"/>
        <v>2.681632407469561E-2</v>
      </c>
      <c r="K100" s="90"/>
      <c r="L100" s="31">
        <v>123927</v>
      </c>
      <c r="M100" s="31">
        <v>180908</v>
      </c>
      <c r="N100" s="31">
        <v>181851</v>
      </c>
      <c r="O100" s="31">
        <v>153992</v>
      </c>
      <c r="P100" s="32">
        <f t="shared" si="46"/>
        <v>-0.15319684796894162</v>
      </c>
      <c r="Q100" s="32">
        <f t="shared" si="42"/>
        <v>5.2125942467995401E-3</v>
      </c>
      <c r="R100" s="31">
        <f t="shared" si="47"/>
        <v>-27859</v>
      </c>
      <c r="S100" s="31">
        <f t="shared" si="43"/>
        <v>943</v>
      </c>
      <c r="T100" s="32">
        <f t="shared" si="49"/>
        <v>2.6123713064621717E-2</v>
      </c>
    </row>
    <row r="101" spans="1:20" x14ac:dyDescent="0.25">
      <c r="A101" s="54" t="s">
        <v>28</v>
      </c>
      <c r="B101" s="31">
        <v>4568</v>
      </c>
      <c r="C101" s="31">
        <v>4075</v>
      </c>
      <c r="D101" s="31">
        <v>3997</v>
      </c>
      <c r="E101" s="31">
        <v>5299</v>
      </c>
      <c r="F101" s="32">
        <f t="shared" si="44"/>
        <v>0.32574430823117329</v>
      </c>
      <c r="G101" s="32">
        <f t="shared" si="40"/>
        <v>-1.9141104294478573E-2</v>
      </c>
      <c r="H101" s="31">
        <f t="shared" si="45"/>
        <v>1302</v>
      </c>
      <c r="I101" s="31">
        <f t="shared" si="41"/>
        <v>-78</v>
      </c>
      <c r="J101" s="32">
        <f t="shared" si="48"/>
        <v>1.8430092769553584E-3</v>
      </c>
      <c r="K101" s="90"/>
      <c r="L101" s="31">
        <v>8187</v>
      </c>
      <c r="M101" s="31">
        <v>8771</v>
      </c>
      <c r="N101" s="31">
        <v>8584</v>
      </c>
      <c r="O101" s="31">
        <v>9975</v>
      </c>
      <c r="P101" s="32">
        <f t="shared" si="46"/>
        <v>0.16204566635601125</v>
      </c>
      <c r="Q101" s="32">
        <f t="shared" si="42"/>
        <v>-2.1320259947554487E-2</v>
      </c>
      <c r="R101" s="31">
        <f t="shared" si="47"/>
        <v>1391</v>
      </c>
      <c r="S101" s="31">
        <f t="shared" si="43"/>
        <v>-187</v>
      </c>
      <c r="T101" s="32">
        <f t="shared" si="49"/>
        <v>1.6921920477661284E-3</v>
      </c>
    </row>
    <row r="102" spans="1:20" x14ac:dyDescent="0.25">
      <c r="A102" s="54" t="s">
        <v>29</v>
      </c>
      <c r="B102" s="31">
        <v>809079</v>
      </c>
      <c r="C102" s="31">
        <v>976969</v>
      </c>
      <c r="D102" s="31">
        <v>1038034</v>
      </c>
      <c r="E102" s="31">
        <v>1024686</v>
      </c>
      <c r="F102" s="32">
        <f t="shared" si="44"/>
        <v>-1.2858923696140945E-2</v>
      </c>
      <c r="G102" s="32">
        <f t="shared" si="40"/>
        <v>6.2504542109319772E-2</v>
      </c>
      <c r="H102" s="31">
        <f t="shared" si="45"/>
        <v>-13348</v>
      </c>
      <c r="I102" s="31">
        <f t="shared" si="41"/>
        <v>61065</v>
      </c>
      <c r="J102" s="32">
        <f t="shared" si="48"/>
        <v>0.35638909303005822</v>
      </c>
      <c r="K102" s="90"/>
      <c r="L102" s="31">
        <v>1433339</v>
      </c>
      <c r="M102" s="31">
        <v>1973713</v>
      </c>
      <c r="N102" s="31">
        <v>2141829</v>
      </c>
      <c r="O102" s="31">
        <v>2136416</v>
      </c>
      <c r="P102" s="32">
        <f t="shared" si="46"/>
        <v>-2.5272792552533119E-3</v>
      </c>
      <c r="Q102" s="32">
        <f t="shared" si="42"/>
        <v>8.5177530877083019E-2</v>
      </c>
      <c r="R102" s="31">
        <f t="shared" si="47"/>
        <v>-5413</v>
      </c>
      <c r="S102" s="31">
        <f t="shared" si="43"/>
        <v>168116</v>
      </c>
      <c r="T102" s="32">
        <f t="shared" si="49"/>
        <v>0.36242868831281411</v>
      </c>
    </row>
    <row r="103" spans="1:20" x14ac:dyDescent="0.25">
      <c r="A103" s="54" t="s">
        <v>30</v>
      </c>
      <c r="B103" s="31">
        <v>114316</v>
      </c>
      <c r="C103" s="31">
        <v>145020</v>
      </c>
      <c r="D103" s="31">
        <v>150334</v>
      </c>
      <c r="E103" s="31">
        <v>144402</v>
      </c>
      <c r="F103" s="32">
        <f t="shared" si="44"/>
        <v>-3.9458805060731406E-2</v>
      </c>
      <c r="G103" s="32">
        <f t="shared" si="40"/>
        <v>3.6643221624603539E-2</v>
      </c>
      <c r="H103" s="31">
        <f t="shared" si="45"/>
        <v>-5932</v>
      </c>
      <c r="I103" s="31">
        <f t="shared" si="41"/>
        <v>5314</v>
      </c>
      <c r="J103" s="32">
        <f t="shared" si="48"/>
        <v>5.0223480960729885E-2</v>
      </c>
      <c r="K103" s="90"/>
      <c r="L103" s="31">
        <v>194710</v>
      </c>
      <c r="M103" s="31">
        <v>271061</v>
      </c>
      <c r="N103" s="31">
        <v>278322</v>
      </c>
      <c r="O103" s="31">
        <v>267587</v>
      </c>
      <c r="P103" s="32">
        <f t="shared" si="46"/>
        <v>-3.857043280804251E-2</v>
      </c>
      <c r="Q103" s="32">
        <f t="shared" si="42"/>
        <v>2.6787328313553127E-2</v>
      </c>
      <c r="R103" s="31">
        <f t="shared" si="47"/>
        <v>-10735</v>
      </c>
      <c r="S103" s="31">
        <f t="shared" si="43"/>
        <v>7261</v>
      </c>
      <c r="T103" s="32">
        <f t="shared" si="49"/>
        <v>4.5394345211588472E-2</v>
      </c>
    </row>
    <row r="104" spans="1:20" x14ac:dyDescent="0.25">
      <c r="A104" s="54" t="s">
        <v>31</v>
      </c>
      <c r="B104" s="31">
        <v>93483</v>
      </c>
      <c r="C104" s="31">
        <v>94411</v>
      </c>
      <c r="D104" s="31">
        <v>116896</v>
      </c>
      <c r="E104" s="31">
        <v>112813</v>
      </c>
      <c r="F104" s="32">
        <f t="shared" si="44"/>
        <v>-3.4928483438269931E-2</v>
      </c>
      <c r="G104" s="32">
        <f t="shared" si="40"/>
        <v>0.2381608075330206</v>
      </c>
      <c r="H104" s="31">
        <f t="shared" si="45"/>
        <v>-4083</v>
      </c>
      <c r="I104" s="31">
        <f t="shared" si="41"/>
        <v>22485</v>
      </c>
      <c r="J104" s="32">
        <f t="shared" si="48"/>
        <v>3.9236724959646134E-2</v>
      </c>
      <c r="K104" s="90"/>
      <c r="L104" s="31">
        <v>196294</v>
      </c>
      <c r="M104" s="31">
        <v>194396</v>
      </c>
      <c r="N104" s="31">
        <v>224331</v>
      </c>
      <c r="O104" s="31">
        <v>212284</v>
      </c>
      <c r="P104" s="32">
        <f t="shared" si="46"/>
        <v>-5.3701895859243676E-2</v>
      </c>
      <c r="Q104" s="32">
        <f t="shared" si="42"/>
        <v>0.15398979402868362</v>
      </c>
      <c r="R104" s="31">
        <f t="shared" si="47"/>
        <v>-12047</v>
      </c>
      <c r="S104" s="31">
        <f t="shared" si="43"/>
        <v>29935</v>
      </c>
      <c r="T104" s="32">
        <f t="shared" si="49"/>
        <v>3.6012561069472163E-2</v>
      </c>
    </row>
    <row r="105" spans="1:20" x14ac:dyDescent="0.25">
      <c r="A105" s="54" t="s">
        <v>32</v>
      </c>
      <c r="B105" s="31">
        <v>91920</v>
      </c>
      <c r="C105" s="31">
        <v>100713</v>
      </c>
      <c r="D105" s="31">
        <v>103571</v>
      </c>
      <c r="E105" s="31">
        <v>92265</v>
      </c>
      <c r="F105" s="32">
        <f t="shared" si="44"/>
        <v>-0.10916183101447319</v>
      </c>
      <c r="G105" s="32">
        <f t="shared" si="40"/>
        <v>2.8377667232631243E-2</v>
      </c>
      <c r="H105" s="31">
        <f t="shared" si="45"/>
        <v>-11306</v>
      </c>
      <c r="I105" s="31">
        <f t="shared" si="41"/>
        <v>2858</v>
      </c>
      <c r="J105" s="32">
        <f t="shared" si="48"/>
        <v>3.2090064340118164E-2</v>
      </c>
      <c r="K105" s="90"/>
      <c r="L105" s="31">
        <v>191050</v>
      </c>
      <c r="M105" s="31">
        <v>207317</v>
      </c>
      <c r="N105" s="31">
        <v>209257</v>
      </c>
      <c r="O105" s="31">
        <v>190141</v>
      </c>
      <c r="P105" s="32">
        <f t="shared" si="46"/>
        <v>-9.1351782736061371E-2</v>
      </c>
      <c r="Q105" s="32">
        <f t="shared" si="42"/>
        <v>9.357650361523584E-3</v>
      </c>
      <c r="R105" s="31">
        <f t="shared" si="47"/>
        <v>-19116</v>
      </c>
      <c r="S105" s="31">
        <f t="shared" si="43"/>
        <v>1940</v>
      </c>
      <c r="T105" s="32">
        <f t="shared" si="49"/>
        <v>3.2256149188400945E-2</v>
      </c>
    </row>
    <row r="106" spans="1:20" x14ac:dyDescent="0.25">
      <c r="A106" s="54" t="s">
        <v>33</v>
      </c>
      <c r="B106" s="31">
        <v>79330</v>
      </c>
      <c r="C106" s="31">
        <v>78475</v>
      </c>
      <c r="D106" s="31">
        <v>103358</v>
      </c>
      <c r="E106" s="31">
        <v>113978</v>
      </c>
      <c r="F106" s="32">
        <f t="shared" si="44"/>
        <v>0.10274966620871151</v>
      </c>
      <c r="G106" s="32">
        <f t="shared" si="40"/>
        <v>0.31708187320802805</v>
      </c>
      <c r="H106" s="31">
        <f t="shared" si="45"/>
        <v>10620</v>
      </c>
      <c r="I106" s="31">
        <f t="shared" si="41"/>
        <v>24883</v>
      </c>
      <c r="J106" s="32">
        <f t="shared" si="48"/>
        <v>3.9641915714062621E-2</v>
      </c>
      <c r="K106" s="90"/>
      <c r="L106" s="31">
        <v>156805</v>
      </c>
      <c r="M106" s="31">
        <v>170637</v>
      </c>
      <c r="N106" s="31">
        <v>220331</v>
      </c>
      <c r="O106" s="31">
        <v>249645</v>
      </c>
      <c r="P106" s="32">
        <f t="shared" si="46"/>
        <v>0.13304528187136633</v>
      </c>
      <c r="Q106" s="32">
        <f t="shared" si="42"/>
        <v>0.29122640458986027</v>
      </c>
      <c r="R106" s="31">
        <f t="shared" si="47"/>
        <v>29314</v>
      </c>
      <c r="S106" s="31">
        <f t="shared" si="43"/>
        <v>49694</v>
      </c>
      <c r="T106" s="32">
        <f t="shared" si="49"/>
        <v>4.2350604888679207E-2</v>
      </c>
    </row>
    <row r="107" spans="1:20" x14ac:dyDescent="0.25">
      <c r="A107" s="54" t="s">
        <v>34</v>
      </c>
      <c r="B107" s="31">
        <v>38347</v>
      </c>
      <c r="C107" s="31">
        <v>52489</v>
      </c>
      <c r="D107" s="31">
        <v>47931</v>
      </c>
      <c r="E107" s="31">
        <v>49383</v>
      </c>
      <c r="F107" s="32">
        <f t="shared" si="44"/>
        <v>3.0293546973774843E-2</v>
      </c>
      <c r="G107" s="32">
        <f t="shared" si="40"/>
        <v>-8.68372420888186E-2</v>
      </c>
      <c r="H107" s="31">
        <f t="shared" si="45"/>
        <v>1452</v>
      </c>
      <c r="I107" s="31">
        <f t="shared" si="41"/>
        <v>-4558</v>
      </c>
      <c r="J107" s="32">
        <f t="shared" si="48"/>
        <v>1.7175566545364496E-2</v>
      </c>
      <c r="K107" s="90"/>
      <c r="L107" s="31">
        <v>77455</v>
      </c>
      <c r="M107" s="31">
        <v>100132</v>
      </c>
      <c r="N107" s="31">
        <v>87268</v>
      </c>
      <c r="O107" s="31">
        <v>88386</v>
      </c>
      <c r="P107" s="32">
        <f t="shared" si="46"/>
        <v>1.2811110601824272E-2</v>
      </c>
      <c r="Q107" s="32">
        <f t="shared" si="42"/>
        <v>-0.12847041904685819</v>
      </c>
      <c r="R107" s="31">
        <f t="shared" si="47"/>
        <v>1118</v>
      </c>
      <c r="S107" s="31">
        <f t="shared" si="43"/>
        <v>-12864</v>
      </c>
      <c r="T107" s="32">
        <f t="shared" si="49"/>
        <v>1.4994093868055842E-2</v>
      </c>
    </row>
    <row r="108" spans="1:20" x14ac:dyDescent="0.25">
      <c r="A108" s="54" t="s">
        <v>35</v>
      </c>
      <c r="B108" s="31">
        <v>68860</v>
      </c>
      <c r="C108" s="31">
        <v>94960</v>
      </c>
      <c r="D108" s="31">
        <v>107236</v>
      </c>
      <c r="E108" s="31">
        <v>110397</v>
      </c>
      <c r="F108" s="32">
        <f t="shared" si="44"/>
        <v>2.947704129210349E-2</v>
      </c>
      <c r="G108" s="32">
        <f t="shared" si="40"/>
        <v>0.12927548441449033</v>
      </c>
      <c r="H108" s="31">
        <f t="shared" si="45"/>
        <v>3161</v>
      </c>
      <c r="I108" s="31">
        <f t="shared" si="41"/>
        <v>12276</v>
      </c>
      <c r="J108" s="32">
        <f t="shared" si="48"/>
        <v>3.8396432373663088E-2</v>
      </c>
      <c r="K108" s="90"/>
      <c r="L108" s="31">
        <v>138279</v>
      </c>
      <c r="M108" s="31">
        <v>214350</v>
      </c>
      <c r="N108" s="31">
        <v>224963</v>
      </c>
      <c r="O108" s="31">
        <v>239151</v>
      </c>
      <c r="P108" s="32">
        <f t="shared" si="46"/>
        <v>6.306814898449975E-2</v>
      </c>
      <c r="Q108" s="32">
        <f t="shared" si="42"/>
        <v>4.9512479589456593E-2</v>
      </c>
      <c r="R108" s="31">
        <f t="shared" si="47"/>
        <v>14188</v>
      </c>
      <c r="S108" s="31">
        <f t="shared" si="43"/>
        <v>10613</v>
      </c>
      <c r="T108" s="32">
        <f t="shared" si="49"/>
        <v>4.0570367961435323E-2</v>
      </c>
    </row>
    <row r="109" spans="1:20" x14ac:dyDescent="0.25">
      <c r="A109" s="54" t="s">
        <v>36</v>
      </c>
      <c r="B109" s="31">
        <v>34861</v>
      </c>
      <c r="C109" s="31">
        <v>74965</v>
      </c>
      <c r="D109" s="31">
        <v>88165</v>
      </c>
      <c r="E109" s="31">
        <v>81466</v>
      </c>
      <c r="F109" s="32">
        <f t="shared" si="44"/>
        <v>-7.598253275109168E-2</v>
      </c>
      <c r="G109" s="32">
        <f t="shared" si="40"/>
        <v>0.17608217168011731</v>
      </c>
      <c r="H109" s="31">
        <f t="shared" si="45"/>
        <v>-6699</v>
      </c>
      <c r="I109" s="31">
        <f t="shared" si="41"/>
        <v>13200</v>
      </c>
      <c r="J109" s="32">
        <f t="shared" si="48"/>
        <v>2.833413733844975E-2</v>
      </c>
      <c r="K109" s="90"/>
      <c r="L109" s="31">
        <v>68458</v>
      </c>
      <c r="M109" s="31">
        <v>134848</v>
      </c>
      <c r="N109" s="31">
        <v>162325</v>
      </c>
      <c r="O109" s="31">
        <v>162083</v>
      </c>
      <c r="P109" s="32">
        <f t="shared" si="46"/>
        <v>-1.4908362852302792E-3</v>
      </c>
      <c r="Q109" s="32">
        <f t="shared" si="42"/>
        <v>0.20376275510204089</v>
      </c>
      <c r="R109" s="31">
        <f t="shared" si="47"/>
        <v>-242</v>
      </c>
      <c r="S109" s="31">
        <f t="shared" si="43"/>
        <v>27477</v>
      </c>
      <c r="T109" s="32">
        <f t="shared" si="49"/>
        <v>2.7496297110584197E-2</v>
      </c>
    </row>
    <row r="110" spans="1:20" x14ac:dyDescent="0.25">
      <c r="A110" s="54" t="s">
        <v>37</v>
      </c>
      <c r="B110" s="31">
        <v>43013</v>
      </c>
      <c r="C110" s="31">
        <v>76936</v>
      </c>
      <c r="D110" s="31">
        <v>90039</v>
      </c>
      <c r="E110" s="31">
        <v>72835</v>
      </c>
      <c r="F110" s="32">
        <f t="shared" si="44"/>
        <v>-0.19107275736069929</v>
      </c>
      <c r="G110" s="32">
        <f t="shared" si="40"/>
        <v>0.17031038785484043</v>
      </c>
      <c r="H110" s="31">
        <f t="shared" si="45"/>
        <v>-17204</v>
      </c>
      <c r="I110" s="31">
        <f t="shared" si="41"/>
        <v>13103</v>
      </c>
      <c r="J110" s="32">
        <f t="shared" si="48"/>
        <v>2.5332247723540958E-2</v>
      </c>
      <c r="K110" s="90"/>
      <c r="L110" s="31">
        <v>103999</v>
      </c>
      <c r="M110" s="31">
        <v>171071</v>
      </c>
      <c r="N110" s="31">
        <v>190540</v>
      </c>
      <c r="O110" s="31">
        <v>167050</v>
      </c>
      <c r="P110" s="32">
        <f t="shared" si="46"/>
        <v>-0.12328120079773275</v>
      </c>
      <c r="Q110" s="32">
        <f t="shared" si="42"/>
        <v>0.11380654815836699</v>
      </c>
      <c r="R110" s="31">
        <f t="shared" si="47"/>
        <v>-23490</v>
      </c>
      <c r="S110" s="31">
        <f t="shared" si="43"/>
        <v>19469</v>
      </c>
      <c r="T110" s="32">
        <f t="shared" si="49"/>
        <v>2.8338915446549547E-2</v>
      </c>
    </row>
    <row r="111" spans="1:20" x14ac:dyDescent="0.25">
      <c r="A111" s="54" t="s">
        <v>38</v>
      </c>
      <c r="B111" s="31">
        <v>13643</v>
      </c>
      <c r="C111" s="31">
        <v>14990</v>
      </c>
      <c r="D111" s="31">
        <v>19017</v>
      </c>
      <c r="E111" s="31">
        <v>15176</v>
      </c>
      <c r="F111" s="32">
        <f t="shared" si="44"/>
        <v>-0.20197717831413997</v>
      </c>
      <c r="G111" s="32">
        <f t="shared" si="40"/>
        <v>0.26864576384256167</v>
      </c>
      <c r="H111" s="31">
        <f t="shared" si="45"/>
        <v>-3841</v>
      </c>
      <c r="I111" s="31">
        <f t="shared" si="41"/>
        <v>4027</v>
      </c>
      <c r="J111" s="32">
        <f t="shared" si="48"/>
        <v>5.2782617073173273E-3</v>
      </c>
      <c r="K111" s="90"/>
      <c r="L111" s="31">
        <v>27819</v>
      </c>
      <c r="M111" s="31">
        <v>27426</v>
      </c>
      <c r="N111" s="31">
        <v>29388</v>
      </c>
      <c r="O111" s="31">
        <v>25968</v>
      </c>
      <c r="P111" s="32">
        <f t="shared" si="46"/>
        <v>-0.1163740302164149</v>
      </c>
      <c r="Q111" s="32">
        <f t="shared" si="42"/>
        <v>7.1537956683439097E-2</v>
      </c>
      <c r="R111" s="31">
        <f t="shared" si="47"/>
        <v>-3420</v>
      </c>
      <c r="S111" s="31">
        <f t="shared" si="43"/>
        <v>1962</v>
      </c>
      <c r="T111" s="32">
        <f t="shared" si="49"/>
        <v>4.4052975535228897E-3</v>
      </c>
    </row>
    <row r="112" spans="1:20" x14ac:dyDescent="0.25">
      <c r="A112" s="54" t="s">
        <v>39</v>
      </c>
      <c r="B112" s="31">
        <v>8210</v>
      </c>
      <c r="C112" s="31">
        <v>7772</v>
      </c>
      <c r="D112" s="31">
        <v>14177</v>
      </c>
      <c r="E112" s="31">
        <v>10830</v>
      </c>
      <c r="F112" s="32">
        <f t="shared" si="44"/>
        <v>-0.2360866191718981</v>
      </c>
      <c r="G112" s="32">
        <f t="shared" si="40"/>
        <v>0.82411219763252697</v>
      </c>
      <c r="H112" s="31">
        <f t="shared" si="45"/>
        <v>-3347</v>
      </c>
      <c r="I112" s="31">
        <f t="shared" si="41"/>
        <v>6405</v>
      </c>
      <c r="J112" s="32">
        <f t="shared" si="48"/>
        <v>3.7667089015713403E-3</v>
      </c>
      <c r="K112" s="90"/>
      <c r="L112" s="31">
        <v>15547</v>
      </c>
      <c r="M112" s="31">
        <v>19071</v>
      </c>
      <c r="N112" s="31">
        <v>28781</v>
      </c>
      <c r="O112" s="31">
        <v>28437</v>
      </c>
      <c r="P112" s="32">
        <f t="shared" si="46"/>
        <v>-1.1952329661929717E-2</v>
      </c>
      <c r="Q112" s="32">
        <f t="shared" si="42"/>
        <v>0.50915001835247242</v>
      </c>
      <c r="R112" s="31">
        <f t="shared" si="47"/>
        <v>-344</v>
      </c>
      <c r="S112" s="31">
        <f t="shared" si="43"/>
        <v>9710</v>
      </c>
      <c r="T112" s="32">
        <f t="shared" si="49"/>
        <v>4.8241468934662052E-3</v>
      </c>
    </row>
    <row r="113" spans="1:20" x14ac:dyDescent="0.25">
      <c r="A113" s="54" t="s">
        <v>40</v>
      </c>
      <c r="B113" s="31">
        <v>2723</v>
      </c>
      <c r="C113" s="31">
        <v>4179</v>
      </c>
      <c r="D113" s="31">
        <v>4574</v>
      </c>
      <c r="E113" s="31">
        <v>3888</v>
      </c>
      <c r="F113" s="32">
        <f t="shared" si="44"/>
        <v>-0.14997813729776999</v>
      </c>
      <c r="G113" s="32">
        <f t="shared" si="40"/>
        <v>9.4520220148360812E-2</v>
      </c>
      <c r="H113" s="31">
        <f t="shared" si="45"/>
        <v>-686</v>
      </c>
      <c r="I113" s="31">
        <f t="shared" si="41"/>
        <v>395</v>
      </c>
      <c r="J113" s="32">
        <f t="shared" si="48"/>
        <v>1.3522589297607914E-3</v>
      </c>
      <c r="K113" s="90"/>
      <c r="L113" s="31">
        <v>4880</v>
      </c>
      <c r="M113" s="31">
        <v>8770</v>
      </c>
      <c r="N113" s="31">
        <v>8481</v>
      </c>
      <c r="O113" s="31">
        <v>8258</v>
      </c>
      <c r="P113" s="32">
        <f t="shared" si="46"/>
        <v>-2.6294069095625483E-2</v>
      </c>
      <c r="Q113" s="32">
        <f t="shared" si="42"/>
        <v>-3.2953249714937294E-2</v>
      </c>
      <c r="R113" s="31">
        <f t="shared" si="47"/>
        <v>-223</v>
      </c>
      <c r="S113" s="31">
        <f t="shared" si="43"/>
        <v>-289</v>
      </c>
      <c r="T113" s="32">
        <f t="shared" si="49"/>
        <v>1.4009144792433773E-3</v>
      </c>
    </row>
    <row r="114" spans="1:20" x14ac:dyDescent="0.25">
      <c r="A114" s="54" t="s">
        <v>41</v>
      </c>
      <c r="B114" s="31">
        <v>19766</v>
      </c>
      <c r="C114" s="31">
        <v>22729</v>
      </c>
      <c r="D114" s="31">
        <v>24915</v>
      </c>
      <c r="E114" s="31">
        <v>17009</v>
      </c>
      <c r="F114" s="32">
        <f t="shared" si="44"/>
        <v>-0.31731888420630139</v>
      </c>
      <c r="G114" s="32">
        <f t="shared" si="40"/>
        <v>9.6176690571516454E-2</v>
      </c>
      <c r="H114" s="31">
        <f t="shared" si="45"/>
        <v>-7906</v>
      </c>
      <c r="I114" s="31">
        <f t="shared" si="41"/>
        <v>2186</v>
      </c>
      <c r="J114" s="32">
        <f t="shared" si="48"/>
        <v>5.915785014480787E-3</v>
      </c>
      <c r="K114" s="90"/>
      <c r="L114" s="31">
        <v>36513</v>
      </c>
      <c r="M114" s="31">
        <v>43630</v>
      </c>
      <c r="N114" s="31">
        <v>44408</v>
      </c>
      <c r="O114" s="31">
        <v>31800</v>
      </c>
      <c r="P114" s="32">
        <f t="shared" si="46"/>
        <v>-0.2839128085029724</v>
      </c>
      <c r="Q114" s="32">
        <f t="shared" si="42"/>
        <v>1.7831767132706844E-2</v>
      </c>
      <c r="R114" s="31">
        <f t="shared" si="47"/>
        <v>-12608</v>
      </c>
      <c r="S114" s="31">
        <f t="shared" si="43"/>
        <v>778</v>
      </c>
      <c r="T114" s="32">
        <f t="shared" si="49"/>
        <v>5.3946573552844995E-3</v>
      </c>
    </row>
    <row r="115" spans="1:20" x14ac:dyDescent="0.25">
      <c r="A115" s="54" t="s">
        <v>42</v>
      </c>
      <c r="B115" s="31">
        <v>8853</v>
      </c>
      <c r="C115" s="31">
        <v>12727</v>
      </c>
      <c r="D115" s="31">
        <v>17151</v>
      </c>
      <c r="E115" s="31">
        <v>17161</v>
      </c>
      <c r="F115" s="32">
        <f t="shared" si="44"/>
        <v>5.8305638155209394E-4</v>
      </c>
      <c r="G115" s="32">
        <f t="shared" si="40"/>
        <v>0.34760744873104432</v>
      </c>
      <c r="H115" s="31">
        <f t="shared" si="45"/>
        <v>10</v>
      </c>
      <c r="I115" s="31">
        <f t="shared" si="41"/>
        <v>4424</v>
      </c>
      <c r="J115" s="32">
        <f t="shared" si="48"/>
        <v>5.9686511043274028E-3</v>
      </c>
      <c r="K115" s="90"/>
      <c r="L115" s="31">
        <v>18303</v>
      </c>
      <c r="M115" s="31">
        <v>25530</v>
      </c>
      <c r="N115" s="31">
        <v>31802</v>
      </c>
      <c r="O115" s="31">
        <v>32817</v>
      </c>
      <c r="P115" s="32">
        <f t="shared" si="46"/>
        <v>3.1916231683541962E-2</v>
      </c>
      <c r="Q115" s="32">
        <f t="shared" si="42"/>
        <v>0.24567175871523705</v>
      </c>
      <c r="R115" s="31">
        <f t="shared" si="47"/>
        <v>1015</v>
      </c>
      <c r="S115" s="31">
        <f t="shared" si="43"/>
        <v>6272</v>
      </c>
      <c r="T115" s="32">
        <f t="shared" si="49"/>
        <v>5.5671846046657682E-3</v>
      </c>
    </row>
    <row r="116" spans="1:20" x14ac:dyDescent="0.25">
      <c r="A116" s="54" t="s">
        <v>43</v>
      </c>
      <c r="B116" s="31">
        <v>51776</v>
      </c>
      <c r="C116" s="31">
        <v>66015</v>
      </c>
      <c r="D116" s="31">
        <v>85585</v>
      </c>
      <c r="E116" s="31">
        <v>100348</v>
      </c>
      <c r="F116" s="32">
        <f t="shared" si="44"/>
        <v>0.17249518023018062</v>
      </c>
      <c r="G116" s="32">
        <f t="shared" si="40"/>
        <v>0.29644777702037417</v>
      </c>
      <c r="H116" s="31">
        <f t="shared" si="45"/>
        <v>14763</v>
      </c>
      <c r="I116" s="31">
        <f t="shared" si="41"/>
        <v>19570</v>
      </c>
      <c r="J116" s="32">
        <f t="shared" si="48"/>
        <v>3.4901357789001004E-2</v>
      </c>
      <c r="K116" s="90"/>
      <c r="L116" s="31">
        <v>106682</v>
      </c>
      <c r="M116" s="31">
        <v>132146</v>
      </c>
      <c r="N116" s="31">
        <v>168046</v>
      </c>
      <c r="O116" s="31">
        <v>188794</v>
      </c>
      <c r="P116" s="32">
        <f t="shared" si="46"/>
        <v>0.12346619378027435</v>
      </c>
      <c r="Q116" s="32">
        <f t="shared" si="42"/>
        <v>0.27166921435382085</v>
      </c>
      <c r="R116" s="31">
        <f t="shared" si="47"/>
        <v>20748</v>
      </c>
      <c r="S116" s="31">
        <f t="shared" si="43"/>
        <v>35900</v>
      </c>
      <c r="T116" s="32">
        <f t="shared" si="49"/>
        <v>3.2027639645710121E-2</v>
      </c>
    </row>
    <row r="117" spans="1:20" x14ac:dyDescent="0.25">
      <c r="A117" s="54" t="s">
        <v>44</v>
      </c>
      <c r="B117" s="31">
        <v>21440</v>
      </c>
      <c r="C117" s="31">
        <v>28151</v>
      </c>
      <c r="D117" s="31">
        <v>27262</v>
      </c>
      <c r="E117" s="31">
        <v>27114</v>
      </c>
      <c r="F117" s="32">
        <f t="shared" si="44"/>
        <v>-5.4288019954515931E-3</v>
      </c>
      <c r="G117" s="32">
        <f t="shared" si="40"/>
        <v>-3.1579695215090076E-2</v>
      </c>
      <c r="H117" s="31">
        <f t="shared" si="45"/>
        <v>-148</v>
      </c>
      <c r="I117" s="31">
        <f t="shared" si="41"/>
        <v>-889</v>
      </c>
      <c r="J117" s="32">
        <f t="shared" si="48"/>
        <v>9.43033657961268E-3</v>
      </c>
      <c r="K117" s="90"/>
      <c r="L117" s="31">
        <v>38828</v>
      </c>
      <c r="M117" s="31">
        <v>57543</v>
      </c>
      <c r="N117" s="31">
        <v>53208</v>
      </c>
      <c r="O117" s="31">
        <v>53864</v>
      </c>
      <c r="P117" s="32">
        <f t="shared" si="46"/>
        <v>1.2328973086753958E-2</v>
      </c>
      <c r="Q117" s="32">
        <f t="shared" si="42"/>
        <v>-7.5334966894322508E-2</v>
      </c>
      <c r="R117" s="31">
        <f t="shared" si="47"/>
        <v>656</v>
      </c>
      <c r="S117" s="31">
        <f t="shared" si="43"/>
        <v>-4335</v>
      </c>
      <c r="T117" s="32">
        <f t="shared" si="49"/>
        <v>9.1376674146240334E-3</v>
      </c>
    </row>
    <row r="118" spans="1:20" x14ac:dyDescent="0.25">
      <c r="A118" s="55" t="s">
        <v>45</v>
      </c>
      <c r="B118" s="31">
        <v>4446</v>
      </c>
      <c r="C118" s="31">
        <v>5174</v>
      </c>
      <c r="D118" s="31">
        <v>4444</v>
      </c>
      <c r="E118" s="31">
        <v>3460</v>
      </c>
      <c r="F118" s="32">
        <f t="shared" si="44"/>
        <v>-0.22142214221422141</v>
      </c>
      <c r="G118" s="32">
        <f t="shared" si="40"/>
        <v>-0.14109006571318128</v>
      </c>
      <c r="H118" s="31">
        <f t="shared" si="45"/>
        <v>-984</v>
      </c>
      <c r="I118" s="31">
        <f t="shared" si="41"/>
        <v>-730</v>
      </c>
      <c r="J118" s="32">
        <f t="shared" si="48"/>
        <v>1.2033991504558483E-3</v>
      </c>
      <c r="K118" s="90"/>
      <c r="L118" s="31">
        <v>11490</v>
      </c>
      <c r="M118" s="31">
        <v>12570</v>
      </c>
      <c r="N118" s="31">
        <v>10636</v>
      </c>
      <c r="O118" s="31">
        <v>9221</v>
      </c>
      <c r="P118" s="32">
        <f t="shared" si="46"/>
        <v>-0.13303873636705532</v>
      </c>
      <c r="Q118" s="32">
        <f t="shared" si="42"/>
        <v>-0.15385839299920445</v>
      </c>
      <c r="R118" s="31">
        <f t="shared" si="47"/>
        <v>-1415</v>
      </c>
      <c r="S118" s="31">
        <f t="shared" si="43"/>
        <v>-1934</v>
      </c>
      <c r="T118" s="32">
        <f t="shared" si="49"/>
        <v>1.5642809897194456E-3</v>
      </c>
    </row>
    <row r="119" spans="1:20" x14ac:dyDescent="0.25">
      <c r="A119" s="53" t="s">
        <v>46</v>
      </c>
      <c r="B119" s="69">
        <f>B94-SUM(B95:B118)</f>
        <v>121888</v>
      </c>
      <c r="C119" s="69">
        <f>C94-SUM(C95:C118)</f>
        <v>142574</v>
      </c>
      <c r="D119" s="69">
        <f>D94-SUM(D95:D118)</f>
        <v>125383</v>
      </c>
      <c r="E119" s="69">
        <f>E94-SUM(E95:E118)</f>
        <v>125659</v>
      </c>
      <c r="F119" s="70">
        <f t="shared" si="44"/>
        <v>2.2012553535966095E-3</v>
      </c>
      <c r="G119" s="70">
        <f t="shared" si="40"/>
        <v>-0.1205759815955223</v>
      </c>
      <c r="H119" s="69">
        <f t="shared" si="45"/>
        <v>276</v>
      </c>
      <c r="I119" s="69">
        <f t="shared" si="41"/>
        <v>-17191</v>
      </c>
      <c r="J119" s="70">
        <f t="shared" si="48"/>
        <v>4.3704605158130475E-2</v>
      </c>
      <c r="K119" s="90"/>
      <c r="L119" s="69">
        <f>L94-SUM(L95:L118)</f>
        <v>234536</v>
      </c>
      <c r="M119" s="69">
        <f>M94-SUM(M95:M118)</f>
        <v>302380</v>
      </c>
      <c r="N119" s="69">
        <f>N94-SUM(N95:N118)</f>
        <v>251127</v>
      </c>
      <c r="O119" s="69">
        <f>O94-SUM(O95:O118)</f>
        <v>253351</v>
      </c>
      <c r="P119" s="70">
        <f t="shared" si="46"/>
        <v>8.8560768057597272E-3</v>
      </c>
      <c r="Q119" s="70">
        <f t="shared" si="42"/>
        <v>-0.16949864409021764</v>
      </c>
      <c r="R119" s="69">
        <f t="shared" si="47"/>
        <v>2224</v>
      </c>
      <c r="S119" s="69">
        <f t="shared" si="43"/>
        <v>-51253</v>
      </c>
      <c r="T119" s="70">
        <f t="shared" si="49"/>
        <v>4.2979303006876829E-2</v>
      </c>
    </row>
    <row r="120" spans="1:20" ht="21" x14ac:dyDescent="0.35">
      <c r="A120" s="71" t="s">
        <v>61</v>
      </c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1:20" x14ac:dyDescent="0.25">
      <c r="A121" s="72"/>
      <c r="B121" s="11" t="s">
        <v>150</v>
      </c>
      <c r="C121" s="12"/>
      <c r="D121" s="12"/>
      <c r="E121" s="12"/>
      <c r="F121" s="12"/>
      <c r="G121" s="12"/>
      <c r="H121" s="12"/>
      <c r="I121" s="12"/>
      <c r="J121" s="13"/>
      <c r="K121" s="73"/>
      <c r="L121" s="11" t="str">
        <f>L$5</f>
        <v>acumulado febrero</v>
      </c>
      <c r="M121" s="12"/>
      <c r="N121" s="12"/>
      <c r="O121" s="12"/>
      <c r="P121" s="12"/>
      <c r="Q121" s="12"/>
      <c r="R121" s="12"/>
      <c r="S121" s="12"/>
      <c r="T121" s="13"/>
    </row>
    <row r="122" spans="1:20" x14ac:dyDescent="0.25">
      <c r="A122" s="15"/>
      <c r="B122" s="16">
        <f>B$6</f>
        <v>2022</v>
      </c>
      <c r="C122" s="16">
        <f>C$6</f>
        <v>2023</v>
      </c>
      <c r="D122" s="16">
        <f>D$6</f>
        <v>2024</v>
      </c>
      <c r="E122" s="16">
        <f>E$6</f>
        <v>2025</v>
      </c>
      <c r="F122" s="16" t="str">
        <f>CONCATENATE("var ",RIGHT(E122,2),"/",RIGHT(D122,2))</f>
        <v>var 25/24</v>
      </c>
      <c r="G122" s="16" t="str">
        <f>CONCATENATE("var ",RIGHT(D122,2),"/",RIGHT(C122,2))</f>
        <v>var 24/23</v>
      </c>
      <c r="H122" s="16" t="str">
        <f>CONCATENATE("dif ",RIGHT(E122,2),"-",RIGHT(D122,2))</f>
        <v>dif 25-24</v>
      </c>
      <c r="I122" s="16" t="str">
        <f>CONCATENATE("dif ",RIGHT(D122,2),"-",RIGHT(C122,2))</f>
        <v>dif 24-23</v>
      </c>
      <c r="J122" s="16" t="str">
        <f>CONCATENATE("cuota ",RIGHT(E122,2))</f>
        <v>cuota 25</v>
      </c>
      <c r="K122" s="74"/>
      <c r="L122" s="16">
        <f>L$6</f>
        <v>2022</v>
      </c>
      <c r="M122" s="16">
        <f>M$6</f>
        <v>2023</v>
      </c>
      <c r="N122" s="16">
        <f>N$6</f>
        <v>2024</v>
      </c>
      <c r="O122" s="16">
        <f>O$6</f>
        <v>2025</v>
      </c>
      <c r="P122" s="16" t="str">
        <f>CONCATENATE("var ",RIGHT(O122,2),"/",RIGHT(M122,2))</f>
        <v>var 25/23</v>
      </c>
      <c r="Q122" s="16" t="str">
        <f>CONCATENATE("var ",RIGHT(N122,2),"/",RIGHT(M122,2))</f>
        <v>var 24/23</v>
      </c>
      <c r="R122" s="16" t="str">
        <f>CONCATENATE("dif ",RIGHT(O122,2),"-",RIGHT(N122,2))</f>
        <v>dif 25-24</v>
      </c>
      <c r="S122" s="16" t="str">
        <f>CONCATENATE("dif ",RIGHT(N122,2),"-",RIGHT(M122,2))</f>
        <v>dif 24-23</v>
      </c>
      <c r="T122" s="16" t="str">
        <f>CONCATENATE("cuota ",RIGHT(O122,2))</f>
        <v>cuota 25</v>
      </c>
    </row>
    <row r="123" spans="1:20" x14ac:dyDescent="0.25">
      <c r="A123" s="75" t="s">
        <v>48</v>
      </c>
      <c r="B123" s="76">
        <v>2235961</v>
      </c>
      <c r="C123" s="76">
        <v>2799277</v>
      </c>
      <c r="D123" s="76">
        <v>2998647</v>
      </c>
      <c r="E123" s="76">
        <v>2875189</v>
      </c>
      <c r="F123" s="77">
        <f>E123/D123-1</f>
        <v>-4.1171234893603637E-2</v>
      </c>
      <c r="G123" s="77">
        <f t="shared" ref="G123:G133" si="50">D123/C123-1</f>
        <v>7.122196195660524E-2</v>
      </c>
      <c r="H123" s="76">
        <f>E123-D123</f>
        <v>-123458</v>
      </c>
      <c r="I123" s="76">
        <f t="shared" ref="I123:I133" si="51">D123-C123</f>
        <v>199370</v>
      </c>
      <c r="J123" s="77">
        <f t="shared" ref="J123:J133" si="52">E123/$E$123</f>
        <v>1</v>
      </c>
      <c r="K123" s="78"/>
      <c r="L123" s="76">
        <v>4253563</v>
      </c>
      <c r="M123" s="76">
        <v>5729940</v>
      </c>
      <c r="N123" s="76">
        <v>6027617</v>
      </c>
      <c r="O123" s="76">
        <v>5894721</v>
      </c>
      <c r="P123" s="77">
        <f>O123/N123-1</f>
        <v>-2.2047850750968379E-2</v>
      </c>
      <c r="Q123" s="77">
        <f t="shared" ref="Q123:Q133" si="53">N123/M123-1</f>
        <v>5.1951154811394229E-2</v>
      </c>
      <c r="R123" s="76">
        <f>O123-N123</f>
        <v>-132896</v>
      </c>
      <c r="S123" s="76">
        <f t="shared" ref="S123:S133" si="54">N123-M123</f>
        <v>297677</v>
      </c>
      <c r="T123" s="77">
        <f>O123/$O$123</f>
        <v>1</v>
      </c>
    </row>
    <row r="124" spans="1:20" x14ac:dyDescent="0.25">
      <c r="A124" s="94" t="s">
        <v>49</v>
      </c>
      <c r="B124" s="95">
        <v>912484</v>
      </c>
      <c r="C124" s="95">
        <v>1077344</v>
      </c>
      <c r="D124" s="95">
        <v>1114324</v>
      </c>
      <c r="E124" s="95">
        <v>1060335</v>
      </c>
      <c r="F124" s="96">
        <f t="shared" ref="F124:F133" si="55">E124/D124-1</f>
        <v>-4.8450001974291168E-2</v>
      </c>
      <c r="G124" s="96">
        <f t="shared" si="50"/>
        <v>3.4325155196483159E-2</v>
      </c>
      <c r="H124" s="95">
        <f t="shared" ref="H124:H133" si="56">E124-D124</f>
        <v>-53989</v>
      </c>
      <c r="I124" s="95">
        <f t="shared" si="51"/>
        <v>36980</v>
      </c>
      <c r="J124" s="96">
        <f t="shared" si="52"/>
        <v>0.36878793011520289</v>
      </c>
      <c r="K124" s="90"/>
      <c r="L124" s="95">
        <v>1698842</v>
      </c>
      <c r="M124" s="95">
        <v>2182901</v>
      </c>
      <c r="N124" s="95">
        <v>2279505</v>
      </c>
      <c r="O124" s="95">
        <v>2180082</v>
      </c>
      <c r="P124" s="96">
        <f t="shared" ref="P124:P133" si="57">O124/N124-1</f>
        <v>-4.3616048220995296E-2</v>
      </c>
      <c r="Q124" s="96">
        <f t="shared" si="53"/>
        <v>4.4254870010137948E-2</v>
      </c>
      <c r="R124" s="95">
        <f t="shared" ref="R124:R133" si="58">O124-N124</f>
        <v>-99423</v>
      </c>
      <c r="S124" s="95">
        <f t="shared" si="54"/>
        <v>96604</v>
      </c>
      <c r="T124" s="96">
        <f t="shared" ref="T124:T133" si="59">O124/$O$123</f>
        <v>0.36983633322085979</v>
      </c>
    </row>
    <row r="125" spans="1:20" x14ac:dyDescent="0.25">
      <c r="A125" s="97" t="s">
        <v>50</v>
      </c>
      <c r="B125" s="31">
        <v>608977</v>
      </c>
      <c r="C125" s="31">
        <v>773844</v>
      </c>
      <c r="D125" s="31">
        <v>824761</v>
      </c>
      <c r="E125" s="31">
        <v>812017</v>
      </c>
      <c r="F125" s="32">
        <f t="shared" si="55"/>
        <v>-1.5451749052149633E-2</v>
      </c>
      <c r="G125" s="32">
        <f t="shared" si="50"/>
        <v>6.5797499237572499E-2</v>
      </c>
      <c r="H125" s="31">
        <f t="shared" si="56"/>
        <v>-12744</v>
      </c>
      <c r="I125" s="31">
        <f t="shared" si="51"/>
        <v>50917</v>
      </c>
      <c r="J125" s="32">
        <f t="shared" si="52"/>
        <v>0.28242212946696721</v>
      </c>
      <c r="K125" s="90"/>
      <c r="L125" s="31">
        <v>1185438</v>
      </c>
      <c r="M125" s="31">
        <v>1584577</v>
      </c>
      <c r="N125" s="31">
        <v>1661721</v>
      </c>
      <c r="O125" s="31">
        <v>1688329</v>
      </c>
      <c r="P125" s="32">
        <f t="shared" si="57"/>
        <v>1.601231494336286E-2</v>
      </c>
      <c r="Q125" s="32">
        <f t="shared" si="53"/>
        <v>4.868428609023101E-2</v>
      </c>
      <c r="R125" s="31">
        <f t="shared" si="58"/>
        <v>26608</v>
      </c>
      <c r="S125" s="31">
        <f t="shared" si="54"/>
        <v>77144</v>
      </c>
      <c r="T125" s="32">
        <f t="shared" si="59"/>
        <v>0.28641372509402907</v>
      </c>
    </row>
    <row r="126" spans="1:20" x14ac:dyDescent="0.25">
      <c r="A126" s="97" t="s">
        <v>51</v>
      </c>
      <c r="B126" s="31">
        <v>13217</v>
      </c>
      <c r="C126" s="31">
        <v>16181</v>
      </c>
      <c r="D126" s="31">
        <v>18659</v>
      </c>
      <c r="E126" s="31">
        <v>17956</v>
      </c>
      <c r="F126" s="32">
        <f t="shared" si="55"/>
        <v>-3.7676188434535574E-2</v>
      </c>
      <c r="G126" s="32">
        <f t="shared" si="50"/>
        <v>0.1531425746245596</v>
      </c>
      <c r="H126" s="31">
        <f t="shared" si="56"/>
        <v>-703</v>
      </c>
      <c r="I126" s="31">
        <f t="shared" si="51"/>
        <v>2478</v>
      </c>
      <c r="J126" s="32">
        <f t="shared" si="52"/>
        <v>6.2451546663541075E-3</v>
      </c>
      <c r="K126" s="90"/>
      <c r="L126" s="31">
        <v>27139</v>
      </c>
      <c r="M126" s="31">
        <v>34163</v>
      </c>
      <c r="N126" s="31">
        <v>39956</v>
      </c>
      <c r="O126" s="31">
        <v>38976</v>
      </c>
      <c r="P126" s="32">
        <f t="shared" si="57"/>
        <v>-2.4526979677645389E-2</v>
      </c>
      <c r="Q126" s="32">
        <f t="shared" si="53"/>
        <v>0.16956941720574892</v>
      </c>
      <c r="R126" s="31">
        <f>O126-N126</f>
        <v>-980</v>
      </c>
      <c r="S126" s="31">
        <f t="shared" si="54"/>
        <v>5793</v>
      </c>
      <c r="T126" s="32">
        <f t="shared" si="59"/>
        <v>6.6120177697977563E-3</v>
      </c>
    </row>
    <row r="127" spans="1:20" x14ac:dyDescent="0.25">
      <c r="A127" s="97" t="s">
        <v>52</v>
      </c>
      <c r="B127" s="31">
        <v>300105</v>
      </c>
      <c r="C127" s="31">
        <v>411785</v>
      </c>
      <c r="D127" s="31">
        <v>476786</v>
      </c>
      <c r="E127" s="31">
        <v>478546</v>
      </c>
      <c r="F127" s="32">
        <f t="shared" si="55"/>
        <v>3.6913835557252916E-3</v>
      </c>
      <c r="G127" s="32">
        <f t="shared" si="50"/>
        <v>0.15785179159027152</v>
      </c>
      <c r="H127" s="31">
        <f t="shared" si="56"/>
        <v>1760</v>
      </c>
      <c r="I127" s="31">
        <f t="shared" si="51"/>
        <v>65001</v>
      </c>
      <c r="J127" s="32">
        <f t="shared" si="52"/>
        <v>0.16643984099827872</v>
      </c>
      <c r="K127" s="90"/>
      <c r="L127" s="31">
        <v>562616</v>
      </c>
      <c r="M127" s="31">
        <v>871429</v>
      </c>
      <c r="N127" s="31">
        <v>959103</v>
      </c>
      <c r="O127" s="31">
        <v>973492</v>
      </c>
      <c r="P127" s="32">
        <f t="shared" si="57"/>
        <v>1.500255968337072E-2</v>
      </c>
      <c r="Q127" s="32">
        <f t="shared" si="53"/>
        <v>0.10060945871665972</v>
      </c>
      <c r="R127" s="31">
        <f t="shared" si="58"/>
        <v>14389</v>
      </c>
      <c r="S127" s="31">
        <f t="shared" si="54"/>
        <v>87674</v>
      </c>
      <c r="T127" s="32">
        <f t="shared" si="59"/>
        <v>0.1651464081166861</v>
      </c>
    </row>
    <row r="128" spans="1:20" x14ac:dyDescent="0.25">
      <c r="A128" s="97" t="s">
        <v>53</v>
      </c>
      <c r="B128" s="31">
        <v>101150</v>
      </c>
      <c r="C128" s="31">
        <v>108040</v>
      </c>
      <c r="D128" s="31">
        <v>113195</v>
      </c>
      <c r="E128" s="31">
        <v>115422</v>
      </c>
      <c r="F128" s="32">
        <f t="shared" si="55"/>
        <v>1.9674013869870555E-2</v>
      </c>
      <c r="G128" s="32">
        <f t="shared" si="50"/>
        <v>4.7713809700111076E-2</v>
      </c>
      <c r="H128" s="31">
        <f t="shared" si="56"/>
        <v>2227</v>
      </c>
      <c r="I128" s="31">
        <f t="shared" si="51"/>
        <v>5155</v>
      </c>
      <c r="J128" s="32">
        <f t="shared" si="52"/>
        <v>4.014414356760547E-2</v>
      </c>
      <c r="K128" s="90"/>
      <c r="L128" s="31">
        <v>197034</v>
      </c>
      <c r="M128" s="31">
        <v>206916</v>
      </c>
      <c r="N128" s="31">
        <v>228188</v>
      </c>
      <c r="O128" s="31">
        <v>230581</v>
      </c>
      <c r="P128" s="32">
        <f t="shared" si="57"/>
        <v>1.0486966886952942E-2</v>
      </c>
      <c r="Q128" s="32">
        <f t="shared" si="53"/>
        <v>0.10280500299638495</v>
      </c>
      <c r="R128" s="31">
        <f>O128-N128</f>
        <v>2393</v>
      </c>
      <c r="S128" s="31">
        <f t="shared" si="54"/>
        <v>21272</v>
      </c>
      <c r="T128" s="32">
        <f t="shared" si="59"/>
        <v>3.9116524768517458E-2</v>
      </c>
    </row>
    <row r="129" spans="1:20" x14ac:dyDescent="0.25">
      <c r="A129" s="97" t="s">
        <v>54</v>
      </c>
      <c r="B129" s="31">
        <v>41909</v>
      </c>
      <c r="C129" s="31">
        <v>52194</v>
      </c>
      <c r="D129" s="31">
        <v>55957</v>
      </c>
      <c r="E129" s="31">
        <v>52638</v>
      </c>
      <c r="F129" s="32">
        <f t="shared" si="55"/>
        <v>-5.9313401361759888E-2</v>
      </c>
      <c r="G129" s="32">
        <f t="shared" si="50"/>
        <v>7.2096409548990215E-2</v>
      </c>
      <c r="H129" s="31">
        <f t="shared" si="56"/>
        <v>-3319</v>
      </c>
      <c r="I129" s="31">
        <f t="shared" si="51"/>
        <v>3763</v>
      </c>
      <c r="J129" s="32">
        <f t="shared" si="52"/>
        <v>1.8307666035171949E-2</v>
      </c>
      <c r="K129" s="90"/>
      <c r="L129" s="31">
        <v>81974</v>
      </c>
      <c r="M129" s="31">
        <v>111772</v>
      </c>
      <c r="N129" s="31">
        <v>118608</v>
      </c>
      <c r="O129" s="31">
        <v>109715</v>
      </c>
      <c r="P129" s="32">
        <f t="shared" si="57"/>
        <v>-7.4978079050317059E-2</v>
      </c>
      <c r="Q129" s="32">
        <f t="shared" si="53"/>
        <v>6.1160219017285078E-2</v>
      </c>
      <c r="R129" s="31">
        <f t="shared" si="58"/>
        <v>-8893</v>
      </c>
      <c r="S129" s="31">
        <f t="shared" si="54"/>
        <v>6836</v>
      </c>
      <c r="T129" s="32">
        <f t="shared" si="59"/>
        <v>1.8612416092296819E-2</v>
      </c>
    </row>
    <row r="130" spans="1:20" x14ac:dyDescent="0.25">
      <c r="A130" s="97" t="s">
        <v>55</v>
      </c>
      <c r="B130" s="31">
        <v>11383</v>
      </c>
      <c r="C130" s="31">
        <v>14251</v>
      </c>
      <c r="D130" s="31">
        <v>15138</v>
      </c>
      <c r="E130" s="31">
        <v>13111</v>
      </c>
      <c r="F130" s="32">
        <f t="shared" si="55"/>
        <v>-0.1339014400845554</v>
      </c>
      <c r="G130" s="32">
        <f t="shared" si="50"/>
        <v>6.2241246228334823E-2</v>
      </c>
      <c r="H130" s="31">
        <f t="shared" si="56"/>
        <v>-2027</v>
      </c>
      <c r="I130" s="31">
        <f t="shared" si="51"/>
        <v>887</v>
      </c>
      <c r="J130" s="32">
        <f t="shared" si="52"/>
        <v>4.5600480524932447E-3</v>
      </c>
      <c r="K130" s="90"/>
      <c r="L130" s="31">
        <v>22783</v>
      </c>
      <c r="M130" s="31">
        <v>28604</v>
      </c>
      <c r="N130" s="31">
        <v>29719</v>
      </c>
      <c r="O130" s="31">
        <v>27366</v>
      </c>
      <c r="P130" s="32">
        <f t="shared" si="57"/>
        <v>-7.9174938591473509E-2</v>
      </c>
      <c r="Q130" s="32">
        <f t="shared" si="53"/>
        <v>3.8980562159138588E-2</v>
      </c>
      <c r="R130" s="31">
        <f t="shared" si="58"/>
        <v>-2353</v>
      </c>
      <c r="S130" s="31">
        <f t="shared" si="54"/>
        <v>1115</v>
      </c>
      <c r="T130" s="32">
        <f t="shared" si="59"/>
        <v>4.6424589051797362E-3</v>
      </c>
    </row>
    <row r="131" spans="1:20" x14ac:dyDescent="0.25">
      <c r="A131" s="97" t="s">
        <v>56</v>
      </c>
      <c r="B131" s="31">
        <v>141290</v>
      </c>
      <c r="C131" s="31">
        <v>156374</v>
      </c>
      <c r="D131" s="31">
        <v>166759</v>
      </c>
      <c r="E131" s="31">
        <v>168166</v>
      </c>
      <c r="F131" s="32">
        <f t="shared" si="55"/>
        <v>8.437325721550204E-3</v>
      </c>
      <c r="G131" s="32">
        <f t="shared" si="50"/>
        <v>6.6411295995497888E-2</v>
      </c>
      <c r="H131" s="31">
        <f t="shared" si="56"/>
        <v>1407</v>
      </c>
      <c r="I131" s="31">
        <f t="shared" si="51"/>
        <v>10385</v>
      </c>
      <c r="J131" s="32">
        <f t="shared" si="52"/>
        <v>5.8488676744380977E-2</v>
      </c>
      <c r="K131" s="90"/>
      <c r="L131" s="31">
        <v>256160</v>
      </c>
      <c r="M131" s="31">
        <v>320294</v>
      </c>
      <c r="N131" s="31">
        <v>340167</v>
      </c>
      <c r="O131" s="31">
        <v>338110</v>
      </c>
      <c r="P131" s="32">
        <f t="shared" si="57"/>
        <v>-6.0470298412250711E-3</v>
      </c>
      <c r="Q131" s="32">
        <f t="shared" si="53"/>
        <v>6.2046120127133175E-2</v>
      </c>
      <c r="R131" s="31">
        <f>O131-N131</f>
        <v>-2057</v>
      </c>
      <c r="S131" s="31">
        <f t="shared" si="54"/>
        <v>19873</v>
      </c>
      <c r="T131" s="32">
        <f t="shared" si="59"/>
        <v>5.7358100578466735E-2</v>
      </c>
    </row>
    <row r="132" spans="1:20" x14ac:dyDescent="0.25">
      <c r="A132" s="98" t="s">
        <v>57</v>
      </c>
      <c r="B132" s="39">
        <v>56495</v>
      </c>
      <c r="C132" s="39">
        <v>116676</v>
      </c>
      <c r="D132" s="39">
        <v>145638</v>
      </c>
      <c r="E132" s="39">
        <v>91918</v>
      </c>
      <c r="F132" s="40">
        <f t="shared" si="55"/>
        <v>-0.36885977560801442</v>
      </c>
      <c r="G132" s="40">
        <f t="shared" si="50"/>
        <v>0.24822585621721682</v>
      </c>
      <c r="H132" s="39">
        <f t="shared" si="56"/>
        <v>-53720</v>
      </c>
      <c r="I132" s="39">
        <f t="shared" si="51"/>
        <v>28962</v>
      </c>
      <c r="J132" s="40">
        <f t="shared" si="52"/>
        <v>3.1969376621849906E-2</v>
      </c>
      <c r="K132" s="90"/>
      <c r="L132" s="39">
        <v>127192</v>
      </c>
      <c r="M132" s="39">
        <v>236821</v>
      </c>
      <c r="N132" s="39">
        <v>235129</v>
      </c>
      <c r="O132" s="39">
        <v>182543</v>
      </c>
      <c r="P132" s="40">
        <f t="shared" si="57"/>
        <v>-0.22364744459424402</v>
      </c>
      <c r="Q132" s="40">
        <f t="shared" si="53"/>
        <v>-7.1446366665118832E-3</v>
      </c>
      <c r="R132" s="39">
        <f t="shared" si="58"/>
        <v>-52586</v>
      </c>
      <c r="S132" s="39">
        <f t="shared" si="54"/>
        <v>-1692</v>
      </c>
      <c r="T132" s="40">
        <f t="shared" si="59"/>
        <v>3.0967199295776678E-2</v>
      </c>
    </row>
    <row r="133" spans="1:20" x14ac:dyDescent="0.25">
      <c r="A133" s="99" t="s">
        <v>58</v>
      </c>
      <c r="B133" s="100">
        <f>B123-SUM(B124:B132)</f>
        <v>48951</v>
      </c>
      <c r="C133" s="100">
        <f>C123-SUM(C124:C132)</f>
        <v>72588</v>
      </c>
      <c r="D133" s="100">
        <f>D123-SUM(D124:D132)</f>
        <v>67430</v>
      </c>
      <c r="E133" s="100">
        <f>E123-SUM(E124:E132)</f>
        <v>65080</v>
      </c>
      <c r="F133" s="101">
        <f t="shared" si="55"/>
        <v>-3.4850956547530787E-2</v>
      </c>
      <c r="G133" s="101">
        <f t="shared" si="50"/>
        <v>-7.1058577175290627E-2</v>
      </c>
      <c r="H133" s="100">
        <f t="shared" si="56"/>
        <v>-2350</v>
      </c>
      <c r="I133" s="100">
        <f t="shared" si="51"/>
        <v>-5158</v>
      </c>
      <c r="J133" s="101">
        <f t="shared" si="52"/>
        <v>2.263503373169555E-2</v>
      </c>
      <c r="K133" s="90"/>
      <c r="L133" s="100">
        <f>L123-SUM(L124:L132)</f>
        <v>94385</v>
      </c>
      <c r="M133" s="100">
        <f>M123-SUM(M124:M132)</f>
        <v>152463</v>
      </c>
      <c r="N133" s="100">
        <f>N123-SUM(N124:N132)</f>
        <v>135521</v>
      </c>
      <c r="O133" s="100">
        <f>O123-SUM(O124:O132)</f>
        <v>125527</v>
      </c>
      <c r="P133" s="101">
        <f t="shared" si="57"/>
        <v>-7.3745028445775906E-2</v>
      </c>
      <c r="Q133" s="101">
        <f t="shared" si="53"/>
        <v>-0.11112204272512016</v>
      </c>
      <c r="R133" s="100">
        <f t="shared" si="58"/>
        <v>-9994</v>
      </c>
      <c r="S133" s="100">
        <f t="shared" si="54"/>
        <v>-16942</v>
      </c>
      <c r="T133" s="101">
        <f t="shared" si="59"/>
        <v>2.1294816158389854E-2</v>
      </c>
    </row>
    <row r="134" spans="1:20" ht="21" x14ac:dyDescent="0.35">
      <c r="A134" s="102" t="s">
        <v>62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</row>
    <row r="135" spans="1:20" x14ac:dyDescent="0.25">
      <c r="A135" s="72"/>
      <c r="B135" s="11" t="s">
        <v>150</v>
      </c>
      <c r="C135" s="12"/>
      <c r="D135" s="12"/>
      <c r="E135" s="12"/>
      <c r="F135" s="12"/>
      <c r="G135" s="12"/>
      <c r="H135" s="12"/>
      <c r="I135" s="12"/>
      <c r="J135" s="13"/>
      <c r="K135" s="103"/>
      <c r="L135" s="11" t="str">
        <f>L$5</f>
        <v>acumulado febrero</v>
      </c>
      <c r="M135" s="12"/>
      <c r="N135" s="12"/>
      <c r="O135" s="12"/>
      <c r="P135" s="12"/>
      <c r="Q135" s="12"/>
      <c r="R135" s="12"/>
      <c r="S135" s="12"/>
      <c r="T135" s="13"/>
    </row>
    <row r="136" spans="1:20" x14ac:dyDescent="0.25">
      <c r="A136" s="15"/>
      <c r="B136" s="104">
        <f>B$6</f>
        <v>2022</v>
      </c>
      <c r="C136" s="105">
        <f>C$6</f>
        <v>2023</v>
      </c>
      <c r="D136" s="11">
        <f>D$6</f>
        <v>2024</v>
      </c>
      <c r="E136" s="13"/>
      <c r="F136" s="106">
        <f>E$6</f>
        <v>2025</v>
      </c>
      <c r="G136" s="107" t="str">
        <f>CONCATENATE("dif ",RIGHT(E122,2),"-",RIGHT(D122,2))</f>
        <v>dif 25-24</v>
      </c>
      <c r="H136" s="108"/>
      <c r="I136" s="107" t="str">
        <f>CONCATENATE("dif ",RIGHT(D136,2),"-",RIGHT(C136,2))</f>
        <v>dif 24-23</v>
      </c>
      <c r="J136" s="108"/>
      <c r="K136" s="109"/>
      <c r="L136" s="104">
        <f>L$6</f>
        <v>2022</v>
      </c>
      <c r="M136" s="105">
        <f>M$6</f>
        <v>2023</v>
      </c>
      <c r="N136" s="11">
        <f>N$6</f>
        <v>2024</v>
      </c>
      <c r="O136" s="13"/>
      <c r="P136" s="106">
        <f>O$6</f>
        <v>2025</v>
      </c>
      <c r="Q136" s="107" t="str">
        <f>CONCATENATE("dif ",RIGHT(O122,2),"-",RIGHT(N122,2))</f>
        <v>dif 25-24</v>
      </c>
      <c r="R136" s="108"/>
      <c r="S136" s="107" t="str">
        <f>CONCATENATE("dif ",RIGHT(N136,2),"-",RIGHT(M136,2))</f>
        <v>dif 24-23</v>
      </c>
      <c r="T136" s="108"/>
    </row>
    <row r="137" spans="1:20" x14ac:dyDescent="0.25">
      <c r="A137" s="110" t="s">
        <v>4</v>
      </c>
      <c r="B137" s="111">
        <f t="shared" ref="B137:D148" si="60">B72/B7</f>
        <v>6.4053151292400861</v>
      </c>
      <c r="C137" s="112">
        <f>C72/C7</f>
        <v>6.8088718190707382</v>
      </c>
      <c r="D137" s="113">
        <f>D72/D7</f>
        <v>6.7620859172398244</v>
      </c>
      <c r="E137" s="114"/>
      <c r="F137" s="111">
        <f t="shared" ref="F137:F148" si="61">E72/E7</f>
        <v>6.628570835744438</v>
      </c>
      <c r="G137" s="113">
        <f>F137-D137</f>
        <v>-0.13351508149538649</v>
      </c>
      <c r="H137" s="114"/>
      <c r="I137" s="113">
        <f>D137-C137</f>
        <v>-4.6785901830913801E-2</v>
      </c>
      <c r="J137" s="114"/>
      <c r="K137" s="115"/>
      <c r="L137" s="111">
        <f t="shared" ref="L137:N148" si="62">L72/L7</f>
        <v>6.8297853550761403</v>
      </c>
      <c r="M137" s="112">
        <f t="shared" si="62"/>
        <v>7.0326808295459147</v>
      </c>
      <c r="N137" s="113">
        <f>N72/N7</f>
        <v>7.0001312317669138</v>
      </c>
      <c r="O137" s="114"/>
      <c r="P137" s="111">
        <f t="shared" ref="P137:P148" si="63">O72/O7</f>
        <v>6.8845949459192095</v>
      </c>
      <c r="Q137" s="113">
        <f>P137-N137</f>
        <v>-0.11553628584770426</v>
      </c>
      <c r="R137" s="114"/>
      <c r="S137" s="113">
        <f>N137-M137</f>
        <v>-3.2549597779000905E-2</v>
      </c>
      <c r="T137" s="114"/>
    </row>
    <row r="138" spans="1:20" x14ac:dyDescent="0.25">
      <c r="A138" s="116" t="s">
        <v>5</v>
      </c>
      <c r="B138" s="117">
        <f t="shared" si="60"/>
        <v>6.0577363410669953</v>
      </c>
      <c r="C138" s="118">
        <f t="shared" si="60"/>
        <v>6.4266827988035331</v>
      </c>
      <c r="D138" s="119">
        <f t="shared" si="60"/>
        <v>6.4275548652457788</v>
      </c>
      <c r="E138" s="120"/>
      <c r="F138" s="117">
        <f t="shared" si="61"/>
        <v>6.2868282383833369</v>
      </c>
      <c r="G138" s="119">
        <f t="shared" ref="G138:G148" si="64">F138-D138</f>
        <v>-0.14072662686244186</v>
      </c>
      <c r="H138" s="120"/>
      <c r="I138" s="119">
        <f t="shared" ref="I138:I148" si="65">D138-C138</f>
        <v>8.7206644224568919E-4</v>
      </c>
      <c r="J138" s="120"/>
      <c r="K138" s="115"/>
      <c r="L138" s="117">
        <f t="shared" si="62"/>
        <v>6.4636532449808506</v>
      </c>
      <c r="M138" s="118">
        <f t="shared" si="62"/>
        <v>6.6670320513608914</v>
      </c>
      <c r="N138" s="119">
        <f t="shared" si="62"/>
        <v>6.63012823357146</v>
      </c>
      <c r="O138" s="120"/>
      <c r="P138" s="117">
        <f t="shared" si="63"/>
        <v>6.5024094224649183</v>
      </c>
      <c r="Q138" s="119">
        <f t="shared" ref="Q138:Q148" si="66">P138-N138</f>
        <v>-0.12771881110654171</v>
      </c>
      <c r="R138" s="120"/>
      <c r="S138" s="119">
        <f t="shared" ref="S138:S148" si="67">N138-M138</f>
        <v>-3.6903817789431415E-2</v>
      </c>
      <c r="T138" s="120"/>
    </row>
    <row r="139" spans="1:20" x14ac:dyDescent="0.25">
      <c r="A139" s="121" t="s">
        <v>6</v>
      </c>
      <c r="B139" s="122">
        <f t="shared" si="60"/>
        <v>5.9726997628199889</v>
      </c>
      <c r="C139" s="123">
        <f t="shared" si="60"/>
        <v>6.2722060870091365</v>
      </c>
      <c r="D139" s="124">
        <f t="shared" si="60"/>
        <v>6.3423858970586178</v>
      </c>
      <c r="E139" s="125"/>
      <c r="F139" s="122">
        <f t="shared" si="61"/>
        <v>6.0892160657397207</v>
      </c>
      <c r="G139" s="124">
        <f t="shared" si="64"/>
        <v>-0.25316983131889703</v>
      </c>
      <c r="H139" s="125"/>
      <c r="I139" s="124">
        <f t="shared" si="65"/>
        <v>7.0179810049481262E-2</v>
      </c>
      <c r="J139" s="125"/>
      <c r="K139" s="126"/>
      <c r="L139" s="122">
        <f t="shared" si="62"/>
        <v>6.3702274092820854</v>
      </c>
      <c r="M139" s="123">
        <f t="shared" si="62"/>
        <v>6.5154849804367032</v>
      </c>
      <c r="N139" s="124">
        <f>N74/N9</f>
        <v>6.4373869392185235</v>
      </c>
      <c r="O139" s="125"/>
      <c r="P139" s="122">
        <f t="shared" si="63"/>
        <v>6.1893321677794688</v>
      </c>
      <c r="Q139" s="124">
        <f t="shared" si="66"/>
        <v>-0.24805477143905463</v>
      </c>
      <c r="R139" s="125"/>
      <c r="S139" s="124">
        <f t="shared" si="67"/>
        <v>-7.8098041218179759E-2</v>
      </c>
      <c r="T139" s="125"/>
    </row>
    <row r="140" spans="1:20" x14ac:dyDescent="0.25">
      <c r="A140" s="37" t="s">
        <v>7</v>
      </c>
      <c r="B140" s="127">
        <f t="shared" si="60"/>
        <v>6.1119410535838634</v>
      </c>
      <c r="C140" s="128">
        <f t="shared" si="60"/>
        <v>6.7134870123020196</v>
      </c>
      <c r="D140" s="129">
        <f t="shared" si="60"/>
        <v>6.6523961780994423</v>
      </c>
      <c r="E140" s="130"/>
      <c r="F140" s="127">
        <f t="shared" si="61"/>
        <v>6.585131205113095</v>
      </c>
      <c r="G140" s="129">
        <f t="shared" si="64"/>
        <v>-6.726497298634726E-2</v>
      </c>
      <c r="H140" s="130"/>
      <c r="I140" s="129">
        <f t="shared" si="65"/>
        <v>-6.1090834202577327E-2</v>
      </c>
      <c r="J140" s="130"/>
      <c r="K140" s="126"/>
      <c r="L140" s="127">
        <f t="shared" si="62"/>
        <v>6.509100256019174</v>
      </c>
      <c r="M140" s="128">
        <f t="shared" si="62"/>
        <v>6.9388175357692443</v>
      </c>
      <c r="N140" s="129">
        <f t="shared" si="62"/>
        <v>6.8735213959579511</v>
      </c>
      <c r="O140" s="130"/>
      <c r="P140" s="127">
        <f t="shared" si="63"/>
        <v>6.8431656580482931</v>
      </c>
      <c r="Q140" s="129">
        <f>P140-N140</f>
        <v>-3.0355737909657954E-2</v>
      </c>
      <c r="R140" s="130"/>
      <c r="S140" s="129">
        <f t="shared" si="67"/>
        <v>-6.529613981129323E-2</v>
      </c>
      <c r="T140" s="130"/>
    </row>
    <row r="141" spans="1:20" x14ac:dyDescent="0.25">
      <c r="A141" s="37" t="s">
        <v>8</v>
      </c>
      <c r="B141" s="127">
        <f t="shared" si="60"/>
        <v>6.2444241829148552</v>
      </c>
      <c r="C141" s="128">
        <f t="shared" si="60"/>
        <v>6.0636924803591468</v>
      </c>
      <c r="D141" s="129">
        <f t="shared" si="60"/>
        <v>6.280155482815057</v>
      </c>
      <c r="E141" s="130"/>
      <c r="F141" s="127">
        <f t="shared" si="61"/>
        <v>6.1809787234042552</v>
      </c>
      <c r="G141" s="129">
        <f t="shared" si="64"/>
        <v>-9.9176759410801729E-2</v>
      </c>
      <c r="H141" s="130"/>
      <c r="I141" s="129">
        <f t="shared" si="65"/>
        <v>0.21646300245591021</v>
      </c>
      <c r="J141" s="130"/>
      <c r="K141" s="126"/>
      <c r="L141" s="127">
        <f t="shared" si="62"/>
        <v>6.7946611628987723</v>
      </c>
      <c r="M141" s="128">
        <f t="shared" si="62"/>
        <v>6.4076959787525416</v>
      </c>
      <c r="N141" s="129">
        <f t="shared" si="62"/>
        <v>6.5560657584093223</v>
      </c>
      <c r="O141" s="130"/>
      <c r="P141" s="127">
        <f t="shared" si="63"/>
        <v>6.3759182104377281</v>
      </c>
      <c r="Q141" s="129">
        <f t="shared" si="66"/>
        <v>-0.18014754797159416</v>
      </c>
      <c r="R141" s="130"/>
      <c r="S141" s="129">
        <f t="shared" si="67"/>
        <v>0.14836977965678066</v>
      </c>
      <c r="T141" s="130"/>
    </row>
    <row r="142" spans="1:20" x14ac:dyDescent="0.25">
      <c r="A142" s="37" t="s">
        <v>9</v>
      </c>
      <c r="B142" s="127">
        <f t="shared" si="60"/>
        <v>4.6841175525935439</v>
      </c>
      <c r="C142" s="128">
        <f t="shared" si="60"/>
        <v>4.195622895622896</v>
      </c>
      <c r="D142" s="129">
        <f t="shared" si="60"/>
        <v>4.016723716381418</v>
      </c>
      <c r="E142" s="130"/>
      <c r="F142" s="127">
        <f t="shared" si="61"/>
        <v>3.665758316105995</v>
      </c>
      <c r="G142" s="129">
        <f t="shared" si="64"/>
        <v>-0.350965400275423</v>
      </c>
      <c r="H142" s="130"/>
      <c r="I142" s="129">
        <f t="shared" si="65"/>
        <v>-0.17889917924147802</v>
      </c>
      <c r="J142" s="130"/>
      <c r="K142" s="126"/>
      <c r="L142" s="127">
        <f t="shared" si="62"/>
        <v>4.8449566252764074</v>
      </c>
      <c r="M142" s="128">
        <f t="shared" si="62"/>
        <v>4.2497488765530003</v>
      </c>
      <c r="N142" s="129">
        <f t="shared" si="62"/>
        <v>4.1360743760564782</v>
      </c>
      <c r="O142" s="130"/>
      <c r="P142" s="127">
        <f t="shared" si="63"/>
        <v>3.737356348578607</v>
      </c>
      <c r="Q142" s="129">
        <f t="shared" si="66"/>
        <v>-0.39871802747787122</v>
      </c>
      <c r="R142" s="130"/>
      <c r="S142" s="129">
        <f t="shared" si="67"/>
        <v>-0.11367450049652206</v>
      </c>
      <c r="T142" s="130"/>
    </row>
    <row r="143" spans="1:20" x14ac:dyDescent="0.25">
      <c r="A143" s="131" t="s">
        <v>10</v>
      </c>
      <c r="B143" s="132">
        <f t="shared" si="60"/>
        <v>4.1936383928571432</v>
      </c>
      <c r="C143" s="133">
        <f t="shared" si="60"/>
        <v>3.7401812688821754</v>
      </c>
      <c r="D143" s="134">
        <f t="shared" si="60"/>
        <v>3.617868076816031</v>
      </c>
      <c r="E143" s="135"/>
      <c r="F143" s="132">
        <f t="shared" si="61"/>
        <v>2.815205685978893</v>
      </c>
      <c r="G143" s="134">
        <f t="shared" si="64"/>
        <v>-0.80266239083713797</v>
      </c>
      <c r="H143" s="135"/>
      <c r="I143" s="134">
        <f t="shared" si="65"/>
        <v>-0.12231319206614444</v>
      </c>
      <c r="J143" s="135"/>
      <c r="K143" s="126"/>
      <c r="L143" s="132">
        <f t="shared" si="62"/>
        <v>3.8569177434604476</v>
      </c>
      <c r="M143" s="133">
        <f t="shared" si="62"/>
        <v>3.8337019018133569</v>
      </c>
      <c r="N143" s="134">
        <f t="shared" si="62"/>
        <v>3.7691558893060773</v>
      </c>
      <c r="O143" s="135"/>
      <c r="P143" s="132">
        <f t="shared" si="63"/>
        <v>3.200232018561485</v>
      </c>
      <c r="Q143" s="134">
        <f t="shared" si="66"/>
        <v>-0.56892387074459227</v>
      </c>
      <c r="R143" s="135"/>
      <c r="S143" s="134">
        <f t="shared" si="67"/>
        <v>-6.4546012507279649E-2</v>
      </c>
      <c r="T143" s="135"/>
    </row>
    <row r="144" spans="1:20" x14ac:dyDescent="0.25">
      <c r="A144" s="136" t="s">
        <v>11</v>
      </c>
      <c r="B144" s="137">
        <f t="shared" si="60"/>
        <v>7.8127694043451843</v>
      </c>
      <c r="C144" s="118">
        <f t="shared" si="60"/>
        <v>8.301139278258276</v>
      </c>
      <c r="D144" s="119">
        <f t="shared" si="60"/>
        <v>7.976393819168929</v>
      </c>
      <c r="E144" s="120"/>
      <c r="F144" s="137">
        <f t="shared" si="61"/>
        <v>7.8377258602831166</v>
      </c>
      <c r="G144" s="119">
        <f t="shared" si="64"/>
        <v>-0.1386679588858124</v>
      </c>
      <c r="H144" s="120"/>
      <c r="I144" s="119">
        <f t="shared" si="65"/>
        <v>-0.32474545908934704</v>
      </c>
      <c r="J144" s="120"/>
      <c r="K144" s="115"/>
      <c r="L144" s="137">
        <f t="shared" si="62"/>
        <v>8.2025943917821387</v>
      </c>
      <c r="M144" s="118">
        <f t="shared" si="62"/>
        <v>8.4802407746663171</v>
      </c>
      <c r="N144" s="119">
        <f t="shared" si="62"/>
        <v>8.3526400017300855</v>
      </c>
      <c r="O144" s="120"/>
      <c r="P144" s="137">
        <f t="shared" si="63"/>
        <v>8.3045997268361464</v>
      </c>
      <c r="Q144" s="119">
        <f t="shared" si="66"/>
        <v>-4.8040274893939028E-2</v>
      </c>
      <c r="R144" s="120"/>
      <c r="S144" s="119">
        <f t="shared" si="67"/>
        <v>-0.12760077293623162</v>
      </c>
      <c r="T144" s="120"/>
    </row>
    <row r="145" spans="1:20" x14ac:dyDescent="0.25">
      <c r="A145" s="36" t="s">
        <v>12</v>
      </c>
      <c r="B145" s="138">
        <f t="shared" si="60"/>
        <v>6.9375975039001556</v>
      </c>
      <c r="C145" s="139">
        <f t="shared" si="60"/>
        <v>6.1227038941954444</v>
      </c>
      <c r="D145" s="140">
        <f t="shared" si="60"/>
        <v>5.5459432048681538</v>
      </c>
      <c r="E145" s="141"/>
      <c r="F145" s="138">
        <f t="shared" si="61"/>
        <v>6.2479911942762794</v>
      </c>
      <c r="G145" s="140">
        <f t="shared" si="64"/>
        <v>0.70204798940812552</v>
      </c>
      <c r="H145" s="141"/>
      <c r="I145" s="140">
        <f t="shared" si="65"/>
        <v>-0.57676068932729052</v>
      </c>
      <c r="J145" s="141"/>
      <c r="K145" s="126"/>
      <c r="L145" s="138">
        <f t="shared" si="62"/>
        <v>7.173310495172843</v>
      </c>
      <c r="M145" s="139">
        <f t="shared" si="62"/>
        <v>6.5705786911844237</v>
      </c>
      <c r="N145" s="140">
        <f t="shared" si="62"/>
        <v>5.7322093504344229</v>
      </c>
      <c r="O145" s="141"/>
      <c r="P145" s="138">
        <f t="shared" si="63"/>
        <v>6.3788285573393235</v>
      </c>
      <c r="Q145" s="140">
        <f t="shared" si="66"/>
        <v>0.6466192069049006</v>
      </c>
      <c r="R145" s="141"/>
      <c r="S145" s="140">
        <f t="shared" si="67"/>
        <v>-0.8383693407500008</v>
      </c>
      <c r="T145" s="141"/>
    </row>
    <row r="146" spans="1:20" x14ac:dyDescent="0.25">
      <c r="A146" s="37" t="s">
        <v>8</v>
      </c>
      <c r="B146" s="142">
        <f t="shared" si="60"/>
        <v>8.1338782924613984</v>
      </c>
      <c r="C146" s="143">
        <f t="shared" si="60"/>
        <v>8.9256651849331092</v>
      </c>
      <c r="D146" s="144">
        <f t="shared" si="60"/>
        <v>8.672691696694951</v>
      </c>
      <c r="E146" s="145"/>
      <c r="F146" s="142">
        <f t="shared" si="61"/>
        <v>8.3365413143450535</v>
      </c>
      <c r="G146" s="144">
        <f t="shared" si="64"/>
        <v>-0.33615038234989747</v>
      </c>
      <c r="H146" s="145"/>
      <c r="I146" s="144">
        <f t="shared" si="65"/>
        <v>-0.25297348823815824</v>
      </c>
      <c r="J146" s="145"/>
      <c r="K146" s="126"/>
      <c r="L146" s="142">
        <f t="shared" si="62"/>
        <v>8.5557590388190565</v>
      </c>
      <c r="M146" s="143">
        <f t="shared" si="62"/>
        <v>9.1353001017293991</v>
      </c>
      <c r="N146" s="144">
        <f t="shared" si="62"/>
        <v>9.0360639864043719</v>
      </c>
      <c r="O146" s="145"/>
      <c r="P146" s="142">
        <f t="shared" si="63"/>
        <v>9.0511662220066302</v>
      </c>
      <c r="Q146" s="144">
        <f t="shared" si="66"/>
        <v>1.5102235602258318E-2</v>
      </c>
      <c r="R146" s="145"/>
      <c r="S146" s="144">
        <f t="shared" si="67"/>
        <v>-9.9236115325027185E-2</v>
      </c>
      <c r="T146" s="145"/>
    </row>
    <row r="147" spans="1:20" x14ac:dyDescent="0.25">
      <c r="A147" s="37" t="s">
        <v>9</v>
      </c>
      <c r="B147" s="142">
        <f t="shared" si="60"/>
        <v>7.5562582648191805</v>
      </c>
      <c r="C147" s="143">
        <f t="shared" si="60"/>
        <v>7.7443588076887364</v>
      </c>
      <c r="D147" s="144">
        <f t="shared" si="60"/>
        <v>7.4735574074805484</v>
      </c>
      <c r="E147" s="145"/>
      <c r="F147" s="142">
        <f t="shared" si="61"/>
        <v>7.199496374766639</v>
      </c>
      <c r="G147" s="144">
        <f t="shared" si="64"/>
        <v>-0.27406103271390947</v>
      </c>
      <c r="H147" s="145"/>
      <c r="I147" s="144">
        <f t="shared" si="65"/>
        <v>-0.27080140020818799</v>
      </c>
      <c r="J147" s="145"/>
      <c r="K147" s="126"/>
      <c r="L147" s="142">
        <f t="shared" si="62"/>
        <v>8.0053840856445255</v>
      </c>
      <c r="M147" s="143">
        <f t="shared" si="62"/>
        <v>7.7904543597657847</v>
      </c>
      <c r="N147" s="144">
        <f t="shared" si="62"/>
        <v>7.9198232053636248</v>
      </c>
      <c r="O147" s="145"/>
      <c r="P147" s="142">
        <f t="shared" si="63"/>
        <v>7.4508104283218719</v>
      </c>
      <c r="Q147" s="144">
        <f t="shared" si="66"/>
        <v>-0.46901277704175293</v>
      </c>
      <c r="R147" s="145"/>
      <c r="S147" s="144">
        <f t="shared" si="67"/>
        <v>0.12936884559784012</v>
      </c>
      <c r="T147" s="145"/>
    </row>
    <row r="148" spans="1:20" x14ac:dyDescent="0.25">
      <c r="A148" s="38" t="s">
        <v>10</v>
      </c>
      <c r="B148" s="146">
        <f t="shared" si="60"/>
        <v>7.427726233696383</v>
      </c>
      <c r="C148" s="147">
        <f t="shared" si="60"/>
        <v>8.0002362669816893</v>
      </c>
      <c r="D148" s="148">
        <f t="shared" si="60"/>
        <v>8.0603361905822108</v>
      </c>
      <c r="E148" s="149"/>
      <c r="F148" s="146">
        <f t="shared" si="61"/>
        <v>8.0730095457883149</v>
      </c>
      <c r="G148" s="148">
        <f t="shared" si="64"/>
        <v>1.267335520610402E-2</v>
      </c>
      <c r="H148" s="149"/>
      <c r="I148" s="148">
        <f t="shared" si="65"/>
        <v>6.0099923600521521E-2</v>
      </c>
      <c r="J148" s="149"/>
      <c r="K148" s="126"/>
      <c r="L148" s="146">
        <f t="shared" si="62"/>
        <v>7.7864104901479561</v>
      </c>
      <c r="M148" s="147">
        <f t="shared" si="62"/>
        <v>8.2352627209109244</v>
      </c>
      <c r="N148" s="148">
        <f t="shared" si="62"/>
        <v>8.4533356082579765</v>
      </c>
      <c r="O148" s="149"/>
      <c r="P148" s="146">
        <f t="shared" si="63"/>
        <v>8.2985378590078334</v>
      </c>
      <c r="Q148" s="148">
        <f t="shared" si="66"/>
        <v>-0.15479774925014311</v>
      </c>
      <c r="R148" s="149"/>
      <c r="S148" s="148">
        <f t="shared" si="67"/>
        <v>0.2180728873470521</v>
      </c>
      <c r="T148" s="149"/>
    </row>
    <row r="149" spans="1:20" x14ac:dyDescent="0.25">
      <c r="A149" s="42" t="s">
        <v>13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4"/>
    </row>
    <row r="150" spans="1:20" ht="21" x14ac:dyDescent="0.35">
      <c r="A150" s="102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</row>
    <row r="151" spans="1:20" x14ac:dyDescent="0.25">
      <c r="A151" s="72"/>
      <c r="B151" s="11" t="s">
        <v>150</v>
      </c>
      <c r="C151" s="12"/>
      <c r="D151" s="12"/>
      <c r="E151" s="12"/>
      <c r="F151" s="12"/>
      <c r="G151" s="12"/>
      <c r="H151" s="12"/>
      <c r="I151" s="12"/>
      <c r="J151" s="13"/>
      <c r="K151" s="103"/>
      <c r="L151" s="11" t="str">
        <f>L$5</f>
        <v>acumulado febrero</v>
      </c>
      <c r="M151" s="12"/>
      <c r="N151" s="12"/>
      <c r="O151" s="12"/>
      <c r="P151" s="12"/>
      <c r="Q151" s="12"/>
      <c r="R151" s="12"/>
      <c r="S151" s="12"/>
      <c r="T151" s="13"/>
    </row>
    <row r="152" spans="1:20" x14ac:dyDescent="0.25">
      <c r="A152" s="15"/>
      <c r="B152" s="104">
        <f>B$6</f>
        <v>2022</v>
      </c>
      <c r="C152" s="105">
        <f>C$6</f>
        <v>2023</v>
      </c>
      <c r="D152" s="11">
        <f>D$6</f>
        <v>2024</v>
      </c>
      <c r="E152" s="13"/>
      <c r="F152" s="106">
        <f>E$6</f>
        <v>2025</v>
      </c>
      <c r="G152" s="107" t="str">
        <f>CONCATENATE("dif ",RIGHT(F152,2),"-",RIGHT(D152,2))</f>
        <v>dif 25-24</v>
      </c>
      <c r="H152" s="108"/>
      <c r="I152" s="107" t="str">
        <f>CONCATENATE("dif ",RIGHT(D152,2),"-",RIGHT(C152,2))</f>
        <v>dif 24-23</v>
      </c>
      <c r="J152" s="108"/>
      <c r="K152" s="109"/>
      <c r="L152" s="104">
        <f>L$6</f>
        <v>2022</v>
      </c>
      <c r="M152" s="105">
        <f>M$6</f>
        <v>2023</v>
      </c>
      <c r="N152" s="11">
        <f>N$6</f>
        <v>2024</v>
      </c>
      <c r="O152" s="13"/>
      <c r="P152" s="106">
        <f>O$6</f>
        <v>2025</v>
      </c>
      <c r="Q152" s="107" t="str">
        <f>CONCATENATE("dif ",RIGHT(P152,2),"-",RIGHT(N152,2))</f>
        <v>dif 25-24</v>
      </c>
      <c r="R152" s="108"/>
      <c r="S152" s="107" t="str">
        <f>CONCATENATE("dif ",RIGHT(N152,2),"-",RIGHT(M152,2))</f>
        <v>dif 24-23</v>
      </c>
      <c r="T152" s="108"/>
    </row>
    <row r="153" spans="1:20" x14ac:dyDescent="0.25">
      <c r="A153" s="110" t="s">
        <v>15</v>
      </c>
      <c r="B153" s="150">
        <f t="shared" ref="B153:D168" si="68">B88/B23</f>
        <v>6.4053151292400861</v>
      </c>
      <c r="C153" s="151">
        <f t="shared" si="68"/>
        <v>6.8088718190707382</v>
      </c>
      <c r="D153" s="152">
        <f t="shared" si="68"/>
        <v>6.7620859172398244</v>
      </c>
      <c r="E153" s="153"/>
      <c r="F153" s="154">
        <f t="shared" ref="F153:F184" si="69">E88/E23</f>
        <v>6.628570835744438</v>
      </c>
      <c r="G153" s="113">
        <f>F153-D153</f>
        <v>-0.13351508149538649</v>
      </c>
      <c r="H153" s="114"/>
      <c r="I153" s="113">
        <f t="shared" ref="I153:I184" si="70">D153-C153</f>
        <v>-4.6785901830913801E-2</v>
      </c>
      <c r="J153" s="114"/>
      <c r="K153" s="115"/>
      <c r="L153" s="150">
        <f t="shared" ref="L153:N168" si="71">L88/L23</f>
        <v>6.8297853550761403</v>
      </c>
      <c r="M153" s="151">
        <f>M88/M23</f>
        <v>7.0326808295459147</v>
      </c>
      <c r="N153" s="152">
        <f>N88/N23</f>
        <v>7.0001312317669138</v>
      </c>
      <c r="O153" s="153"/>
      <c r="P153" s="154">
        <f t="shared" ref="P153:P184" si="72">O88/O23</f>
        <v>6.8845949459192095</v>
      </c>
      <c r="Q153" s="113">
        <f>P153-N153</f>
        <v>-0.11553628584770426</v>
      </c>
      <c r="R153" s="114"/>
      <c r="S153" s="113">
        <f t="shared" ref="S153:S184" si="73">N153-M153</f>
        <v>-3.2549597779000905E-2</v>
      </c>
      <c r="T153" s="114"/>
    </row>
    <row r="154" spans="1:20" x14ac:dyDescent="0.25">
      <c r="A154" s="155" t="s">
        <v>16</v>
      </c>
      <c r="B154" s="111">
        <f t="shared" si="68"/>
        <v>3.6884998861027878</v>
      </c>
      <c r="C154" s="151">
        <f t="shared" si="68"/>
        <v>4.091251328421925</v>
      </c>
      <c r="D154" s="113">
        <f t="shared" si="68"/>
        <v>3.9469685087398267</v>
      </c>
      <c r="E154" s="114"/>
      <c r="F154" s="156">
        <f t="shared" si="69"/>
        <v>3.8001403690227731</v>
      </c>
      <c r="G154" s="119">
        <f t="shared" ref="G154:G184" si="74">F154-D154</f>
        <v>-0.14682813971705366</v>
      </c>
      <c r="H154" s="120"/>
      <c r="I154" s="119">
        <f t="shared" si="70"/>
        <v>-0.14428281968209822</v>
      </c>
      <c r="J154" s="120"/>
      <c r="K154" s="115"/>
      <c r="L154" s="150">
        <f t="shared" si="71"/>
        <v>4.0446778158861205</v>
      </c>
      <c r="M154" s="151">
        <f t="shared" si="71"/>
        <v>4.3687309557529721</v>
      </c>
      <c r="N154" s="113">
        <f t="shared" si="71"/>
        <v>4.2120680614071571</v>
      </c>
      <c r="O154" s="114"/>
      <c r="P154" s="154">
        <f t="shared" si="72"/>
        <v>3.9756086428656192</v>
      </c>
      <c r="Q154" s="119">
        <f t="shared" ref="Q154:Q184" si="75">P154-N154</f>
        <v>-0.23645941854153785</v>
      </c>
      <c r="R154" s="120"/>
      <c r="S154" s="119">
        <f t="shared" si="73"/>
        <v>-0.15666289434581504</v>
      </c>
      <c r="T154" s="120"/>
    </row>
    <row r="155" spans="1:20" x14ac:dyDescent="0.25">
      <c r="A155" s="157" t="s">
        <v>17</v>
      </c>
      <c r="B155" s="122">
        <f t="shared" si="68"/>
        <v>2.570277492291881</v>
      </c>
      <c r="C155" s="158">
        <f t="shared" si="68"/>
        <v>3.2258282950423216</v>
      </c>
      <c r="D155" s="159">
        <f t="shared" si="68"/>
        <v>3.3842688012270528</v>
      </c>
      <c r="E155" s="160"/>
      <c r="F155" s="161">
        <f t="shared" si="69"/>
        <v>3.0598252792214975</v>
      </c>
      <c r="G155" s="124">
        <f t="shared" si="74"/>
        <v>-0.32444352200555526</v>
      </c>
      <c r="H155" s="125"/>
      <c r="I155" s="124">
        <f t="shared" si="70"/>
        <v>0.15844050618473116</v>
      </c>
      <c r="J155" s="125"/>
      <c r="K155" s="126"/>
      <c r="L155" s="162">
        <f t="shared" si="71"/>
        <v>2.955751142490993</v>
      </c>
      <c r="M155" s="158">
        <f t="shared" si="71"/>
        <v>3.4305904313237483</v>
      </c>
      <c r="N155" s="159">
        <f t="shared" si="71"/>
        <v>3.5673198323317004</v>
      </c>
      <c r="O155" s="160"/>
      <c r="P155" s="163">
        <f t="shared" si="72"/>
        <v>3.1905105638690689</v>
      </c>
      <c r="Q155" s="124">
        <f t="shared" si="75"/>
        <v>-0.37680926846263141</v>
      </c>
      <c r="R155" s="125"/>
      <c r="S155" s="124">
        <f t="shared" si="73"/>
        <v>0.13672940100795206</v>
      </c>
      <c r="T155" s="125"/>
    </row>
    <row r="156" spans="1:20" x14ac:dyDescent="0.25">
      <c r="A156" s="121" t="s">
        <v>18</v>
      </c>
      <c r="B156" s="122">
        <f t="shared" si="68"/>
        <v>2.3637188665927198</v>
      </c>
      <c r="C156" s="158">
        <f t="shared" si="68"/>
        <v>3.2602538640877299</v>
      </c>
      <c r="D156" s="159">
        <f t="shared" si="68"/>
        <v>3.4173682944431079</v>
      </c>
      <c r="E156" s="160"/>
      <c r="F156" s="161">
        <f t="shared" si="69"/>
        <v>3.5367124585504501</v>
      </c>
      <c r="G156" s="124">
        <f t="shared" si="74"/>
        <v>0.11934416410734228</v>
      </c>
      <c r="H156" s="125"/>
      <c r="I156" s="124">
        <f t="shared" si="70"/>
        <v>0.15711443035537798</v>
      </c>
      <c r="J156" s="125"/>
      <c r="K156" s="126"/>
      <c r="L156" s="162">
        <f t="shared" si="71"/>
        <v>2.964397560573595</v>
      </c>
      <c r="M156" s="158">
        <f t="shared" si="71"/>
        <v>3.7509192142031726</v>
      </c>
      <c r="N156" s="159">
        <f t="shared" si="71"/>
        <v>3.5430849220103986</v>
      </c>
      <c r="O156" s="160"/>
      <c r="P156" s="163">
        <f t="shared" si="72"/>
        <v>3.4315560391730142</v>
      </c>
      <c r="Q156" s="124">
        <f t="shared" si="75"/>
        <v>-0.11152888283738438</v>
      </c>
      <c r="R156" s="125"/>
      <c r="S156" s="124">
        <f t="shared" si="73"/>
        <v>-0.20783429219277405</v>
      </c>
      <c r="T156" s="125"/>
    </row>
    <row r="157" spans="1:20" x14ac:dyDescent="0.25">
      <c r="A157" s="121" t="s">
        <v>19</v>
      </c>
      <c r="B157" s="122">
        <f t="shared" si="68"/>
        <v>2.7124514158800666</v>
      </c>
      <c r="C157" s="158">
        <f t="shared" si="68"/>
        <v>3.1819881240378272</v>
      </c>
      <c r="D157" s="124">
        <f t="shared" si="68"/>
        <v>3.3623396286556697</v>
      </c>
      <c r="E157" s="125"/>
      <c r="F157" s="161">
        <f t="shared" si="69"/>
        <v>2.3914486787943168</v>
      </c>
      <c r="G157" s="124">
        <f t="shared" si="74"/>
        <v>-0.97089094986135294</v>
      </c>
      <c r="H157" s="125"/>
      <c r="I157" s="124">
        <f t="shared" si="70"/>
        <v>0.18035150461784255</v>
      </c>
      <c r="J157" s="125"/>
      <c r="K157" s="126"/>
      <c r="L157" s="162">
        <f t="shared" si="71"/>
        <v>2.9489549144930041</v>
      </c>
      <c r="M157" s="158">
        <f t="shared" si="71"/>
        <v>2.8743006567745075</v>
      </c>
      <c r="N157" s="124">
        <f t="shared" si="71"/>
        <v>3.5812050681177263</v>
      </c>
      <c r="O157" s="125"/>
      <c r="P157" s="163">
        <f t="shared" si="72"/>
        <v>2.9393389647939228</v>
      </c>
      <c r="Q157" s="124">
        <f>P157-N157</f>
        <v>-0.64186610332380356</v>
      </c>
      <c r="R157" s="125"/>
      <c r="S157" s="124">
        <f t="shared" si="73"/>
        <v>0.7069044113432188</v>
      </c>
      <c r="T157" s="125"/>
    </row>
    <row r="158" spans="1:20" x14ac:dyDescent="0.25">
      <c r="A158" s="164" t="s">
        <v>64</v>
      </c>
      <c r="B158" s="132">
        <f t="shared" si="68"/>
        <v>4.5192096261910581</v>
      </c>
      <c r="C158" s="165">
        <f t="shared" si="68"/>
        <v>4.6047873256414675</v>
      </c>
      <c r="D158" s="134">
        <f t="shared" si="68"/>
        <v>4.268442959636344</v>
      </c>
      <c r="E158" s="135"/>
      <c r="F158" s="166">
        <f t="shared" si="69"/>
        <v>4.1714784923870543</v>
      </c>
      <c r="G158" s="129">
        <f t="shared" si="74"/>
        <v>-9.6964467249289754E-2</v>
      </c>
      <c r="H158" s="130"/>
      <c r="I158" s="129">
        <f t="shared" si="70"/>
        <v>-0.33634436600512352</v>
      </c>
      <c r="J158" s="130"/>
      <c r="K158" s="126"/>
      <c r="L158" s="167">
        <f t="shared" si="71"/>
        <v>4.8281086911140489</v>
      </c>
      <c r="M158" s="165">
        <f t="shared" si="71"/>
        <v>4.9591491385097335</v>
      </c>
      <c r="N158" s="134">
        <f t="shared" si="71"/>
        <v>4.5716720184778321</v>
      </c>
      <c r="O158" s="135"/>
      <c r="P158" s="168">
        <f t="shared" si="72"/>
        <v>4.360202915895985</v>
      </c>
      <c r="Q158" s="129">
        <f t="shared" si="75"/>
        <v>-0.21146910258184715</v>
      </c>
      <c r="R158" s="130"/>
      <c r="S158" s="129">
        <f t="shared" si="73"/>
        <v>-0.38747712003190138</v>
      </c>
      <c r="T158" s="130"/>
    </row>
    <row r="159" spans="1:20" x14ac:dyDescent="0.25">
      <c r="A159" s="169" t="s">
        <v>21</v>
      </c>
      <c r="B159" s="117">
        <f t="shared" si="68"/>
        <v>6.9362761549262011</v>
      </c>
      <c r="C159" s="170">
        <f t="shared" si="68"/>
        <v>7.2331463280887505</v>
      </c>
      <c r="D159" s="119">
        <f t="shared" si="68"/>
        <v>7.1804936423281847</v>
      </c>
      <c r="E159" s="120"/>
      <c r="F159" s="171">
        <f t="shared" si="69"/>
        <v>7.0319798532193225</v>
      </c>
      <c r="G159" s="119">
        <f t="shared" si="74"/>
        <v>-0.14851378910886215</v>
      </c>
      <c r="H159" s="120"/>
      <c r="I159" s="119">
        <f t="shared" si="70"/>
        <v>-5.2652685760565809E-2</v>
      </c>
      <c r="J159" s="120"/>
      <c r="K159" s="115"/>
      <c r="L159" s="172">
        <f t="shared" si="71"/>
        <v>7.3551793570058495</v>
      </c>
      <c r="M159" s="170">
        <f t="shared" si="71"/>
        <v>7.4771659023793635</v>
      </c>
      <c r="N159" s="119">
        <f t="shared" si="71"/>
        <v>7.4110446042858706</v>
      </c>
      <c r="O159" s="120"/>
      <c r="P159" s="173">
        <f t="shared" si="72"/>
        <v>7.3113830436925449</v>
      </c>
      <c r="Q159" s="119">
        <f t="shared" si="75"/>
        <v>-9.966156059332576E-2</v>
      </c>
      <c r="R159" s="120"/>
      <c r="S159" s="119">
        <f t="shared" si="73"/>
        <v>-6.6121298093492875E-2</v>
      </c>
      <c r="T159" s="120"/>
    </row>
    <row r="160" spans="1:20" x14ac:dyDescent="0.25">
      <c r="A160" s="49" t="s">
        <v>22</v>
      </c>
      <c r="B160" s="142">
        <f t="shared" si="68"/>
        <v>8.0438236099698717</v>
      </c>
      <c r="C160" s="174">
        <f t="shared" si="68"/>
        <v>8.6833727020642915</v>
      </c>
      <c r="D160" s="140">
        <f t="shared" si="68"/>
        <v>8.705263646706447</v>
      </c>
      <c r="E160" s="141"/>
      <c r="F160" s="175">
        <f t="shared" si="69"/>
        <v>8.7070590645971002</v>
      </c>
      <c r="G160" s="140">
        <f t="shared" si="74"/>
        <v>1.7954178906531837E-3</v>
      </c>
      <c r="H160" s="141"/>
      <c r="I160" s="140">
        <f t="shared" si="70"/>
        <v>2.1890944642155574E-2</v>
      </c>
      <c r="J160" s="141"/>
      <c r="K160" s="126"/>
      <c r="L160" s="176">
        <f t="shared" si="71"/>
        <v>8.7213899215960549</v>
      </c>
      <c r="M160" s="174">
        <f t="shared" si="71"/>
        <v>8.9244400340232488</v>
      </c>
      <c r="N160" s="140">
        <f t="shared" si="71"/>
        <v>8.8032259963501502</v>
      </c>
      <c r="O160" s="141"/>
      <c r="P160" s="177">
        <f t="shared" si="72"/>
        <v>8.8304005383714266</v>
      </c>
      <c r="Q160" s="140">
        <f t="shared" si="75"/>
        <v>2.7174542021276338E-2</v>
      </c>
      <c r="R160" s="141"/>
      <c r="S160" s="140">
        <f t="shared" si="73"/>
        <v>-0.12121403767309857</v>
      </c>
      <c r="T160" s="141"/>
    </row>
    <row r="161" spans="1:20" x14ac:dyDescent="0.25">
      <c r="A161" s="54" t="s">
        <v>23</v>
      </c>
      <c r="B161" s="142">
        <f t="shared" si="68"/>
        <v>7.9516558812333464</v>
      </c>
      <c r="C161" s="178">
        <f t="shared" si="68"/>
        <v>8.6972161401313723</v>
      </c>
      <c r="D161" s="144">
        <f t="shared" si="68"/>
        <v>8.472821397756686</v>
      </c>
      <c r="E161" s="145"/>
      <c r="F161" s="179">
        <f t="shared" si="69"/>
        <v>7.5278137128072444</v>
      </c>
      <c r="G161" s="144">
        <f t="shared" si="74"/>
        <v>-0.94500768494944154</v>
      </c>
      <c r="H161" s="145"/>
      <c r="I161" s="144">
        <f t="shared" si="70"/>
        <v>-0.22439474237468637</v>
      </c>
      <c r="J161" s="145"/>
      <c r="K161" s="126"/>
      <c r="L161" s="180">
        <f t="shared" si="71"/>
        <v>8.5433901054339003</v>
      </c>
      <c r="M161" s="178">
        <f t="shared" si="71"/>
        <v>9.060430463576159</v>
      </c>
      <c r="N161" s="144">
        <f t="shared" si="71"/>
        <v>8.8614649681528661</v>
      </c>
      <c r="O161" s="145"/>
      <c r="P161" s="181">
        <f t="shared" si="72"/>
        <v>8.1213492990654199</v>
      </c>
      <c r="Q161" s="144">
        <f t="shared" si="75"/>
        <v>-0.74011566908744619</v>
      </c>
      <c r="R161" s="145"/>
      <c r="S161" s="144">
        <f t="shared" si="73"/>
        <v>-0.19896549542329289</v>
      </c>
      <c r="T161" s="145"/>
    </row>
    <row r="162" spans="1:20" x14ac:dyDescent="0.25">
      <c r="A162" s="54" t="s">
        <v>24</v>
      </c>
      <c r="B162" s="142">
        <f t="shared" si="68"/>
        <v>5.477064220183486</v>
      </c>
      <c r="C162" s="178">
        <f t="shared" si="68"/>
        <v>5.9164086687306501</v>
      </c>
      <c r="D162" s="144">
        <f t="shared" si="68"/>
        <v>6.2037533512064345</v>
      </c>
      <c r="E162" s="145"/>
      <c r="F162" s="179">
        <f t="shared" si="69"/>
        <v>5.3103448275862073</v>
      </c>
      <c r="G162" s="144">
        <f t="shared" si="74"/>
        <v>-0.89340852362022716</v>
      </c>
      <c r="H162" s="145"/>
      <c r="I162" s="144">
        <f t="shared" si="70"/>
        <v>0.28734468247578437</v>
      </c>
      <c r="J162" s="145"/>
      <c r="K162" s="126"/>
      <c r="L162" s="180">
        <f t="shared" si="71"/>
        <v>5.0243161094224922</v>
      </c>
      <c r="M162" s="178">
        <f t="shared" si="71"/>
        <v>5.9827586206896548</v>
      </c>
      <c r="N162" s="144">
        <f t="shared" si="71"/>
        <v>6.0049140049140046</v>
      </c>
      <c r="O162" s="145"/>
      <c r="P162" s="181">
        <f t="shared" si="72"/>
        <v>4.916666666666667</v>
      </c>
      <c r="Q162" s="144">
        <f t="shared" si="75"/>
        <v>-1.0882473382473377</v>
      </c>
      <c r="R162" s="145"/>
      <c r="S162" s="144">
        <f t="shared" si="73"/>
        <v>2.2155384224349817E-2</v>
      </c>
      <c r="T162" s="145"/>
    </row>
    <row r="163" spans="1:20" x14ac:dyDescent="0.25">
      <c r="A163" s="54" t="s">
        <v>25</v>
      </c>
      <c r="B163" s="142">
        <f t="shared" si="68"/>
        <v>7.9890842238308633</v>
      </c>
      <c r="C163" s="178">
        <f t="shared" si="68"/>
        <v>7.9738047408597827</v>
      </c>
      <c r="D163" s="144">
        <f t="shared" si="68"/>
        <v>8.4906223756648309</v>
      </c>
      <c r="E163" s="145"/>
      <c r="F163" s="179">
        <f t="shared" si="69"/>
        <v>7.9066113252297656</v>
      </c>
      <c r="G163" s="144">
        <f t="shared" si="74"/>
        <v>-0.58401105043506529</v>
      </c>
      <c r="H163" s="145"/>
      <c r="I163" s="144">
        <f t="shared" si="70"/>
        <v>0.51681763480504816</v>
      </c>
      <c r="J163" s="145"/>
      <c r="K163" s="126"/>
      <c r="L163" s="180">
        <f t="shared" si="71"/>
        <v>7.964721202793891</v>
      </c>
      <c r="M163" s="178">
        <f t="shared" si="71"/>
        <v>7.5584573091849938</v>
      </c>
      <c r="N163" s="144">
        <f t="shared" si="71"/>
        <v>8.2833438762104041</v>
      </c>
      <c r="O163" s="145"/>
      <c r="P163" s="181">
        <f t="shared" si="72"/>
        <v>8.3927292167869556</v>
      </c>
      <c r="Q163" s="144">
        <f t="shared" si="75"/>
        <v>0.10938534057655147</v>
      </c>
      <c r="R163" s="145"/>
      <c r="S163" s="144">
        <f t="shared" si="73"/>
        <v>0.72488656702541032</v>
      </c>
      <c r="T163" s="145"/>
    </row>
    <row r="164" spans="1:20" x14ac:dyDescent="0.25">
      <c r="A164" s="54" t="s">
        <v>26</v>
      </c>
      <c r="B164" s="142">
        <f t="shared" si="68"/>
        <v>5.2149886449659348</v>
      </c>
      <c r="C164" s="178">
        <f t="shared" si="68"/>
        <v>4.9114406779661017</v>
      </c>
      <c r="D164" s="144">
        <f t="shared" si="68"/>
        <v>4.6511627906976747</v>
      </c>
      <c r="E164" s="145"/>
      <c r="F164" s="179">
        <f t="shared" si="69"/>
        <v>3.9150393970537856</v>
      </c>
      <c r="G164" s="144">
        <f t="shared" si="74"/>
        <v>-0.73612339364388912</v>
      </c>
      <c r="H164" s="145"/>
      <c r="I164" s="144">
        <f t="shared" si="70"/>
        <v>-0.26027788726842704</v>
      </c>
      <c r="J164" s="145"/>
      <c r="K164" s="126"/>
      <c r="L164" s="180">
        <f t="shared" si="71"/>
        <v>5.3894028595458368</v>
      </c>
      <c r="M164" s="178">
        <f t="shared" si="71"/>
        <v>4.9594363791631082</v>
      </c>
      <c r="N164" s="144">
        <f t="shared" si="71"/>
        <v>4.5574536953785287</v>
      </c>
      <c r="O164" s="145"/>
      <c r="P164" s="181">
        <f t="shared" si="72"/>
        <v>4.0344265265446637</v>
      </c>
      <c r="Q164" s="144">
        <f t="shared" si="75"/>
        <v>-0.52302716883386502</v>
      </c>
      <c r="R164" s="145"/>
      <c r="S164" s="144">
        <f t="shared" si="73"/>
        <v>-0.40198268378457946</v>
      </c>
      <c r="T164" s="145"/>
    </row>
    <row r="165" spans="1:20" x14ac:dyDescent="0.25">
      <c r="A165" s="54" t="s">
        <v>27</v>
      </c>
      <c r="B165" s="142">
        <f t="shared" si="68"/>
        <v>7.844647687749581</v>
      </c>
      <c r="C165" s="178">
        <f t="shared" si="68"/>
        <v>7.9066451439332797</v>
      </c>
      <c r="D165" s="144">
        <f t="shared" si="68"/>
        <v>7.9667929976538527</v>
      </c>
      <c r="E165" s="145"/>
      <c r="F165" s="179">
        <f t="shared" si="69"/>
        <v>8.1006513973523848</v>
      </c>
      <c r="G165" s="144">
        <f t="shared" si="74"/>
        <v>0.13385839969853208</v>
      </c>
      <c r="H165" s="145"/>
      <c r="I165" s="144">
        <f t="shared" si="70"/>
        <v>6.0147853720573075E-2</v>
      </c>
      <c r="J165" s="145"/>
      <c r="K165" s="126"/>
      <c r="L165" s="180">
        <f t="shared" si="71"/>
        <v>7.8093767723233976</v>
      </c>
      <c r="M165" s="178">
        <f t="shared" si="71"/>
        <v>8.2022125498730496</v>
      </c>
      <c r="N165" s="144">
        <f t="shared" si="71"/>
        <v>7.9682324073262638</v>
      </c>
      <c r="O165" s="145"/>
      <c r="P165" s="181">
        <f t="shared" si="72"/>
        <v>8.2920682784987338</v>
      </c>
      <c r="Q165" s="144">
        <f t="shared" si="75"/>
        <v>0.32383587117247004</v>
      </c>
      <c r="R165" s="145"/>
      <c r="S165" s="144">
        <f t="shared" si="73"/>
        <v>-0.23398014254678579</v>
      </c>
      <c r="T165" s="145"/>
    </row>
    <row r="166" spans="1:20" x14ac:dyDescent="0.25">
      <c r="A166" s="54" t="s">
        <v>28</v>
      </c>
      <c r="B166" s="142">
        <f t="shared" si="68"/>
        <v>7.205047318611987</v>
      </c>
      <c r="C166" s="178">
        <f t="shared" si="68"/>
        <v>7.7178030303030303</v>
      </c>
      <c r="D166" s="144">
        <f t="shared" si="68"/>
        <v>8.5042553191489354</v>
      </c>
      <c r="E166" s="145"/>
      <c r="F166" s="179">
        <f t="shared" si="69"/>
        <v>8.0654490106544898</v>
      </c>
      <c r="G166" s="144">
        <f t="shared" si="74"/>
        <v>-0.43880630849444557</v>
      </c>
      <c r="H166" s="145"/>
      <c r="I166" s="144">
        <f t="shared" si="70"/>
        <v>0.78645228884590512</v>
      </c>
      <c r="J166" s="145"/>
      <c r="K166" s="126"/>
      <c r="L166" s="180">
        <f t="shared" si="71"/>
        <v>7.7971428571428572</v>
      </c>
      <c r="M166" s="178">
        <f t="shared" si="71"/>
        <v>8.7797797797797799</v>
      </c>
      <c r="N166" s="144">
        <f t="shared" si="71"/>
        <v>9.1028632025450698</v>
      </c>
      <c r="O166" s="145"/>
      <c r="P166" s="181">
        <f t="shared" si="72"/>
        <v>8.9142091152815013</v>
      </c>
      <c r="Q166" s="144">
        <f t="shared" si="75"/>
        <v>-0.18865408726356847</v>
      </c>
      <c r="R166" s="145"/>
      <c r="S166" s="144">
        <f t="shared" si="73"/>
        <v>0.3230834227652899</v>
      </c>
      <c r="T166" s="145"/>
    </row>
    <row r="167" spans="1:20" x14ac:dyDescent="0.25">
      <c r="A167" s="54" t="s">
        <v>29</v>
      </c>
      <c r="B167" s="142">
        <f t="shared" si="68"/>
        <v>7.0510431736182522</v>
      </c>
      <c r="C167" s="178">
        <f t="shared" si="68"/>
        <v>6.8976475239695558</v>
      </c>
      <c r="D167" s="144">
        <f>D102/D37</f>
        <v>6.8342517792832833</v>
      </c>
      <c r="E167" s="145"/>
      <c r="F167" s="179">
        <f t="shared" si="69"/>
        <v>6.6914336463489494</v>
      </c>
      <c r="G167" s="144">
        <f t="shared" si="74"/>
        <v>-0.14281813293433387</v>
      </c>
      <c r="H167" s="145"/>
      <c r="I167" s="144">
        <f t="shared" si="70"/>
        <v>-6.3395744686272515E-2</v>
      </c>
      <c r="J167" s="145"/>
      <c r="K167" s="126"/>
      <c r="L167" s="180">
        <f t="shared" si="71"/>
        <v>7.561559644643272</v>
      </c>
      <c r="M167" s="178">
        <f t="shared" si="71"/>
        <v>7.2992074733451426</v>
      </c>
      <c r="N167" s="144">
        <f t="shared" si="71"/>
        <v>7.1889378184430113</v>
      </c>
      <c r="O167" s="145"/>
      <c r="P167" s="181">
        <f t="shared" si="72"/>
        <v>7.0396098653969714</v>
      </c>
      <c r="Q167" s="144">
        <f t="shared" si="75"/>
        <v>-0.14932795304603985</v>
      </c>
      <c r="R167" s="145"/>
      <c r="S167" s="144">
        <f t="shared" si="73"/>
        <v>-0.11026965490213136</v>
      </c>
      <c r="T167" s="145"/>
    </row>
    <row r="168" spans="1:20" x14ac:dyDescent="0.25">
      <c r="A168" s="54" t="s">
        <v>30</v>
      </c>
      <c r="B168" s="142">
        <f t="shared" si="68"/>
        <v>6.2233110131199307</v>
      </c>
      <c r="C168" s="178">
        <f t="shared" si="68"/>
        <v>6.7422939234738948</v>
      </c>
      <c r="D168" s="144">
        <f t="shared" si="68"/>
        <v>6.6014139551222941</v>
      </c>
      <c r="E168" s="145"/>
      <c r="F168" s="179">
        <f t="shared" si="69"/>
        <v>6.5157476762025084</v>
      </c>
      <c r="G168" s="144">
        <f t="shared" si="74"/>
        <v>-8.5666278919785732E-2</v>
      </c>
      <c r="H168" s="145"/>
      <c r="I168" s="144">
        <f t="shared" si="70"/>
        <v>-0.14087996835160066</v>
      </c>
      <c r="J168" s="145"/>
      <c r="K168" s="126"/>
      <c r="L168" s="180">
        <f t="shared" si="71"/>
        <v>6.4144292538296819</v>
      </c>
      <c r="M168" s="178">
        <f t="shared" si="71"/>
        <v>6.978194830604469</v>
      </c>
      <c r="N168" s="144">
        <f t="shared" si="71"/>
        <v>7.1725079888671273</v>
      </c>
      <c r="O168" s="145"/>
      <c r="P168" s="181">
        <f t="shared" si="72"/>
        <v>6.9640589215073909</v>
      </c>
      <c r="Q168" s="144">
        <f t="shared" si="75"/>
        <v>-0.20844906735973634</v>
      </c>
      <c r="R168" s="145"/>
      <c r="S168" s="144">
        <f t="shared" si="73"/>
        <v>0.19431315826265827</v>
      </c>
      <c r="T168" s="145"/>
    </row>
    <row r="169" spans="1:20" x14ac:dyDescent="0.25">
      <c r="A169" s="54" t="s">
        <v>31</v>
      </c>
      <c r="B169" s="142">
        <f t="shared" ref="B169:D184" si="76">B104/B39</f>
        <v>6.5163111668757843</v>
      </c>
      <c r="C169" s="178">
        <f t="shared" si="76"/>
        <v>7.3586126266562744</v>
      </c>
      <c r="D169" s="144">
        <f t="shared" si="76"/>
        <v>7.4799078576913232</v>
      </c>
      <c r="E169" s="145"/>
      <c r="F169" s="179">
        <f t="shared" si="69"/>
        <v>7.4365853658536585</v>
      </c>
      <c r="G169" s="144">
        <f t="shared" si="74"/>
        <v>-4.3322491837664678E-2</v>
      </c>
      <c r="H169" s="145"/>
      <c r="I169" s="144">
        <f t="shared" si="70"/>
        <v>0.1212952310350488</v>
      </c>
      <c r="J169" s="145"/>
      <c r="K169" s="126"/>
      <c r="L169" s="180">
        <f t="shared" ref="L169:N184" si="77">L104/L39</f>
        <v>6.8466689919776771</v>
      </c>
      <c r="M169" s="178">
        <f t="shared" si="77"/>
        <v>7.5764284043962897</v>
      </c>
      <c r="N169" s="144">
        <f t="shared" si="77"/>
        <v>7.6975946196342173</v>
      </c>
      <c r="O169" s="145"/>
      <c r="P169" s="181">
        <f t="shared" si="72"/>
        <v>7.6380383549814699</v>
      </c>
      <c r="Q169" s="144">
        <f t="shared" si="75"/>
        <v>-5.9556264652747437E-2</v>
      </c>
      <c r="R169" s="145"/>
      <c r="S169" s="144">
        <f t="shared" si="73"/>
        <v>0.12116621523792759</v>
      </c>
      <c r="T169" s="145"/>
    </row>
    <row r="170" spans="1:20" x14ac:dyDescent="0.25">
      <c r="A170" s="54" t="s">
        <v>32</v>
      </c>
      <c r="B170" s="142">
        <f t="shared" si="76"/>
        <v>6.8352171326591318</v>
      </c>
      <c r="C170" s="178">
        <f t="shared" si="76"/>
        <v>7.7483458993691334</v>
      </c>
      <c r="D170" s="144">
        <f>D105/D40</f>
        <v>7.5253215142047516</v>
      </c>
      <c r="E170" s="145"/>
      <c r="F170" s="179">
        <f t="shared" si="69"/>
        <v>7.4443279005970631</v>
      </c>
      <c r="G170" s="144">
        <f t="shared" si="74"/>
        <v>-8.099361360768853E-2</v>
      </c>
      <c r="H170" s="145"/>
      <c r="I170" s="144">
        <f t="shared" si="70"/>
        <v>-0.22302438516438183</v>
      </c>
      <c r="J170" s="145"/>
      <c r="K170" s="126"/>
      <c r="L170" s="180">
        <f t="shared" si="77"/>
        <v>7.565737367337241</v>
      </c>
      <c r="M170" s="178">
        <f t="shared" si="77"/>
        <v>8.0567775532411012</v>
      </c>
      <c r="N170" s="144">
        <f t="shared" si="77"/>
        <v>7.776179858788554</v>
      </c>
      <c r="O170" s="145"/>
      <c r="P170" s="181">
        <f t="shared" si="72"/>
        <v>7.8067416652980786</v>
      </c>
      <c r="Q170" s="144">
        <f t="shared" si="75"/>
        <v>3.0561806509524558E-2</v>
      </c>
      <c r="R170" s="145"/>
      <c r="S170" s="144">
        <f t="shared" si="73"/>
        <v>-0.28059769445254723</v>
      </c>
      <c r="T170" s="145"/>
    </row>
    <row r="171" spans="1:20" x14ac:dyDescent="0.25">
      <c r="A171" s="54" t="s">
        <v>33</v>
      </c>
      <c r="B171" s="142">
        <f t="shared" si="76"/>
        <v>6.83054933700706</v>
      </c>
      <c r="C171" s="178">
        <f t="shared" si="76"/>
        <v>6.9644124955626552</v>
      </c>
      <c r="D171" s="144">
        <f t="shared" si="76"/>
        <v>6.6233899391220765</v>
      </c>
      <c r="E171" s="145"/>
      <c r="F171" s="179">
        <f t="shared" si="69"/>
        <v>6.6572046025348985</v>
      </c>
      <c r="G171" s="144">
        <f t="shared" si="74"/>
        <v>3.3814663412822021E-2</v>
      </c>
      <c r="H171" s="145"/>
      <c r="I171" s="144">
        <f t="shared" si="70"/>
        <v>-0.34102255644057866</v>
      </c>
      <c r="J171" s="145"/>
      <c r="K171" s="126"/>
      <c r="L171" s="180">
        <f t="shared" si="77"/>
        <v>7.0272026530429326</v>
      </c>
      <c r="M171" s="178">
        <f t="shared" si="77"/>
        <v>7.3329179200687582</v>
      </c>
      <c r="N171" s="144">
        <f t="shared" si="77"/>
        <v>7.1336851647995854</v>
      </c>
      <c r="O171" s="145"/>
      <c r="P171" s="181">
        <f t="shared" si="72"/>
        <v>6.9612681947465287</v>
      </c>
      <c r="Q171" s="144">
        <f t="shared" si="75"/>
        <v>-0.17241697005305667</v>
      </c>
      <c r="R171" s="145"/>
      <c r="S171" s="144">
        <f t="shared" si="73"/>
        <v>-0.19923275526917283</v>
      </c>
      <c r="T171" s="145"/>
    </row>
    <row r="172" spans="1:20" x14ac:dyDescent="0.25">
      <c r="A172" s="54" t="s">
        <v>34</v>
      </c>
      <c r="B172" s="142">
        <f t="shared" si="76"/>
        <v>8.7330904122067867</v>
      </c>
      <c r="C172" s="178">
        <f t="shared" si="76"/>
        <v>8.5906710310965622</v>
      </c>
      <c r="D172" s="144">
        <f t="shared" si="76"/>
        <v>8.4445031712473568</v>
      </c>
      <c r="E172" s="145"/>
      <c r="F172" s="179">
        <f t="shared" si="69"/>
        <v>8.2954812699479259</v>
      </c>
      <c r="G172" s="144">
        <f t="shared" si="74"/>
        <v>-0.14902190129943094</v>
      </c>
      <c r="H172" s="145"/>
      <c r="I172" s="144">
        <f t="shared" si="70"/>
        <v>-0.14616785984920533</v>
      </c>
      <c r="J172" s="145"/>
      <c r="K172" s="126"/>
      <c r="L172" s="180">
        <f t="shared" si="77"/>
        <v>8.9131185270425775</v>
      </c>
      <c r="M172" s="178">
        <f t="shared" si="77"/>
        <v>9.0781504986400723</v>
      </c>
      <c r="N172" s="144">
        <f t="shared" si="77"/>
        <v>8.4300618238021645</v>
      </c>
      <c r="O172" s="145"/>
      <c r="P172" s="181">
        <f t="shared" si="72"/>
        <v>8.2673276587784112</v>
      </c>
      <c r="Q172" s="144">
        <f t="shared" si="75"/>
        <v>-0.16273416502375326</v>
      </c>
      <c r="R172" s="145"/>
      <c r="S172" s="144">
        <f t="shared" si="73"/>
        <v>-0.64808867483790777</v>
      </c>
      <c r="T172" s="145"/>
    </row>
    <row r="173" spans="1:20" x14ac:dyDescent="0.25">
      <c r="A173" s="54" t="s">
        <v>35</v>
      </c>
      <c r="B173" s="142">
        <f t="shared" si="76"/>
        <v>5.9717283843552167</v>
      </c>
      <c r="C173" s="178">
        <f t="shared" si="76"/>
        <v>7.2350476190476192</v>
      </c>
      <c r="D173" s="144">
        <f t="shared" si="76"/>
        <v>6.9028644995172188</v>
      </c>
      <c r="E173" s="145"/>
      <c r="F173" s="179">
        <f t="shared" si="69"/>
        <v>6.9397158662308271</v>
      </c>
      <c r="G173" s="144">
        <f t="shared" si="74"/>
        <v>3.6851366713608336E-2</v>
      </c>
      <c r="H173" s="145"/>
      <c r="I173" s="144">
        <f t="shared" si="70"/>
        <v>-0.33218311953040036</v>
      </c>
      <c r="J173" s="145"/>
      <c r="K173" s="126"/>
      <c r="L173" s="180">
        <f t="shared" si="77"/>
        <v>6.6216060910788679</v>
      </c>
      <c r="M173" s="178">
        <f t="shared" si="77"/>
        <v>7.3437714129094145</v>
      </c>
      <c r="N173" s="144">
        <f t="shared" si="77"/>
        <v>6.9790593782962089</v>
      </c>
      <c r="O173" s="145"/>
      <c r="P173" s="181">
        <f t="shared" si="72"/>
        <v>7.0541855937702787</v>
      </c>
      <c r="Q173" s="144">
        <f t="shared" si="75"/>
        <v>7.5126215474069724E-2</v>
      </c>
      <c r="R173" s="145"/>
      <c r="S173" s="144">
        <f t="shared" si="73"/>
        <v>-0.36471203461320556</v>
      </c>
      <c r="T173" s="145"/>
    </row>
    <row r="174" spans="1:20" x14ac:dyDescent="0.25">
      <c r="A174" s="54" t="s">
        <v>36</v>
      </c>
      <c r="B174" s="142">
        <f t="shared" si="76"/>
        <v>8.0140229885057472</v>
      </c>
      <c r="C174" s="178">
        <f t="shared" si="76"/>
        <v>9.2321428571428577</v>
      </c>
      <c r="D174" s="144">
        <f t="shared" si="76"/>
        <v>9.6895263215737994</v>
      </c>
      <c r="E174" s="145"/>
      <c r="F174" s="179">
        <f t="shared" si="69"/>
        <v>9.3671380935954929</v>
      </c>
      <c r="G174" s="144">
        <f t="shared" si="74"/>
        <v>-0.32238822797830657</v>
      </c>
      <c r="H174" s="145"/>
      <c r="I174" s="144">
        <f t="shared" si="70"/>
        <v>0.4573834644309418</v>
      </c>
      <c r="J174" s="145"/>
      <c r="K174" s="126"/>
      <c r="L174" s="180">
        <f t="shared" si="77"/>
        <v>7.9593070573189166</v>
      </c>
      <c r="M174" s="178">
        <f t="shared" si="77"/>
        <v>8.5906861183665661</v>
      </c>
      <c r="N174" s="144">
        <f t="shared" si="77"/>
        <v>9.4435394729187276</v>
      </c>
      <c r="O174" s="145"/>
      <c r="P174" s="181">
        <f t="shared" si="72"/>
        <v>9.4409948741845291</v>
      </c>
      <c r="Q174" s="144">
        <f t="shared" si="75"/>
        <v>-2.5445987341985443E-3</v>
      </c>
      <c r="R174" s="145"/>
      <c r="S174" s="144">
        <f t="shared" si="73"/>
        <v>0.85285335455216149</v>
      </c>
      <c r="T174" s="145"/>
    </row>
    <row r="175" spans="1:20" x14ac:dyDescent="0.25">
      <c r="A175" s="54" t="s">
        <v>37</v>
      </c>
      <c r="B175" s="142">
        <f t="shared" si="76"/>
        <v>7.395632737276479</v>
      </c>
      <c r="C175" s="178">
        <f t="shared" si="76"/>
        <v>7.9668634151392776</v>
      </c>
      <c r="D175" s="144">
        <f t="shared" si="76"/>
        <v>8.1512764801738182</v>
      </c>
      <c r="E175" s="145"/>
      <c r="F175" s="179">
        <f t="shared" si="69"/>
        <v>8.1947569756975689</v>
      </c>
      <c r="G175" s="144">
        <f t="shared" si="74"/>
        <v>4.3480495523750662E-2</v>
      </c>
      <c r="H175" s="145"/>
      <c r="I175" s="144">
        <f t="shared" si="70"/>
        <v>0.18441306503454058</v>
      </c>
      <c r="J175" s="145"/>
      <c r="K175" s="126"/>
      <c r="L175" s="180">
        <f t="shared" si="77"/>
        <v>7.6763359905521114</v>
      </c>
      <c r="M175" s="178">
        <f t="shared" si="77"/>
        <v>7.630625808466033</v>
      </c>
      <c r="N175" s="144">
        <f t="shared" si="77"/>
        <v>8.033222311227286</v>
      </c>
      <c r="O175" s="145"/>
      <c r="P175" s="181">
        <f t="shared" si="72"/>
        <v>8.942719486081371</v>
      </c>
      <c r="Q175" s="144">
        <f t="shared" si="75"/>
        <v>0.90949717485408499</v>
      </c>
      <c r="R175" s="145"/>
      <c r="S175" s="144">
        <f t="shared" si="73"/>
        <v>0.40259650276125303</v>
      </c>
      <c r="T175" s="145"/>
    </row>
    <row r="176" spans="1:20" x14ac:dyDescent="0.25">
      <c r="A176" s="54" t="s">
        <v>38</v>
      </c>
      <c r="B176" s="142">
        <f t="shared" si="76"/>
        <v>6.2813075506445673</v>
      </c>
      <c r="C176" s="178">
        <f t="shared" si="76"/>
        <v>6.3490046590427784</v>
      </c>
      <c r="D176" s="144">
        <f t="shared" si="76"/>
        <v>5.8622071516646113</v>
      </c>
      <c r="E176" s="145"/>
      <c r="F176" s="179">
        <f t="shared" si="69"/>
        <v>6.0007908264136018</v>
      </c>
      <c r="G176" s="144">
        <f t="shared" si="74"/>
        <v>0.13858367474899058</v>
      </c>
      <c r="H176" s="145"/>
      <c r="I176" s="144">
        <f t="shared" si="70"/>
        <v>-0.48679750737816718</v>
      </c>
      <c r="J176" s="145"/>
      <c r="K176" s="126"/>
      <c r="L176" s="180">
        <f t="shared" si="77"/>
        <v>6.4635223048327139</v>
      </c>
      <c r="M176" s="178">
        <f t="shared" si="77"/>
        <v>6.4184413760823773</v>
      </c>
      <c r="N176" s="144">
        <f t="shared" si="77"/>
        <v>5.8588516746411488</v>
      </c>
      <c r="O176" s="145"/>
      <c r="P176" s="181">
        <f t="shared" si="72"/>
        <v>6.0027739251040222</v>
      </c>
      <c r="Q176" s="144">
        <f t="shared" si="75"/>
        <v>0.14392225046287344</v>
      </c>
      <c r="R176" s="145"/>
      <c r="S176" s="144">
        <f t="shared" si="73"/>
        <v>-0.55958970144122855</v>
      </c>
      <c r="T176" s="145"/>
    </row>
    <row r="177" spans="1:20" x14ac:dyDescent="0.25">
      <c r="A177" s="54" t="s">
        <v>39</v>
      </c>
      <c r="B177" s="142">
        <f t="shared" si="76"/>
        <v>7.6230269266480963</v>
      </c>
      <c r="C177" s="178">
        <f t="shared" si="76"/>
        <v>6.2778675282714058</v>
      </c>
      <c r="D177" s="144">
        <f t="shared" si="76"/>
        <v>6.0199575371549896</v>
      </c>
      <c r="E177" s="145"/>
      <c r="F177" s="179">
        <f t="shared" si="69"/>
        <v>6.0808534531162266</v>
      </c>
      <c r="G177" s="144">
        <f t="shared" si="74"/>
        <v>6.0895915961237002E-2</v>
      </c>
      <c r="H177" s="145"/>
      <c r="I177" s="144">
        <f t="shared" si="70"/>
        <v>-0.25790999111641622</v>
      </c>
      <c r="J177" s="145"/>
      <c r="K177" s="126"/>
      <c r="L177" s="180">
        <f t="shared" si="77"/>
        <v>7.063607451158564</v>
      </c>
      <c r="M177" s="178">
        <f t="shared" si="77"/>
        <v>6.5177717019822285</v>
      </c>
      <c r="N177" s="144">
        <f t="shared" si="77"/>
        <v>6.3717068851007301</v>
      </c>
      <c r="O177" s="145"/>
      <c r="P177" s="181">
        <f t="shared" si="72"/>
        <v>6.4924657534246579</v>
      </c>
      <c r="Q177" s="144">
        <f t="shared" si="75"/>
        <v>0.12075886832392779</v>
      </c>
      <c r="R177" s="145"/>
      <c r="S177" s="144">
        <f t="shared" si="73"/>
        <v>-0.14606481688149842</v>
      </c>
      <c r="T177" s="145"/>
    </row>
    <row r="178" spans="1:20" x14ac:dyDescent="0.25">
      <c r="A178" s="54" t="s">
        <v>40</v>
      </c>
      <c r="B178" s="142">
        <f t="shared" si="76"/>
        <v>4.0824587706146929</v>
      </c>
      <c r="C178" s="178">
        <f t="shared" si="76"/>
        <v>4.5622270742358078</v>
      </c>
      <c r="D178" s="144">
        <f t="shared" si="76"/>
        <v>5.0935412026726059</v>
      </c>
      <c r="E178" s="145"/>
      <c r="F178" s="179">
        <f t="shared" si="69"/>
        <v>5.2398921832884096</v>
      </c>
      <c r="G178" s="144">
        <f t="shared" si="74"/>
        <v>0.14635098061580365</v>
      </c>
      <c r="H178" s="145"/>
      <c r="I178" s="144">
        <f t="shared" si="70"/>
        <v>0.53131412843679815</v>
      </c>
      <c r="J178" s="145"/>
      <c r="K178" s="126"/>
      <c r="L178" s="180">
        <f t="shared" si="77"/>
        <v>4.5269016697588125</v>
      </c>
      <c r="M178" s="178">
        <f t="shared" si="77"/>
        <v>4.5868200836820083</v>
      </c>
      <c r="N178" s="144">
        <f t="shared" si="77"/>
        <v>5.1121157323688973</v>
      </c>
      <c r="O178" s="145"/>
      <c r="P178" s="181">
        <f t="shared" si="72"/>
        <v>5.0538555691554468</v>
      </c>
      <c r="Q178" s="144">
        <f t="shared" si="75"/>
        <v>-5.8260163213450511E-2</v>
      </c>
      <c r="R178" s="145"/>
      <c r="S178" s="144">
        <f t="shared" si="73"/>
        <v>0.52529564868688894</v>
      </c>
      <c r="T178" s="145"/>
    </row>
    <row r="179" spans="1:20" x14ac:dyDescent="0.25">
      <c r="A179" s="54" t="s">
        <v>41</v>
      </c>
      <c r="B179" s="142">
        <f t="shared" si="76"/>
        <v>7.0291607396870557</v>
      </c>
      <c r="C179" s="178">
        <f t="shared" si="76"/>
        <v>7.098376014990631</v>
      </c>
      <c r="D179" s="144">
        <f t="shared" si="76"/>
        <v>6.8864013266998345</v>
      </c>
      <c r="E179" s="145"/>
      <c r="F179" s="179">
        <f t="shared" si="69"/>
        <v>6.4550284629981025</v>
      </c>
      <c r="G179" s="144">
        <f t="shared" si="74"/>
        <v>-0.431372863701732</v>
      </c>
      <c r="H179" s="145"/>
      <c r="I179" s="144">
        <f t="shared" si="70"/>
        <v>-0.21197468829079646</v>
      </c>
      <c r="J179" s="145"/>
      <c r="K179" s="126"/>
      <c r="L179" s="180">
        <f t="shared" si="77"/>
        <v>7.0775344058926146</v>
      </c>
      <c r="M179" s="178">
        <f t="shared" si="77"/>
        <v>7.0541632983023446</v>
      </c>
      <c r="N179" s="144">
        <f t="shared" si="77"/>
        <v>6.7726094250419395</v>
      </c>
      <c r="O179" s="145"/>
      <c r="P179" s="181">
        <f t="shared" si="72"/>
        <v>6.3333997211710811</v>
      </c>
      <c r="Q179" s="144">
        <f t="shared" si="75"/>
        <v>-0.43920970387085845</v>
      </c>
      <c r="R179" s="145"/>
      <c r="S179" s="144">
        <f t="shared" si="73"/>
        <v>-0.28155387326040504</v>
      </c>
      <c r="T179" s="145"/>
    </row>
    <row r="180" spans="1:20" x14ac:dyDescent="0.25">
      <c r="A180" s="54" t="s">
        <v>42</v>
      </c>
      <c r="B180" s="142">
        <f t="shared" si="76"/>
        <v>5.4480000000000004</v>
      </c>
      <c r="C180" s="178">
        <f t="shared" si="76"/>
        <v>5.6414007092198579</v>
      </c>
      <c r="D180" s="144">
        <f t="shared" si="76"/>
        <v>5.3866206030150749</v>
      </c>
      <c r="E180" s="145"/>
      <c r="F180" s="179">
        <f t="shared" si="69"/>
        <v>5.406742281033396</v>
      </c>
      <c r="G180" s="144">
        <f t="shared" si="74"/>
        <v>2.0121678018321099E-2</v>
      </c>
      <c r="H180" s="145"/>
      <c r="I180" s="144">
        <f t="shared" si="70"/>
        <v>-0.25478010620478297</v>
      </c>
      <c r="J180" s="145"/>
      <c r="K180" s="126"/>
      <c r="L180" s="180">
        <f t="shared" si="77"/>
        <v>5.9502600780234074</v>
      </c>
      <c r="M180" s="178">
        <f t="shared" si="77"/>
        <v>5.8852005532503462</v>
      </c>
      <c r="N180" s="144">
        <f t="shared" si="77"/>
        <v>5.395656599932134</v>
      </c>
      <c r="O180" s="145"/>
      <c r="P180" s="181">
        <f t="shared" si="72"/>
        <v>5.6126218573627504</v>
      </c>
      <c r="Q180" s="144">
        <f t="shared" si="75"/>
        <v>0.21696525743061645</v>
      </c>
      <c r="R180" s="145"/>
      <c r="S180" s="144">
        <f t="shared" si="73"/>
        <v>-0.48954395331821221</v>
      </c>
      <c r="T180" s="145"/>
    </row>
    <row r="181" spans="1:20" x14ac:dyDescent="0.25">
      <c r="A181" s="54" t="s">
        <v>43</v>
      </c>
      <c r="B181" s="142">
        <f t="shared" si="76"/>
        <v>6.6652935118434602</v>
      </c>
      <c r="C181" s="178">
        <f t="shared" si="76"/>
        <v>6.8140999174236168</v>
      </c>
      <c r="D181" s="144">
        <f t="shared" si="76"/>
        <v>6.3608324043106652</v>
      </c>
      <c r="E181" s="145"/>
      <c r="F181" s="179">
        <f t="shared" si="69"/>
        <v>6.642483616866353</v>
      </c>
      <c r="G181" s="144">
        <f t="shared" si="74"/>
        <v>0.28165121255568781</v>
      </c>
      <c r="H181" s="145"/>
      <c r="I181" s="144">
        <f t="shared" si="70"/>
        <v>-0.45326751311295155</v>
      </c>
      <c r="J181" s="145"/>
      <c r="K181" s="126"/>
      <c r="L181" s="180">
        <f t="shared" si="77"/>
        <v>6.8858194023107213</v>
      </c>
      <c r="M181" s="178">
        <f t="shared" si="77"/>
        <v>6.7614613180515759</v>
      </c>
      <c r="N181" s="144">
        <f t="shared" si="77"/>
        <v>6.4230401712341854</v>
      </c>
      <c r="O181" s="145"/>
      <c r="P181" s="181">
        <f t="shared" si="72"/>
        <v>6.4799725416166121</v>
      </c>
      <c r="Q181" s="144">
        <f t="shared" si="75"/>
        <v>5.6932370382426711E-2</v>
      </c>
      <c r="R181" s="145"/>
      <c r="S181" s="144">
        <f t="shared" si="73"/>
        <v>-0.33842114681739055</v>
      </c>
      <c r="T181" s="145"/>
    </row>
    <row r="182" spans="1:20" x14ac:dyDescent="0.25">
      <c r="A182" s="54" t="s">
        <v>44</v>
      </c>
      <c r="B182" s="142">
        <f t="shared" si="76"/>
        <v>6.7273297772199561</v>
      </c>
      <c r="C182" s="178">
        <f t="shared" si="76"/>
        <v>6.9269192913385824</v>
      </c>
      <c r="D182" s="144">
        <f t="shared" si="76"/>
        <v>7.0444444444444443</v>
      </c>
      <c r="E182" s="145"/>
      <c r="F182" s="179">
        <f t="shared" si="69"/>
        <v>6.927439959121104</v>
      </c>
      <c r="G182" s="144">
        <f t="shared" si="74"/>
        <v>-0.11700448532334029</v>
      </c>
      <c r="H182" s="145"/>
      <c r="I182" s="144">
        <f t="shared" si="70"/>
        <v>0.11752515310586187</v>
      </c>
      <c r="J182" s="145"/>
      <c r="K182" s="126"/>
      <c r="L182" s="180">
        <f t="shared" si="77"/>
        <v>7.0634891759141354</v>
      </c>
      <c r="M182" s="178">
        <f t="shared" si="77"/>
        <v>7.3452897625733984</v>
      </c>
      <c r="N182" s="144">
        <f t="shared" si="77"/>
        <v>7.39</v>
      </c>
      <c r="O182" s="145"/>
      <c r="P182" s="181">
        <f t="shared" si="72"/>
        <v>7.3095399647170582</v>
      </c>
      <c r="Q182" s="144">
        <f t="shared" si="75"/>
        <v>-8.0460035282941433E-2</v>
      </c>
      <c r="R182" s="145"/>
      <c r="S182" s="144">
        <f t="shared" si="73"/>
        <v>4.4710237426601296E-2</v>
      </c>
      <c r="T182" s="145"/>
    </row>
    <row r="183" spans="1:20" x14ac:dyDescent="0.25">
      <c r="A183" s="55" t="s">
        <v>45</v>
      </c>
      <c r="B183" s="142">
        <f t="shared" si="76"/>
        <v>5.9279999999999999</v>
      </c>
      <c r="C183" s="178">
        <f t="shared" si="76"/>
        <v>6.5743329097839895</v>
      </c>
      <c r="D183" s="144">
        <f t="shared" si="76"/>
        <v>6.2153846153846155</v>
      </c>
      <c r="E183" s="145"/>
      <c r="F183" s="179">
        <f t="shared" si="69"/>
        <v>5.5271565495207664</v>
      </c>
      <c r="G183" s="144">
        <f t="shared" si="74"/>
        <v>-0.6882280658638491</v>
      </c>
      <c r="H183" s="145"/>
      <c r="I183" s="144">
        <f t="shared" si="70"/>
        <v>-0.35894829439937403</v>
      </c>
      <c r="J183" s="145"/>
      <c r="K183" s="126"/>
      <c r="L183" s="180">
        <f t="shared" si="77"/>
        <v>5.7363954068896659</v>
      </c>
      <c r="M183" s="178">
        <f t="shared" si="77"/>
        <v>6.4760432766615148</v>
      </c>
      <c r="N183" s="144">
        <f t="shared" si="77"/>
        <v>6.053500284575982</v>
      </c>
      <c r="O183" s="145"/>
      <c r="P183" s="181">
        <f t="shared" si="72"/>
        <v>5.8434727503168569</v>
      </c>
      <c r="Q183" s="144">
        <f t="shared" si="75"/>
        <v>-0.21002753425912513</v>
      </c>
      <c r="R183" s="145"/>
      <c r="S183" s="144">
        <f t="shared" si="73"/>
        <v>-0.42254299208553281</v>
      </c>
      <c r="T183" s="145"/>
    </row>
    <row r="184" spans="1:20" x14ac:dyDescent="0.25">
      <c r="A184" s="53" t="s">
        <v>46</v>
      </c>
      <c r="B184" s="142">
        <f t="shared" si="76"/>
        <v>5.3558309166007554</v>
      </c>
      <c r="C184" s="178">
        <f t="shared" si="76"/>
        <v>5.8044212840451088</v>
      </c>
      <c r="D184" s="144">
        <f t="shared" si="76"/>
        <v>5.7993987049028677</v>
      </c>
      <c r="E184" s="145"/>
      <c r="F184" s="179">
        <f t="shared" si="69"/>
        <v>5.4961728557057254</v>
      </c>
      <c r="G184" s="144">
        <f t="shared" si="74"/>
        <v>-0.30322584919714224</v>
      </c>
      <c r="H184" s="145"/>
      <c r="I184" s="144">
        <f t="shared" si="70"/>
        <v>-5.0225791422411348E-3</v>
      </c>
      <c r="J184" s="145"/>
      <c r="K184" s="126"/>
      <c r="L184" s="180">
        <f t="shared" si="77"/>
        <v>5.6981535471331393</v>
      </c>
      <c r="M184" s="178">
        <f t="shared" si="77"/>
        <v>6.0798230622298179</v>
      </c>
      <c r="N184" s="144">
        <f t="shared" si="77"/>
        <v>5.9481986783201872</v>
      </c>
      <c r="O184" s="145"/>
      <c r="P184" s="181">
        <f t="shared" si="72"/>
        <v>5.6697101935772629</v>
      </c>
      <c r="Q184" s="144">
        <f t="shared" si="75"/>
        <v>-0.27848848474292431</v>
      </c>
      <c r="R184" s="145"/>
      <c r="S184" s="144">
        <f t="shared" si="73"/>
        <v>-0.13162438390963072</v>
      </c>
      <c r="T184" s="145"/>
    </row>
    <row r="185" spans="1:20" ht="21" x14ac:dyDescent="0.35">
      <c r="A185" s="102" t="s">
        <v>65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</row>
    <row r="186" spans="1:20" x14ac:dyDescent="0.25">
      <c r="A186" s="72"/>
      <c r="B186" s="11" t="s">
        <v>150</v>
      </c>
      <c r="C186" s="12"/>
      <c r="D186" s="12"/>
      <c r="E186" s="12"/>
      <c r="F186" s="12"/>
      <c r="G186" s="12"/>
      <c r="H186" s="12"/>
      <c r="I186" s="12"/>
      <c r="J186" s="13"/>
      <c r="K186" s="103"/>
      <c r="L186" s="11" t="str">
        <f>L$5</f>
        <v>acumulado febrero</v>
      </c>
      <c r="M186" s="12"/>
      <c r="N186" s="12"/>
      <c r="O186" s="12"/>
      <c r="P186" s="12"/>
      <c r="Q186" s="12"/>
      <c r="R186" s="12"/>
      <c r="S186" s="12"/>
      <c r="T186" s="13"/>
    </row>
    <row r="187" spans="1:20" x14ac:dyDescent="0.25">
      <c r="A187" s="15"/>
      <c r="B187" s="104">
        <f>B$6</f>
        <v>2022</v>
      </c>
      <c r="C187" s="105">
        <f>C$6</f>
        <v>2023</v>
      </c>
      <c r="D187" s="11">
        <f>D$6</f>
        <v>2024</v>
      </c>
      <c r="E187" s="13"/>
      <c r="F187" s="106">
        <f>E$6</f>
        <v>2025</v>
      </c>
      <c r="G187" s="107" t="str">
        <f>CONCATENATE("dif ",RIGHT(F187,2),"-",RIGHT(D187,2))</f>
        <v>dif 25-24</v>
      </c>
      <c r="H187" s="108"/>
      <c r="I187" s="107" t="str">
        <f>CONCATENATE("dif ",RIGHT(D187,2),"-",RIGHT(C187,2))</f>
        <v>dif 24-23</v>
      </c>
      <c r="J187" s="108"/>
      <c r="K187" s="109"/>
      <c r="L187" s="104">
        <f>L$6</f>
        <v>2022</v>
      </c>
      <c r="M187" s="105">
        <f>M$6</f>
        <v>2023</v>
      </c>
      <c r="N187" s="11">
        <f>N$6</f>
        <v>2024</v>
      </c>
      <c r="O187" s="13"/>
      <c r="P187" s="106">
        <f>O$6</f>
        <v>2025</v>
      </c>
      <c r="Q187" s="107" t="str">
        <f>CONCATENATE("dif ",RIGHT(P187,2),"-",RIGHT(N187,2))</f>
        <v>dif 25-24</v>
      </c>
      <c r="R187" s="108"/>
      <c r="S187" s="107" t="str">
        <f>CONCATENATE("dif ",RIGHT(N187,2),"-",RIGHT(M187,2))</f>
        <v>dif 24-23</v>
      </c>
      <c r="T187" s="108"/>
    </row>
    <row r="188" spans="1:20" x14ac:dyDescent="0.25">
      <c r="A188" s="110" t="s">
        <v>48</v>
      </c>
      <c r="B188" s="111">
        <f t="shared" ref="B188:D198" si="78">B123/B58</f>
        <v>6.4053151292400861</v>
      </c>
      <c r="C188" s="182">
        <f t="shared" si="78"/>
        <v>6.8088718190707382</v>
      </c>
      <c r="D188" s="152">
        <f>D123/D58</f>
        <v>6.7620859172398244</v>
      </c>
      <c r="E188" s="153"/>
      <c r="F188" s="156">
        <f t="shared" ref="F188:F198" si="79">E123/E58</f>
        <v>6.628570835744438</v>
      </c>
      <c r="G188" s="113">
        <f>F188-D188</f>
        <v>-0.13351508149538649</v>
      </c>
      <c r="H188" s="114"/>
      <c r="I188" s="113">
        <f t="shared" ref="I188:I198" si="80">D188-C188</f>
        <v>-4.6785901830913801E-2</v>
      </c>
      <c r="J188" s="114"/>
      <c r="K188" s="115"/>
      <c r="L188" s="111">
        <f t="shared" ref="L188:N198" si="81">L123/L58</f>
        <v>6.8297853550761403</v>
      </c>
      <c r="M188" s="151">
        <f t="shared" si="81"/>
        <v>7.0326808295459147</v>
      </c>
      <c r="N188" s="152">
        <f>N123/N58</f>
        <v>7.0001312317669138</v>
      </c>
      <c r="O188" s="153"/>
      <c r="P188" s="156">
        <f t="shared" ref="P188:P198" si="82">O123/O58</f>
        <v>6.8845949459192095</v>
      </c>
      <c r="Q188" s="119">
        <f>P188-N188</f>
        <v>-0.11553628584770426</v>
      </c>
      <c r="R188" s="120"/>
      <c r="S188" s="119">
        <f t="shared" ref="S188:S198" si="83">N188-M188</f>
        <v>-3.2549597779000905E-2</v>
      </c>
      <c r="T188" s="120"/>
    </row>
    <row r="189" spans="1:20" x14ac:dyDescent="0.25">
      <c r="A189" s="183" t="s">
        <v>49</v>
      </c>
      <c r="B189" s="184">
        <f t="shared" si="78"/>
        <v>6.9710077389092184</v>
      </c>
      <c r="C189" s="185">
        <f t="shared" si="78"/>
        <v>7.327375365571652</v>
      </c>
      <c r="D189" s="186">
        <f>D124/D59</f>
        <v>7.2083939787951126</v>
      </c>
      <c r="E189" s="187"/>
      <c r="F189" s="188">
        <f t="shared" si="79"/>
        <v>7.1697545472986679</v>
      </c>
      <c r="G189" s="140">
        <f t="shared" ref="G189:G198" si="84">F189-D189</f>
        <v>-3.8639431496444665E-2</v>
      </c>
      <c r="H189" s="141"/>
      <c r="I189" s="140">
        <f t="shared" si="80"/>
        <v>-0.11898138677653947</v>
      </c>
      <c r="J189" s="141"/>
      <c r="K189" s="126"/>
      <c r="L189" s="184">
        <f t="shared" si="81"/>
        <v>7.3592005059650161</v>
      </c>
      <c r="M189" s="185">
        <f t="shared" si="81"/>
        <v>7.6156918976248287</v>
      </c>
      <c r="N189" s="186">
        <f t="shared" si="81"/>
        <v>7.4612617507659271</v>
      </c>
      <c r="O189" s="187"/>
      <c r="P189" s="188">
        <f t="shared" si="82"/>
        <v>7.4167332900139824</v>
      </c>
      <c r="Q189" s="140">
        <f t="shared" ref="Q189:Q198" si="85">P189-N189</f>
        <v>-4.4528460751944721E-2</v>
      </c>
      <c r="R189" s="141"/>
      <c r="S189" s="140">
        <f t="shared" si="83"/>
        <v>-0.15443014685890155</v>
      </c>
      <c r="T189" s="141"/>
    </row>
    <row r="190" spans="1:20" x14ac:dyDescent="0.25">
      <c r="A190" s="189" t="s">
        <v>50</v>
      </c>
      <c r="B190" s="142">
        <f t="shared" si="78"/>
        <v>6.9120244256787435</v>
      </c>
      <c r="C190" s="178">
        <f t="shared" si="78"/>
        <v>7.573860021727854</v>
      </c>
      <c r="D190" s="144">
        <f t="shared" si="78"/>
        <v>7.3477985852502536</v>
      </c>
      <c r="E190" s="145"/>
      <c r="F190" s="179">
        <f t="shared" si="79"/>
        <v>7.0598509811422456</v>
      </c>
      <c r="G190" s="144">
        <f t="shared" si="84"/>
        <v>-0.28794760410800802</v>
      </c>
      <c r="H190" s="145"/>
      <c r="I190" s="144">
        <f t="shared" si="80"/>
        <v>-0.22606143647760035</v>
      </c>
      <c r="J190" s="145"/>
      <c r="K190" s="126"/>
      <c r="L190" s="142">
        <f t="shared" si="81"/>
        <v>7.3585812186522324</v>
      </c>
      <c r="M190" s="178">
        <f t="shared" si="81"/>
        <v>7.7561282427802247</v>
      </c>
      <c r="N190" s="144">
        <f t="shared" si="81"/>
        <v>7.7503113237907346</v>
      </c>
      <c r="O190" s="145"/>
      <c r="P190" s="179">
        <f t="shared" si="82"/>
        <v>7.5446940480925209</v>
      </c>
      <c r="Q190" s="144">
        <f t="shared" si="85"/>
        <v>-0.20561727569821375</v>
      </c>
      <c r="R190" s="145"/>
      <c r="S190" s="144">
        <f t="shared" si="83"/>
        <v>-5.8169189894901052E-3</v>
      </c>
      <c r="T190" s="145"/>
    </row>
    <row r="191" spans="1:20" x14ac:dyDescent="0.25">
      <c r="A191" s="189" t="s">
        <v>51</v>
      </c>
      <c r="B191" s="142">
        <f t="shared" si="78"/>
        <v>4.7389745428468988</v>
      </c>
      <c r="C191" s="178">
        <f t="shared" si="78"/>
        <v>3.5846256092157733</v>
      </c>
      <c r="D191" s="144">
        <f t="shared" si="78"/>
        <v>3.9109201425277718</v>
      </c>
      <c r="E191" s="145"/>
      <c r="F191" s="179">
        <f t="shared" si="79"/>
        <v>4.5115577889447236</v>
      </c>
      <c r="G191" s="144">
        <f t="shared" si="84"/>
        <v>0.60063764641695183</v>
      </c>
      <c r="H191" s="145"/>
      <c r="I191" s="144">
        <f t="shared" si="80"/>
        <v>0.32629453331199842</v>
      </c>
      <c r="J191" s="145"/>
      <c r="K191" s="126"/>
      <c r="L191" s="142">
        <f t="shared" si="81"/>
        <v>5.0708146487294465</v>
      </c>
      <c r="M191" s="178">
        <f t="shared" si="81"/>
        <v>2.9888888888888889</v>
      </c>
      <c r="N191" s="144">
        <f t="shared" si="81"/>
        <v>4.320968962906889</v>
      </c>
      <c r="O191" s="145"/>
      <c r="P191" s="179">
        <f t="shared" si="82"/>
        <v>4.537897310513447</v>
      </c>
      <c r="Q191" s="144">
        <f t="shared" si="85"/>
        <v>0.21692834760655799</v>
      </c>
      <c r="R191" s="145"/>
      <c r="S191" s="144">
        <f t="shared" si="83"/>
        <v>1.3320800740180001</v>
      </c>
      <c r="T191" s="145"/>
    </row>
    <row r="192" spans="1:20" x14ac:dyDescent="0.25">
      <c r="A192" s="189" t="s">
        <v>52</v>
      </c>
      <c r="B192" s="142">
        <f t="shared" si="78"/>
        <v>5.9475019322618365</v>
      </c>
      <c r="C192" s="178">
        <f t="shared" si="78"/>
        <v>7.1207352712306973</v>
      </c>
      <c r="D192" s="144">
        <f t="shared" si="78"/>
        <v>7.130149994765886</v>
      </c>
      <c r="E192" s="145"/>
      <c r="F192" s="179">
        <f t="shared" si="79"/>
        <v>6.9672563150615128</v>
      </c>
      <c r="G192" s="144">
        <f t="shared" si="84"/>
        <v>-0.16289367970437318</v>
      </c>
      <c r="H192" s="145"/>
      <c r="I192" s="144">
        <f t="shared" si="80"/>
        <v>9.4147235351886849E-3</v>
      </c>
      <c r="J192" s="145"/>
      <c r="K192" s="126"/>
      <c r="L192" s="142">
        <f t="shared" si="81"/>
        <v>6.4994223926805601</v>
      </c>
      <c r="M192" s="178">
        <f t="shared" si="81"/>
        <v>7.390189709711068</v>
      </c>
      <c r="N192" s="144">
        <f t="shared" si="81"/>
        <v>7.3018880852683665</v>
      </c>
      <c r="O192" s="145"/>
      <c r="P192" s="179">
        <f t="shared" si="82"/>
        <v>7.2597188560349002</v>
      </c>
      <c r="Q192" s="144">
        <f t="shared" si="85"/>
        <v>-4.2169229233466332E-2</v>
      </c>
      <c r="R192" s="145"/>
      <c r="S192" s="144">
        <f t="shared" si="83"/>
        <v>-8.830162444270151E-2</v>
      </c>
      <c r="T192" s="145"/>
    </row>
    <row r="193" spans="1:20" x14ac:dyDescent="0.25">
      <c r="A193" s="189" t="s">
        <v>53</v>
      </c>
      <c r="B193" s="142">
        <f t="shared" si="78"/>
        <v>6.8945538818076475</v>
      </c>
      <c r="C193" s="178">
        <f t="shared" si="78"/>
        <v>5.2671606864274567</v>
      </c>
      <c r="D193" s="144">
        <f t="shared" si="78"/>
        <v>6.3012135381874863</v>
      </c>
      <c r="E193" s="145"/>
      <c r="F193" s="179">
        <f t="shared" si="79"/>
        <v>5.9382620774810926</v>
      </c>
      <c r="G193" s="144">
        <f t="shared" si="84"/>
        <v>-0.36295146070639372</v>
      </c>
      <c r="H193" s="145"/>
      <c r="I193" s="144">
        <f t="shared" si="80"/>
        <v>1.0340528517600296</v>
      </c>
      <c r="J193" s="145"/>
      <c r="K193" s="126"/>
      <c r="L193" s="142">
        <f t="shared" si="81"/>
        <v>7.504627689963816</v>
      </c>
      <c r="M193" s="178">
        <f t="shared" si="81"/>
        <v>5.7244508382670283</v>
      </c>
      <c r="N193" s="144">
        <f t="shared" si="81"/>
        <v>6.4840872925664925</v>
      </c>
      <c r="O193" s="145"/>
      <c r="P193" s="179">
        <f t="shared" si="82"/>
        <v>5.7852071154376894</v>
      </c>
      <c r="Q193" s="144">
        <f t="shared" si="85"/>
        <v>-0.69888017712880313</v>
      </c>
      <c r="R193" s="145"/>
      <c r="S193" s="144">
        <f t="shared" si="83"/>
        <v>0.75963645429946425</v>
      </c>
      <c r="T193" s="145"/>
    </row>
    <row r="194" spans="1:20" x14ac:dyDescent="0.25">
      <c r="A194" s="189" t="s">
        <v>54</v>
      </c>
      <c r="B194" s="142">
        <f t="shared" si="78"/>
        <v>2.4567090685268771</v>
      </c>
      <c r="C194" s="178">
        <f t="shared" si="78"/>
        <v>2.2917233809001099</v>
      </c>
      <c r="D194" s="144">
        <f t="shared" si="78"/>
        <v>2.4732375690607733</v>
      </c>
      <c r="E194" s="145"/>
      <c r="F194" s="179">
        <f t="shared" si="79"/>
        <v>2.1117708416914067</v>
      </c>
      <c r="G194" s="144">
        <f t="shared" si="84"/>
        <v>-0.36146672736936658</v>
      </c>
      <c r="H194" s="145"/>
      <c r="I194" s="144">
        <f t="shared" si="80"/>
        <v>0.18151418816066345</v>
      </c>
      <c r="J194" s="145"/>
      <c r="K194" s="126"/>
      <c r="L194" s="142">
        <f t="shared" si="81"/>
        <v>2.6269508091651979</v>
      </c>
      <c r="M194" s="178">
        <f t="shared" si="81"/>
        <v>2.4097102449120387</v>
      </c>
      <c r="N194" s="144">
        <f t="shared" si="81"/>
        <v>2.5511485847027444</v>
      </c>
      <c r="O194" s="145"/>
      <c r="P194" s="179">
        <f t="shared" si="82"/>
        <v>2.2152115974802133</v>
      </c>
      <c r="Q194" s="144">
        <f>P194-N194</f>
        <v>-0.33593698722253107</v>
      </c>
      <c r="R194" s="145"/>
      <c r="S194" s="144">
        <f t="shared" si="83"/>
        <v>0.14143833979070575</v>
      </c>
      <c r="T194" s="145"/>
    </row>
    <row r="195" spans="1:20" x14ac:dyDescent="0.25">
      <c r="A195" s="189" t="s">
        <v>55</v>
      </c>
      <c r="B195" s="142">
        <f t="shared" si="78"/>
        <v>2.7251615992338998</v>
      </c>
      <c r="C195" s="178">
        <f t="shared" si="78"/>
        <v>2.7041745730550284</v>
      </c>
      <c r="D195" s="144">
        <f t="shared" si="78"/>
        <v>3.1517801374141161</v>
      </c>
      <c r="E195" s="145"/>
      <c r="F195" s="179">
        <f t="shared" si="79"/>
        <v>3.1261325703385787</v>
      </c>
      <c r="G195" s="144">
        <f t="shared" si="84"/>
        <v>-2.5647567075537392E-2</v>
      </c>
      <c r="H195" s="145"/>
      <c r="I195" s="144">
        <f t="shared" si="80"/>
        <v>0.44760556435908772</v>
      </c>
      <c r="J195" s="145"/>
      <c r="K195" s="126"/>
      <c r="L195" s="142">
        <f t="shared" si="81"/>
        <v>2.9572949117341643</v>
      </c>
      <c r="M195" s="178">
        <f t="shared" si="81"/>
        <v>2.6833020637898688</v>
      </c>
      <c r="N195" s="144">
        <f t="shared" si="81"/>
        <v>2.9659680638722556</v>
      </c>
      <c r="O195" s="145"/>
      <c r="P195" s="179">
        <f t="shared" si="82"/>
        <v>2.8791162546028408</v>
      </c>
      <c r="Q195" s="144">
        <f t="shared" si="85"/>
        <v>-8.6851809269414826E-2</v>
      </c>
      <c r="R195" s="145"/>
      <c r="S195" s="144">
        <f t="shared" si="83"/>
        <v>0.28266600008238685</v>
      </c>
      <c r="T195" s="145"/>
    </row>
    <row r="196" spans="1:20" x14ac:dyDescent="0.25">
      <c r="A196" s="189" t="s">
        <v>56</v>
      </c>
      <c r="B196" s="142">
        <f t="shared" si="78"/>
        <v>6.5212775777716239</v>
      </c>
      <c r="C196" s="178">
        <f t="shared" si="78"/>
        <v>6.7735424066533829</v>
      </c>
      <c r="D196" s="144">
        <f t="shared" si="78"/>
        <v>6.9712386605911121</v>
      </c>
      <c r="E196" s="145"/>
      <c r="F196" s="179">
        <f t="shared" si="79"/>
        <v>7.2220742967575688</v>
      </c>
      <c r="G196" s="144">
        <f t="shared" si="84"/>
        <v>0.25083563616645677</v>
      </c>
      <c r="H196" s="145"/>
      <c r="I196" s="144">
        <f t="shared" si="80"/>
        <v>0.19769625393772916</v>
      </c>
      <c r="J196" s="145"/>
      <c r="K196" s="126"/>
      <c r="L196" s="142">
        <f t="shared" si="81"/>
        <v>6.8741949334478321</v>
      </c>
      <c r="M196" s="178">
        <f t="shared" si="81"/>
        <v>7.0276900122871684</v>
      </c>
      <c r="N196" s="144">
        <f t="shared" si="81"/>
        <v>7.3042666036804018</v>
      </c>
      <c r="O196" s="145"/>
      <c r="P196" s="179">
        <f t="shared" si="82"/>
        <v>7.3802195883264572</v>
      </c>
      <c r="Q196" s="144">
        <f t="shared" si="85"/>
        <v>7.5952984646055377E-2</v>
      </c>
      <c r="R196" s="145"/>
      <c r="S196" s="144">
        <f t="shared" si="83"/>
        <v>0.27657659139323343</v>
      </c>
      <c r="T196" s="145"/>
    </row>
    <row r="197" spans="1:20" x14ac:dyDescent="0.25">
      <c r="A197" s="190" t="s">
        <v>57</v>
      </c>
      <c r="B197" s="142">
        <f t="shared" si="78"/>
        <v>5.433778974704242</v>
      </c>
      <c r="C197" s="143">
        <f t="shared" si="78"/>
        <v>6.3448800913589647</v>
      </c>
      <c r="D197" s="144">
        <f t="shared" si="78"/>
        <v>5.967058630720695</v>
      </c>
      <c r="E197" s="145"/>
      <c r="F197" s="191">
        <f t="shared" si="79"/>
        <v>5.8275534140620051</v>
      </c>
      <c r="G197" s="144">
        <f t="shared" si="84"/>
        <v>-0.13950521665868987</v>
      </c>
      <c r="H197" s="145"/>
      <c r="I197" s="144">
        <f t="shared" si="80"/>
        <v>-0.37782146063826971</v>
      </c>
      <c r="J197" s="145"/>
      <c r="K197" s="126"/>
      <c r="L197" s="142">
        <f t="shared" si="81"/>
        <v>6.2677770659833438</v>
      </c>
      <c r="M197" s="143">
        <f t="shared" si="81"/>
        <v>6.5175308234258038</v>
      </c>
      <c r="N197" s="144">
        <f t="shared" si="81"/>
        <v>5.8420045716557345</v>
      </c>
      <c r="O197" s="145"/>
      <c r="P197" s="191">
        <f t="shared" si="82"/>
        <v>5.9730702529367496</v>
      </c>
      <c r="Q197" s="144">
        <f t="shared" si="85"/>
        <v>0.13106568128101515</v>
      </c>
      <c r="R197" s="145"/>
      <c r="S197" s="144">
        <f t="shared" si="83"/>
        <v>-0.67552625177006931</v>
      </c>
      <c r="T197" s="145"/>
    </row>
    <row r="198" spans="1:20" x14ac:dyDescent="0.25">
      <c r="A198" s="192" t="s">
        <v>58</v>
      </c>
      <c r="B198" s="146">
        <f t="shared" si="78"/>
        <v>5.5249435665914222</v>
      </c>
      <c r="C198" s="193">
        <f t="shared" si="78"/>
        <v>7.6056160938809727</v>
      </c>
      <c r="D198" s="194">
        <f t="shared" si="78"/>
        <v>5.9900506351603449</v>
      </c>
      <c r="E198" s="195"/>
      <c r="F198" s="196">
        <f t="shared" si="79"/>
        <v>6.1582134746404238</v>
      </c>
      <c r="G198" s="144">
        <f t="shared" si="84"/>
        <v>0.16816283948007893</v>
      </c>
      <c r="H198" s="145"/>
      <c r="I198" s="144">
        <f t="shared" si="80"/>
        <v>-1.6155654587206278</v>
      </c>
      <c r="J198" s="145"/>
      <c r="K198" s="126"/>
      <c r="L198" s="146">
        <f t="shared" si="81"/>
        <v>5.8201270271936858</v>
      </c>
      <c r="M198" s="193">
        <f t="shared" si="81"/>
        <v>7.8678398183507072</v>
      </c>
      <c r="N198" s="194">
        <f t="shared" si="81"/>
        <v>6.1508192257068943</v>
      </c>
      <c r="O198" s="195"/>
      <c r="P198" s="196">
        <f t="shared" si="82"/>
        <v>6.1074782270228187</v>
      </c>
      <c r="Q198" s="144">
        <f t="shared" si="85"/>
        <v>-4.3340998684075593E-2</v>
      </c>
      <c r="R198" s="145"/>
      <c r="S198" s="144">
        <f t="shared" si="83"/>
        <v>-1.7170205926438129</v>
      </c>
      <c r="T198" s="145"/>
    </row>
    <row r="199" spans="1:20" ht="21" x14ac:dyDescent="0.35">
      <c r="A199" s="197" t="s">
        <v>66</v>
      </c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</row>
    <row r="200" spans="1:20" x14ac:dyDescent="0.25">
      <c r="A200" s="72"/>
      <c r="B200" s="11" t="s">
        <v>150</v>
      </c>
      <c r="C200" s="12"/>
      <c r="D200" s="12"/>
      <c r="E200" s="12"/>
      <c r="F200" s="12"/>
      <c r="G200" s="12"/>
      <c r="H200" s="12"/>
      <c r="I200" s="12"/>
      <c r="J200" s="13"/>
      <c r="K200" s="198"/>
      <c r="L200" s="11" t="str">
        <f>L$5</f>
        <v>acumulado febrero</v>
      </c>
      <c r="M200" s="12"/>
      <c r="N200" s="12"/>
      <c r="O200" s="12"/>
      <c r="P200" s="12"/>
      <c r="Q200" s="12"/>
      <c r="R200" s="12"/>
      <c r="S200" s="12"/>
      <c r="T200" s="13"/>
    </row>
    <row r="201" spans="1:20" x14ac:dyDescent="0.25">
      <c r="A201" s="15"/>
      <c r="B201" s="16">
        <f>B$6</f>
        <v>2022</v>
      </c>
      <c r="C201" s="16">
        <f>C$6</f>
        <v>2023</v>
      </c>
      <c r="D201" s="16">
        <f>D$6</f>
        <v>2024</v>
      </c>
      <c r="E201" s="16">
        <f>E$6</f>
        <v>2025</v>
      </c>
      <c r="F201" s="16" t="str">
        <f>CONCATENATE("var ",RIGHT(E201,2),"/",RIGHT(D201,2))</f>
        <v>var 25/24</v>
      </c>
      <c r="G201" s="16" t="str">
        <f>CONCATENATE("var ",RIGHT(D201,2),"/",RIGHT(C201,2))</f>
        <v>var 24/23</v>
      </c>
      <c r="H201" s="16" t="str">
        <f>CONCATENATE("dif ",RIGHT(E201,2),"-",RIGHT(D201,2))</f>
        <v>dif 25-24</v>
      </c>
      <c r="I201" s="107" t="str">
        <f>CONCATENATE("dif ",RIGHT(D201,2),"-",RIGHT(C201,2))</f>
        <v>dif 24-23</v>
      </c>
      <c r="J201" s="108"/>
      <c r="K201" s="199"/>
      <c r="L201" s="16">
        <f>L$6</f>
        <v>2022</v>
      </c>
      <c r="M201" s="16">
        <f>M$6</f>
        <v>2023</v>
      </c>
      <c r="N201" s="16">
        <f>N$6</f>
        <v>2024</v>
      </c>
      <c r="O201" s="16">
        <f>O$6</f>
        <v>2025</v>
      </c>
      <c r="P201" s="16" t="str">
        <f>CONCATENATE("var ",RIGHT(O201,2),"/",RIGHT(N201,2))</f>
        <v>var 25/24</v>
      </c>
      <c r="Q201" s="16" t="str">
        <f>CONCATENATE("var ",RIGHT(N201,2),"/",RIGHT(M201,2))</f>
        <v>var 24/23</v>
      </c>
      <c r="R201" s="16" t="str">
        <f>CONCATENATE("dif ",RIGHT(O201,2),"-",RIGHT(N201,2))</f>
        <v>dif 25-24</v>
      </c>
      <c r="S201" s="107" t="str">
        <f>CONCATENATE("dif ",RIGHT(N201,2),"-",RIGHT(M201,2))</f>
        <v>dif 24-23</v>
      </c>
      <c r="T201" s="108"/>
    </row>
    <row r="202" spans="1:20" x14ac:dyDescent="0.25">
      <c r="A202" s="200" t="s">
        <v>4</v>
      </c>
      <c r="B202" s="201">
        <v>0.66890000000000005</v>
      </c>
      <c r="C202" s="201">
        <v>0.79590000000000005</v>
      </c>
      <c r="D202" s="201">
        <v>0.80989999999999995</v>
      </c>
      <c r="E202" s="201">
        <v>0.81069999999999998</v>
      </c>
      <c r="F202" s="201">
        <f>E202/D202-1</f>
        <v>9.8777626867518897E-4</v>
      </c>
      <c r="G202" s="201">
        <f>D202/C202-1</f>
        <v>1.7590149516270692E-2</v>
      </c>
      <c r="H202" s="202">
        <f>(E202-D202)*100</f>
        <v>8.0000000000002292E-2</v>
      </c>
      <c r="I202" s="203">
        <f>(D202-C202)*100</f>
        <v>1.3999999999999901</v>
      </c>
      <c r="J202" s="204"/>
      <c r="K202" s="205"/>
      <c r="L202" s="201">
        <v>0.60071081530368453</v>
      </c>
      <c r="M202" s="201">
        <v>0.76713900878443608</v>
      </c>
      <c r="N202" s="201">
        <v>0.786140536375461</v>
      </c>
      <c r="O202" s="201">
        <v>0.7852934158922934</v>
      </c>
      <c r="P202" s="201">
        <f>O202/N202-1</f>
        <v>-1.0775687602541106E-3</v>
      </c>
      <c r="Q202" s="201">
        <f t="shared" ref="Q202:Q213" si="86">N202/M202-1</f>
        <v>2.4769340854056798E-2</v>
      </c>
      <c r="R202" s="202">
        <f>(O202-N202)*100</f>
        <v>-8.4712048316759603E-2</v>
      </c>
      <c r="S202" s="203">
        <f t="shared" ref="S202:S213" si="87">(O202-L202)*100</f>
        <v>18.458260058860887</v>
      </c>
      <c r="T202" s="204"/>
    </row>
    <row r="203" spans="1:20" x14ac:dyDescent="0.25">
      <c r="A203" s="206" t="s">
        <v>5</v>
      </c>
      <c r="B203" s="201">
        <v>0.69129999999999991</v>
      </c>
      <c r="C203" s="201">
        <v>0.84329999999999994</v>
      </c>
      <c r="D203" s="201">
        <v>0.87360000000000004</v>
      </c>
      <c r="E203" s="201">
        <v>0.8377</v>
      </c>
      <c r="F203" s="207">
        <f t="shared" ref="F203:F213" si="88">E203/D203-1</f>
        <v>-4.109432234432242E-2</v>
      </c>
      <c r="G203" s="207">
        <f t="shared" ref="G203:G213" si="89">D203/C203-1</f>
        <v>3.5930273923870715E-2</v>
      </c>
      <c r="H203" s="208">
        <f t="shared" ref="H203:H213" si="90">(E203-D203)*100</f>
        <v>-3.5900000000000043</v>
      </c>
      <c r="I203" s="209">
        <f t="shared" ref="I203:I213" si="91">(D203-C203)*100</f>
        <v>3.0300000000000105</v>
      </c>
      <c r="J203" s="210"/>
      <c r="K203" s="205"/>
      <c r="L203" s="207">
        <v>0.61207004639110629</v>
      </c>
      <c r="M203" s="207">
        <v>0.81592619316626391</v>
      </c>
      <c r="N203" s="207">
        <v>0.81663014383903409</v>
      </c>
      <c r="O203" s="207">
        <v>0.81521503808749152</v>
      </c>
      <c r="P203" s="207">
        <f t="shared" ref="P203:P213" si="92">O203/N203-1</f>
        <v>-1.7328600495813973E-3</v>
      </c>
      <c r="Q203" s="207">
        <f t="shared" si="86"/>
        <v>8.6276268450014015E-4</v>
      </c>
      <c r="R203" s="208">
        <f>(O203-N203)*100</f>
        <v>-0.1415105751542578</v>
      </c>
      <c r="S203" s="209">
        <f t="shared" si="87"/>
        <v>20.314499169638523</v>
      </c>
      <c r="T203" s="210"/>
    </row>
    <row r="204" spans="1:20" x14ac:dyDescent="0.25">
      <c r="A204" s="211" t="s">
        <v>6</v>
      </c>
      <c r="B204" s="212">
        <v>0.75040000000000007</v>
      </c>
      <c r="C204" s="212">
        <v>0.89610000000000001</v>
      </c>
      <c r="D204" s="212">
        <v>0.92269999999999996</v>
      </c>
      <c r="E204" s="212">
        <v>0.82129999999999992</v>
      </c>
      <c r="F204" s="212">
        <f t="shared" si="88"/>
        <v>-0.10989487374011064</v>
      </c>
      <c r="G204" s="212">
        <f t="shared" si="89"/>
        <v>2.9684187032697151E-2</v>
      </c>
      <c r="H204" s="213">
        <f t="shared" si="90"/>
        <v>-10.140000000000004</v>
      </c>
      <c r="I204" s="214">
        <f t="shared" si="91"/>
        <v>2.6599999999999957</v>
      </c>
      <c r="J204" s="215"/>
      <c r="K204" s="216"/>
      <c r="L204" s="212">
        <v>0.66105009380898483</v>
      </c>
      <c r="M204" s="212">
        <v>0.81918362812987844</v>
      </c>
      <c r="N204" s="212">
        <v>0.81255565703847477</v>
      </c>
      <c r="O204" s="212">
        <v>0.76447055625985472</v>
      </c>
      <c r="P204" s="212">
        <f>O204/N204-1</f>
        <v>-5.9177608773134383E-2</v>
      </c>
      <c r="Q204" s="212">
        <f t="shared" si="86"/>
        <v>-8.0909467228180709E-3</v>
      </c>
      <c r="R204" s="213">
        <f t="shared" ref="R204:R213" si="93">(O204-N204)*100</f>
        <v>-4.8085100778620049</v>
      </c>
      <c r="S204" s="214">
        <f t="shared" si="87"/>
        <v>10.342046245086989</v>
      </c>
      <c r="T204" s="215"/>
    </row>
    <row r="205" spans="1:20" x14ac:dyDescent="0.25">
      <c r="A205" s="37" t="s">
        <v>7</v>
      </c>
      <c r="B205" s="32">
        <v>0.69409999999999994</v>
      </c>
      <c r="C205" s="32">
        <v>0.86599999999999999</v>
      </c>
      <c r="D205" s="32">
        <v>0.89319999999999988</v>
      </c>
      <c r="E205" s="32">
        <v>0.87329999999999997</v>
      </c>
      <c r="F205" s="32">
        <f t="shared" si="88"/>
        <v>-2.2279444693237727E-2</v>
      </c>
      <c r="G205" s="32">
        <f t="shared" si="89"/>
        <v>3.1408775981524029E-2</v>
      </c>
      <c r="H205" s="217">
        <f t="shared" si="90"/>
        <v>-1.9899999999999918</v>
      </c>
      <c r="I205" s="218">
        <f t="shared" si="91"/>
        <v>2.7199999999999891</v>
      </c>
      <c r="J205" s="219"/>
      <c r="K205" s="216"/>
      <c r="L205" s="32">
        <v>0.6133044929031819</v>
      </c>
      <c r="M205" s="32">
        <v>0.85692685175418826</v>
      </c>
      <c r="N205" s="32">
        <v>0.85454211026105664</v>
      </c>
      <c r="O205" s="32">
        <v>0.85537666846930627</v>
      </c>
      <c r="P205" s="32">
        <f t="shared" si="92"/>
        <v>9.7661449123287447E-4</v>
      </c>
      <c r="Q205" s="32">
        <f t="shared" si="86"/>
        <v>-2.7828997168777292E-3</v>
      </c>
      <c r="R205" s="217">
        <f>(O205-N205)*100</f>
        <v>8.3455820824962501E-2</v>
      </c>
      <c r="S205" s="218">
        <f t="shared" si="87"/>
        <v>24.207217556612438</v>
      </c>
      <c r="T205" s="219"/>
    </row>
    <row r="206" spans="1:20" x14ac:dyDescent="0.25">
      <c r="A206" s="37" t="s">
        <v>8</v>
      </c>
      <c r="B206" s="32">
        <v>0.63170000000000004</v>
      </c>
      <c r="C206" s="32">
        <v>0.73430000000000006</v>
      </c>
      <c r="D206" s="32">
        <v>0.76829999999999998</v>
      </c>
      <c r="E206" s="32">
        <v>0.74860000000000004</v>
      </c>
      <c r="F206" s="32">
        <f>E206/D206-1</f>
        <v>-2.564102564102555E-2</v>
      </c>
      <c r="G206" s="32">
        <f t="shared" si="89"/>
        <v>4.6302601116709585E-2</v>
      </c>
      <c r="H206" s="217">
        <f t="shared" si="90"/>
        <v>-1.969999999999994</v>
      </c>
      <c r="I206" s="218">
        <f t="shared" si="91"/>
        <v>3.3999999999999919</v>
      </c>
      <c r="J206" s="219"/>
      <c r="K206" s="216"/>
      <c r="L206" s="32">
        <v>0.5584362334079247</v>
      </c>
      <c r="M206" s="32">
        <v>0.69257862961102334</v>
      </c>
      <c r="N206" s="32">
        <v>0.69937326347772344</v>
      </c>
      <c r="O206" s="32">
        <v>0.75049194001083552</v>
      </c>
      <c r="P206" s="32">
        <f t="shared" si="92"/>
        <v>7.3092122908613666E-2</v>
      </c>
      <c r="Q206" s="32">
        <f t="shared" si="86"/>
        <v>9.8106317119779352E-3</v>
      </c>
      <c r="R206" s="217">
        <f t="shared" si="93"/>
        <v>5.111867653311208</v>
      </c>
      <c r="S206" s="218">
        <f t="shared" si="87"/>
        <v>19.205570660291084</v>
      </c>
      <c r="T206" s="219"/>
    </row>
    <row r="207" spans="1:20" x14ac:dyDescent="0.25">
      <c r="A207" s="37" t="s">
        <v>9</v>
      </c>
      <c r="B207" s="32">
        <v>0.58329999999999993</v>
      </c>
      <c r="C207" s="32">
        <v>0.62419999999999998</v>
      </c>
      <c r="D207" s="32">
        <v>0.70050000000000001</v>
      </c>
      <c r="E207" s="32">
        <v>0.6654000000000001</v>
      </c>
      <c r="F207" s="32">
        <f t="shared" si="88"/>
        <v>-5.010706638115614E-2</v>
      </c>
      <c r="G207" s="32">
        <f t="shared" si="89"/>
        <v>0.12223646267222055</v>
      </c>
      <c r="H207" s="217">
        <f t="shared" si="90"/>
        <v>-3.5099999999999909</v>
      </c>
      <c r="I207" s="218">
        <f t="shared" si="91"/>
        <v>7.6300000000000034</v>
      </c>
      <c r="J207" s="219"/>
      <c r="K207" s="216"/>
      <c r="L207" s="32">
        <v>0.54672924104572151</v>
      </c>
      <c r="M207" s="32">
        <v>0.62558076189735012</v>
      </c>
      <c r="N207" s="32">
        <v>0.66709165263411119</v>
      </c>
      <c r="O207" s="32">
        <v>0.65017888074077668</v>
      </c>
      <c r="P207" s="32">
        <f t="shared" si="92"/>
        <v>-2.5352995838805459E-2</v>
      </c>
      <c r="Q207" s="32">
        <f t="shared" si="86"/>
        <v>6.635576613779004E-2</v>
      </c>
      <c r="R207" s="217">
        <f t="shared" si="93"/>
        <v>-1.6912771893334511</v>
      </c>
      <c r="S207" s="218">
        <f t="shared" si="87"/>
        <v>10.344963969505516</v>
      </c>
      <c r="T207" s="219"/>
    </row>
    <row r="208" spans="1:20" x14ac:dyDescent="0.25">
      <c r="A208" s="220" t="s">
        <v>10</v>
      </c>
      <c r="B208" s="221">
        <v>0.53249999999999997</v>
      </c>
      <c r="C208" s="221">
        <v>0.75580000000000003</v>
      </c>
      <c r="D208" s="221">
        <v>0.70450000000000002</v>
      </c>
      <c r="E208" s="221">
        <v>0.67459999999999998</v>
      </c>
      <c r="F208" s="221">
        <f t="shared" si="88"/>
        <v>-4.2441447835344315E-2</v>
      </c>
      <c r="G208" s="221">
        <f t="shared" si="89"/>
        <v>-6.7875099232601266E-2</v>
      </c>
      <c r="H208" s="222">
        <f t="shared" si="90"/>
        <v>-2.9900000000000038</v>
      </c>
      <c r="I208" s="223">
        <f t="shared" si="91"/>
        <v>-5.1300000000000008</v>
      </c>
      <c r="J208" s="224"/>
      <c r="K208" s="216"/>
      <c r="L208" s="221">
        <v>0.55978410026530057</v>
      </c>
      <c r="M208" s="221">
        <v>0.75341156019122124</v>
      </c>
      <c r="N208" s="221">
        <v>0.69364043506078055</v>
      </c>
      <c r="O208" s="221">
        <v>0.67566376016459295</v>
      </c>
      <c r="P208" s="221">
        <f t="shared" si="92"/>
        <v>-2.5916417191873209E-2</v>
      </c>
      <c r="Q208" s="221">
        <f t="shared" si="86"/>
        <v>-7.9333963385523787E-2</v>
      </c>
      <c r="R208" s="222">
        <f t="shared" si="93"/>
        <v>-1.7976674896187594</v>
      </c>
      <c r="S208" s="223">
        <f t="shared" si="87"/>
        <v>11.587965989929238</v>
      </c>
      <c r="T208" s="224"/>
    </row>
    <row r="209" spans="1:20" x14ac:dyDescent="0.25">
      <c r="A209" s="206" t="s">
        <v>11</v>
      </c>
      <c r="B209" s="201">
        <v>0.60719999999999996</v>
      </c>
      <c r="C209" s="201">
        <v>0.68030000000000002</v>
      </c>
      <c r="D209" s="201">
        <v>0.75129999999999997</v>
      </c>
      <c r="E209" s="201">
        <v>0.74269999999999992</v>
      </c>
      <c r="F209" s="207">
        <f t="shared" si="88"/>
        <v>-1.1446825502462454E-2</v>
      </c>
      <c r="G209" s="207">
        <f t="shared" si="89"/>
        <v>0.10436572100543873</v>
      </c>
      <c r="H209" s="208">
        <f t="shared" si="90"/>
        <v>-0.8600000000000052</v>
      </c>
      <c r="I209" s="209">
        <f t="shared" si="91"/>
        <v>7.0999999999999952</v>
      </c>
      <c r="J209" s="210"/>
      <c r="K209" s="205"/>
      <c r="L209" s="207">
        <v>0.56948394789286316</v>
      </c>
      <c r="M209" s="207">
        <v>0.6467730719990642</v>
      </c>
      <c r="N209" s="207">
        <v>0.70930015812004266</v>
      </c>
      <c r="O209" s="207">
        <v>0.70953073314417736</v>
      </c>
      <c r="P209" s="207">
        <f t="shared" si="92"/>
        <v>3.2507397819547812E-4</v>
      </c>
      <c r="Q209" s="207">
        <f t="shared" si="86"/>
        <v>9.6675462891053998E-2</v>
      </c>
      <c r="R209" s="208">
        <f t="shared" si="93"/>
        <v>2.3057502413470488E-2</v>
      </c>
      <c r="S209" s="209">
        <f t="shared" si="87"/>
        <v>14.004678525131419</v>
      </c>
      <c r="T209" s="210"/>
    </row>
    <row r="210" spans="1:20" x14ac:dyDescent="0.25">
      <c r="A210" s="36" t="s">
        <v>12</v>
      </c>
      <c r="B210" s="212">
        <v>0.6409999999999999</v>
      </c>
      <c r="C210" s="212">
        <v>0.70290000000000008</v>
      </c>
      <c r="D210" s="212">
        <v>0.92249999999999999</v>
      </c>
      <c r="E210" s="212">
        <v>0.92110000000000003</v>
      </c>
      <c r="F210" s="212">
        <f t="shared" si="88"/>
        <v>-1.5176151761516765E-3</v>
      </c>
      <c r="G210" s="212">
        <f t="shared" si="89"/>
        <v>0.31241997439180524</v>
      </c>
      <c r="H210" s="213">
        <f t="shared" si="90"/>
        <v>-0.13999999999999568</v>
      </c>
      <c r="I210" s="214">
        <f t="shared" si="91"/>
        <v>21.95999999999999</v>
      </c>
      <c r="J210" s="215"/>
      <c r="K210" s="216"/>
      <c r="L210" s="212">
        <v>0.70026601808923006</v>
      </c>
      <c r="M210" s="212">
        <v>0.6808723569489924</v>
      </c>
      <c r="N210" s="212">
        <v>0.87260273972602742</v>
      </c>
      <c r="O210" s="212">
        <v>0.89651083097821482</v>
      </c>
      <c r="P210" s="212">
        <f t="shared" si="92"/>
        <v>2.7398597510356115E-2</v>
      </c>
      <c r="Q210" s="212">
        <f t="shared" si="86"/>
        <v>0.2815951930200018</v>
      </c>
      <c r="R210" s="213">
        <f t="shared" si="93"/>
        <v>2.3908091252187402</v>
      </c>
      <c r="S210" s="214">
        <f t="shared" si="87"/>
        <v>19.624481288898476</v>
      </c>
      <c r="T210" s="215"/>
    </row>
    <row r="211" spans="1:20" x14ac:dyDescent="0.25">
      <c r="A211" s="37" t="s">
        <v>8</v>
      </c>
      <c r="B211" s="32">
        <v>0.59570000000000001</v>
      </c>
      <c r="C211" s="32">
        <v>0.69200000000000006</v>
      </c>
      <c r="D211" s="32">
        <v>0.74690000000000001</v>
      </c>
      <c r="E211" s="32">
        <v>0.74580000000000002</v>
      </c>
      <c r="F211" s="32">
        <f t="shared" si="88"/>
        <v>-1.4727540500736325E-3</v>
      </c>
      <c r="G211" s="32">
        <f t="shared" si="89"/>
        <v>7.9335260115606765E-2</v>
      </c>
      <c r="H211" s="217">
        <f t="shared" si="90"/>
        <v>-0.10999999999999899</v>
      </c>
      <c r="I211" s="218">
        <f t="shared" si="91"/>
        <v>5.4899999999999949</v>
      </c>
      <c r="J211" s="219"/>
      <c r="K211" s="216"/>
      <c r="L211" s="32">
        <v>0.54912726553887636</v>
      </c>
      <c r="M211" s="32">
        <v>0.64650777341552146</v>
      </c>
      <c r="N211" s="32">
        <v>0.71205191690803205</v>
      </c>
      <c r="O211" s="32">
        <v>0.70524014028722026</v>
      </c>
      <c r="P211" s="32">
        <f t="shared" si="92"/>
        <v>-9.566404441955334E-3</v>
      </c>
      <c r="Q211" s="32">
        <f t="shared" si="86"/>
        <v>0.10138183357987907</v>
      </c>
      <c r="R211" s="217">
        <f t="shared" si="93"/>
        <v>-0.68117766208117825</v>
      </c>
      <c r="S211" s="218">
        <f t="shared" si="87"/>
        <v>15.611287474834389</v>
      </c>
      <c r="T211" s="219"/>
    </row>
    <row r="212" spans="1:20" x14ac:dyDescent="0.25">
      <c r="A212" s="37" t="s">
        <v>9</v>
      </c>
      <c r="B212" s="32">
        <v>0.60560000000000003</v>
      </c>
      <c r="C212" s="32">
        <v>0.63880000000000003</v>
      </c>
      <c r="D212" s="32">
        <v>0.72019999999999995</v>
      </c>
      <c r="E212" s="32">
        <v>0.67519999999999991</v>
      </c>
      <c r="F212" s="32">
        <f t="shared" si="88"/>
        <v>-6.248264371008061E-2</v>
      </c>
      <c r="G212" s="32">
        <f t="shared" si="89"/>
        <v>0.12742642454602371</v>
      </c>
      <c r="H212" s="217">
        <f t="shared" si="90"/>
        <v>-4.5000000000000036</v>
      </c>
      <c r="I212" s="218">
        <f t="shared" si="91"/>
        <v>8.1399999999999917</v>
      </c>
      <c r="J212" s="219"/>
      <c r="K212" s="216"/>
      <c r="L212" s="32">
        <v>0.55930016402405691</v>
      </c>
      <c r="M212" s="32">
        <v>0.62391602671877133</v>
      </c>
      <c r="N212" s="32">
        <v>0.65877557544757037</v>
      </c>
      <c r="O212" s="32">
        <v>0.65112108663179313</v>
      </c>
      <c r="P212" s="32">
        <f t="shared" si="92"/>
        <v>-1.1619266258584005E-2</v>
      </c>
      <c r="Q212" s="32">
        <f t="shared" si="86"/>
        <v>5.5872180287030782E-2</v>
      </c>
      <c r="R212" s="217">
        <f t="shared" si="93"/>
        <v>-0.76544888157772384</v>
      </c>
      <c r="S212" s="218">
        <f t="shared" si="87"/>
        <v>9.1820922607736222</v>
      </c>
      <c r="T212" s="219"/>
    </row>
    <row r="213" spans="1:20" x14ac:dyDescent="0.25">
      <c r="A213" s="38" t="s">
        <v>10</v>
      </c>
      <c r="B213" s="101">
        <v>0.65810000000000002</v>
      </c>
      <c r="C213" s="101">
        <v>0.70530000000000004</v>
      </c>
      <c r="D213" s="101">
        <v>0.75859999999999994</v>
      </c>
      <c r="E213" s="101">
        <v>0.78</v>
      </c>
      <c r="F213" s="101">
        <f t="shared" si="88"/>
        <v>2.8209860268916476E-2</v>
      </c>
      <c r="G213" s="101">
        <f t="shared" si="89"/>
        <v>7.5570679143626585E-2</v>
      </c>
      <c r="H213" s="225">
        <f t="shared" si="90"/>
        <v>2.1400000000000086</v>
      </c>
      <c r="I213" s="226">
        <f t="shared" si="91"/>
        <v>5.3299999999999903</v>
      </c>
      <c r="J213" s="227"/>
      <c r="K213" s="216"/>
      <c r="L213" s="101">
        <v>0.62777444850239139</v>
      </c>
      <c r="M213" s="101">
        <v>0.68976599327435562</v>
      </c>
      <c r="N213" s="101">
        <v>0.72977630700341722</v>
      </c>
      <c r="O213" s="101">
        <v>0.76433271128725067</v>
      </c>
      <c r="P213" s="101">
        <f t="shared" si="92"/>
        <v>4.7352050144965352E-2</v>
      </c>
      <c r="Q213" s="101">
        <f t="shared" si="86"/>
        <v>5.8005633967442405E-2</v>
      </c>
      <c r="R213" s="225">
        <f t="shared" si="93"/>
        <v>3.4556404283833442</v>
      </c>
      <c r="S213" s="226">
        <f t="shared" si="87"/>
        <v>13.655826278485927</v>
      </c>
      <c r="T213" s="227"/>
    </row>
    <row r="214" spans="1:20" x14ac:dyDescent="0.25">
      <c r="A214" s="42" t="s">
        <v>13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4"/>
    </row>
    <row r="215" spans="1:20" ht="21" x14ac:dyDescent="0.35">
      <c r="A215" s="197" t="s">
        <v>67</v>
      </c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</row>
    <row r="216" spans="1:20" x14ac:dyDescent="0.25">
      <c r="A216" s="72"/>
      <c r="B216" s="11" t="s">
        <v>150</v>
      </c>
      <c r="C216" s="12"/>
      <c r="D216" s="12"/>
      <c r="E216" s="12"/>
      <c r="F216" s="12"/>
      <c r="G216" s="12"/>
      <c r="H216" s="12"/>
      <c r="I216" s="12"/>
      <c r="J216" s="13"/>
      <c r="K216" s="198"/>
      <c r="L216" s="11" t="str">
        <f>L$5</f>
        <v>acumulado febrero</v>
      </c>
      <c r="M216" s="12"/>
      <c r="N216" s="12"/>
      <c r="O216" s="12"/>
      <c r="P216" s="12"/>
      <c r="Q216" s="12"/>
      <c r="R216" s="12"/>
      <c r="S216" s="12"/>
      <c r="T216" s="13"/>
    </row>
    <row r="217" spans="1:20" x14ac:dyDescent="0.25">
      <c r="A217" s="10"/>
      <c r="B217" s="16">
        <f>B$6</f>
        <v>2022</v>
      </c>
      <c r="C217" s="16">
        <f>C$6</f>
        <v>2023</v>
      </c>
      <c r="D217" s="16">
        <f>D$6</f>
        <v>2024</v>
      </c>
      <c r="E217" s="16">
        <f>E$6</f>
        <v>2025</v>
      </c>
      <c r="F217" s="16" t="str">
        <f>CONCATENATE("var ",RIGHT(E217,2),"/",RIGHT(D217,2))</f>
        <v>var 25/24</v>
      </c>
      <c r="G217" s="16" t="str">
        <f>CONCATENATE("var ",RIGHT(D217,2),"/",RIGHT(C217,2))</f>
        <v>var 24/23</v>
      </c>
      <c r="H217" s="16" t="str">
        <f>CONCATENATE("dif ",RIGHT(E217,2),"-",RIGHT(D217,2))</f>
        <v>dif 25-24</v>
      </c>
      <c r="I217" s="107" t="str">
        <f>CONCATENATE("dif ",RIGHT(D217,2),"-",RIGHT(C217,2))</f>
        <v>dif 24-23</v>
      </c>
      <c r="J217" s="108"/>
      <c r="K217" s="199"/>
      <c r="L217" s="16">
        <f>L$6</f>
        <v>2022</v>
      </c>
      <c r="M217" s="16">
        <f>M$6</f>
        <v>2023</v>
      </c>
      <c r="N217" s="16">
        <f>N$6</f>
        <v>2024</v>
      </c>
      <c r="O217" s="16">
        <f>O$6</f>
        <v>2025</v>
      </c>
      <c r="P217" s="16" t="str">
        <f>CONCATENATE("var ",RIGHT(O217,2),"/",RIGHT(N217,2))</f>
        <v>var 25/24</v>
      </c>
      <c r="Q217" s="16" t="str">
        <f>CONCATENATE("var ",RIGHT(N217,2),"/",RIGHT(M217,2))</f>
        <v>var 24/23</v>
      </c>
      <c r="R217" s="16" t="str">
        <f>CONCATENATE("dif ",RIGHT(O217,2),"-",RIGHT(N217,2))</f>
        <v>dif 25-24</v>
      </c>
      <c r="S217" s="107" t="str">
        <f>CONCATENATE("dif ",RIGHT(N217,2),"-",RIGHT(M217,2))</f>
        <v>dif 24-23</v>
      </c>
      <c r="T217" s="108"/>
    </row>
    <row r="218" spans="1:20" x14ac:dyDescent="0.25">
      <c r="A218" s="200" t="s">
        <v>48</v>
      </c>
      <c r="B218" s="201">
        <v>0.66890000000000005</v>
      </c>
      <c r="C218" s="201">
        <v>0.79590000000000005</v>
      </c>
      <c r="D218" s="201">
        <v>0.80989999999999995</v>
      </c>
      <c r="E218" s="201">
        <v>0.81069999999999998</v>
      </c>
      <c r="F218" s="228">
        <f>IFERROR(E218/D218-1,"-")</f>
        <v>9.8777626867518897E-4</v>
      </c>
      <c r="G218" s="228">
        <f t="shared" ref="G218:G228" si="94">D218/C218-1</f>
        <v>1.7590149516270692E-2</v>
      </c>
      <c r="H218" s="202">
        <f>IFERROR((E218-D218)*100,"-")</f>
        <v>8.0000000000002292E-2</v>
      </c>
      <c r="I218" s="203">
        <f t="shared" ref="I218:I228" si="95">(D218-C218)*100</f>
        <v>1.3999999999999901</v>
      </c>
      <c r="J218" s="204"/>
      <c r="K218" s="205"/>
      <c r="L218" s="201">
        <v>0.60071081530368453</v>
      </c>
      <c r="M218" s="201">
        <v>0.76713900878443608</v>
      </c>
      <c r="N218" s="201">
        <v>0.786140536375461</v>
      </c>
      <c r="O218" s="201">
        <v>0.7852934158922934</v>
      </c>
      <c r="P218" s="228">
        <f>IFERROR(O218/N218-1,"-")</f>
        <v>-1.0775687602541106E-3</v>
      </c>
      <c r="Q218" s="228">
        <f>N218/M218-1</f>
        <v>2.4769340854056798E-2</v>
      </c>
      <c r="R218" s="202">
        <f>IFERROR((O218-N218)*100,"-")</f>
        <v>-8.4712048316759603E-2</v>
      </c>
      <c r="S218" s="203">
        <f t="shared" ref="S218:S228" si="96">IFERROR((O218-L218)*100,"-")</f>
        <v>18.458260058860887</v>
      </c>
      <c r="T218" s="204"/>
    </row>
    <row r="219" spans="1:20" x14ac:dyDescent="0.25">
      <c r="A219" s="229" t="s">
        <v>49</v>
      </c>
      <c r="B219" s="212">
        <v>0.75780000000000003</v>
      </c>
      <c r="C219" s="212">
        <v>0.83819999999999995</v>
      </c>
      <c r="D219" s="212">
        <v>0.82450000000000001</v>
      </c>
      <c r="E219" s="212">
        <v>0.84650000000000003</v>
      </c>
      <c r="F219" s="230">
        <f>IFERROR(E219/D219-1,"-")</f>
        <v>2.668283808368721E-2</v>
      </c>
      <c r="G219" s="230">
        <f t="shared" si="94"/>
        <v>-1.634454784061079E-2</v>
      </c>
      <c r="H219" s="217">
        <f t="shared" ref="H219:H228" si="97">IFERROR((E219-D219)*100,"-")</f>
        <v>2.200000000000002</v>
      </c>
      <c r="I219" s="218">
        <f t="shared" si="95"/>
        <v>-1.3699999999999934</v>
      </c>
      <c r="J219" s="219"/>
      <c r="K219" s="199"/>
      <c r="L219" s="212">
        <v>0.67185428067137887</v>
      </c>
      <c r="M219" s="212">
        <v>0.80413505513713834</v>
      </c>
      <c r="N219" s="212">
        <v>0.81397578538938986</v>
      </c>
      <c r="O219" s="212">
        <v>0.81371574544196357</v>
      </c>
      <c r="P219" s="230">
        <f t="shared" ref="P219:P228" si="98">IFERROR(O219/N219-1,"-")</f>
        <v>-3.1946889833078806E-4</v>
      </c>
      <c r="Q219" s="230">
        <f t="shared" ref="Q219:Q228" si="99">N219/M219-1</f>
        <v>1.2237658574122623E-2</v>
      </c>
      <c r="R219" s="217">
        <f t="shared" ref="R219:R228" si="100">IFERROR((O219-N219)*100,"-")</f>
        <v>-2.6003994742629377E-2</v>
      </c>
      <c r="S219" s="218">
        <f t="shared" si="96"/>
        <v>14.18614647705847</v>
      </c>
      <c r="T219" s="219"/>
    </row>
    <row r="220" spans="1:20" x14ac:dyDescent="0.25">
      <c r="A220" s="97" t="s">
        <v>50</v>
      </c>
      <c r="B220" s="32">
        <v>0.61280000000000001</v>
      </c>
      <c r="C220" s="32">
        <v>0.74250000000000005</v>
      </c>
      <c r="D220" s="32">
        <v>0.74719999999999998</v>
      </c>
      <c r="E220" s="32">
        <v>0.76090000000000002</v>
      </c>
      <c r="F220" s="230">
        <f t="shared" ref="F220:F228" si="101">IFERROR(E220/D220-1,"-")</f>
        <v>1.8335117773019327E-2</v>
      </c>
      <c r="G220" s="230">
        <f t="shared" si="94"/>
        <v>6.3299663299662967E-3</v>
      </c>
      <c r="H220" s="217">
        <f t="shared" si="97"/>
        <v>1.3700000000000045</v>
      </c>
      <c r="I220" s="218">
        <f t="shared" si="95"/>
        <v>0.46999999999999265</v>
      </c>
      <c r="J220" s="219"/>
      <c r="K220" s="199"/>
      <c r="L220" s="32">
        <v>0.55221641121148779</v>
      </c>
      <c r="M220" s="32">
        <v>0.70323784349690821</v>
      </c>
      <c r="N220" s="32">
        <v>0.72617827130065415</v>
      </c>
      <c r="O220" s="32">
        <v>0.74682054895653494</v>
      </c>
      <c r="P220" s="230">
        <f t="shared" si="98"/>
        <v>2.8425909272813188E-2</v>
      </c>
      <c r="Q220" s="230">
        <f t="shared" si="99"/>
        <v>3.2621150889253547E-2</v>
      </c>
      <c r="R220" s="217">
        <f t="shared" si="100"/>
        <v>2.0642277655880781</v>
      </c>
      <c r="S220" s="218">
        <f t="shared" si="96"/>
        <v>19.460413774504715</v>
      </c>
      <c r="T220" s="219"/>
    </row>
    <row r="221" spans="1:20" x14ac:dyDescent="0.25">
      <c r="A221" s="97" t="s">
        <v>51</v>
      </c>
      <c r="B221" s="32">
        <v>0.58860000000000001</v>
      </c>
      <c r="C221" s="32">
        <v>0.63369999999999993</v>
      </c>
      <c r="D221" s="32">
        <v>0.70550000000000002</v>
      </c>
      <c r="E221" s="32">
        <v>0.70010000000000006</v>
      </c>
      <c r="F221" s="230">
        <f>IFERROR(E221/D221-1,"-")</f>
        <v>-7.6541459957476521E-3</v>
      </c>
      <c r="G221" s="230">
        <f t="shared" si="94"/>
        <v>0.11330282468044839</v>
      </c>
      <c r="H221" s="217">
        <f t="shared" si="97"/>
        <v>-0.53999999999999604</v>
      </c>
      <c r="I221" s="218">
        <f t="shared" si="95"/>
        <v>7.1800000000000086</v>
      </c>
      <c r="J221" s="219"/>
      <c r="K221" s="199"/>
      <c r="L221" s="230">
        <v>0.57354495118136861</v>
      </c>
      <c r="M221" s="230">
        <v>0.63490559024680349</v>
      </c>
      <c r="N221" s="230">
        <v>0.73019005847953211</v>
      </c>
      <c r="O221" s="230">
        <v>0.72119014136629411</v>
      </c>
      <c r="P221" s="230">
        <f t="shared" si="98"/>
        <v>-1.2325444599969537E-2</v>
      </c>
      <c r="Q221" s="230">
        <f t="shared" si="99"/>
        <v>0.15007659358565295</v>
      </c>
      <c r="R221" s="217">
        <f t="shared" si="100"/>
        <v>-0.89999171132379985</v>
      </c>
      <c r="S221" s="218">
        <f t="shared" si="96"/>
        <v>14.76451901849255</v>
      </c>
      <c r="T221" s="219"/>
    </row>
    <row r="222" spans="1:20" x14ac:dyDescent="0.25">
      <c r="A222" s="97" t="s">
        <v>52</v>
      </c>
      <c r="B222" s="32">
        <v>0.58499999999999996</v>
      </c>
      <c r="C222" s="32">
        <v>0.76489999999999991</v>
      </c>
      <c r="D222" s="32">
        <v>0.83169999999999999</v>
      </c>
      <c r="E222" s="32">
        <v>0.83530000000000004</v>
      </c>
      <c r="F222" s="230">
        <f t="shared" si="101"/>
        <v>4.328483828303531E-3</v>
      </c>
      <c r="G222" s="230">
        <f t="shared" si="94"/>
        <v>8.7331677343443603E-2</v>
      </c>
      <c r="H222" s="217">
        <f t="shared" si="97"/>
        <v>0.36000000000000476</v>
      </c>
      <c r="I222" s="218">
        <f t="shared" si="95"/>
        <v>6.6800000000000086</v>
      </c>
      <c r="J222" s="219"/>
      <c r="K222" s="199"/>
      <c r="L222" s="230">
        <v>0.52346062201281907</v>
      </c>
      <c r="M222" s="230">
        <v>0.77167120497664432</v>
      </c>
      <c r="N222" s="230">
        <v>0.80863263860785106</v>
      </c>
      <c r="O222" s="230">
        <v>0.81911227189197555</v>
      </c>
      <c r="P222" s="230">
        <f t="shared" si="98"/>
        <v>1.2959696138615362E-2</v>
      </c>
      <c r="Q222" s="230">
        <f t="shared" si="99"/>
        <v>4.7897904434992311E-2</v>
      </c>
      <c r="R222" s="217">
        <f>IFERROR((O222-N222)*100,"-")</f>
        <v>1.047963328412449</v>
      </c>
      <c r="S222" s="218">
        <f t="shared" si="96"/>
        <v>29.565164987915647</v>
      </c>
      <c r="T222" s="219"/>
    </row>
    <row r="223" spans="1:20" x14ac:dyDescent="0.25">
      <c r="A223" s="97" t="s">
        <v>53</v>
      </c>
      <c r="B223" s="32">
        <v>0.86650000000000005</v>
      </c>
      <c r="C223" s="32">
        <v>0.80540000000000012</v>
      </c>
      <c r="D223" s="32">
        <v>0.81370000000000009</v>
      </c>
      <c r="E223" s="32">
        <v>0.84770000000000001</v>
      </c>
      <c r="F223" s="230">
        <f t="shared" si="101"/>
        <v>4.1784441440334108E-2</v>
      </c>
      <c r="G223" s="230">
        <f t="shared" si="94"/>
        <v>1.0305438291532187E-2</v>
      </c>
      <c r="H223" s="217">
        <f t="shared" si="97"/>
        <v>3.3999999999999919</v>
      </c>
      <c r="I223" s="218">
        <f t="shared" si="95"/>
        <v>0.82999999999999741</v>
      </c>
      <c r="J223" s="219"/>
      <c r="K223" s="199"/>
      <c r="L223" s="230">
        <v>0.80104565172317066</v>
      </c>
      <c r="M223" s="230">
        <v>0.73200810842363329</v>
      </c>
      <c r="N223" s="230">
        <v>0.79281495379056355</v>
      </c>
      <c r="O223" s="230">
        <v>0.80365053308099554</v>
      </c>
      <c r="P223" s="230">
        <f t="shared" si="98"/>
        <v>1.3667223654934224E-2</v>
      </c>
      <c r="Q223" s="230">
        <f t="shared" si="99"/>
        <v>8.3068540726791706E-2</v>
      </c>
      <c r="R223" s="217">
        <f t="shared" si="100"/>
        <v>1.0835579290431996</v>
      </c>
      <c r="S223" s="218">
        <f t="shared" si="96"/>
        <v>0.26048813578248842</v>
      </c>
      <c r="T223" s="219"/>
    </row>
    <row r="224" spans="1:20" x14ac:dyDescent="0.25">
      <c r="A224" s="97" t="s">
        <v>54</v>
      </c>
      <c r="B224" s="230">
        <v>0.60040000000000004</v>
      </c>
      <c r="C224" s="230">
        <v>0.6581999999999999</v>
      </c>
      <c r="D224" s="230">
        <v>0.69579999999999997</v>
      </c>
      <c r="E224" s="230">
        <v>0.70169999999999999</v>
      </c>
      <c r="F224" s="230">
        <f t="shared" si="101"/>
        <v>8.4794481172751901E-3</v>
      </c>
      <c r="G224" s="230">
        <f t="shared" si="94"/>
        <v>5.712549377089049E-2</v>
      </c>
      <c r="H224" s="217">
        <f t="shared" si="97"/>
        <v>0.59000000000000163</v>
      </c>
      <c r="I224" s="218">
        <f t="shared" si="95"/>
        <v>3.7600000000000078</v>
      </c>
      <c r="J224" s="219"/>
      <c r="K224" s="199"/>
      <c r="L224" s="230">
        <v>0.55731641817427779</v>
      </c>
      <c r="M224" s="230">
        <v>0.66894091736091166</v>
      </c>
      <c r="N224" s="230">
        <v>0.71380511906982902</v>
      </c>
      <c r="O224" s="230">
        <v>0.69413074699008614</v>
      </c>
      <c r="P224" s="230">
        <f t="shared" si="98"/>
        <v>-2.7562665991217372E-2</v>
      </c>
      <c r="Q224" s="230">
        <f t="shared" si="99"/>
        <v>6.7067510066381342E-2</v>
      </c>
      <c r="R224" s="217">
        <f t="shared" si="100"/>
        <v>-1.9674372079742874</v>
      </c>
      <c r="S224" s="218">
        <f t="shared" si="96"/>
        <v>13.681432881580836</v>
      </c>
      <c r="T224" s="219"/>
    </row>
    <row r="225" spans="1:20" x14ac:dyDescent="0.25">
      <c r="A225" s="97" t="s">
        <v>55</v>
      </c>
      <c r="B225" s="230">
        <v>0.65049999999999997</v>
      </c>
      <c r="C225" s="230">
        <v>0.76769999999999994</v>
      </c>
      <c r="D225" s="230">
        <v>0.77560000000000007</v>
      </c>
      <c r="E225" s="230">
        <v>0.69579999999999997</v>
      </c>
      <c r="F225" s="230">
        <f t="shared" si="101"/>
        <v>-0.10288808664259941</v>
      </c>
      <c r="G225" s="230">
        <f t="shared" si="94"/>
        <v>1.0290478051322216E-2</v>
      </c>
      <c r="H225" s="217">
        <f t="shared" si="97"/>
        <v>-7.9800000000000093</v>
      </c>
      <c r="I225" s="218">
        <f t="shared" si="95"/>
        <v>0.79000000000001291</v>
      </c>
      <c r="J225" s="219"/>
      <c r="K225" s="199"/>
      <c r="L225" s="230">
        <v>0.61784406779661016</v>
      </c>
      <c r="M225" s="230">
        <v>0.73124217092312804</v>
      </c>
      <c r="N225" s="230">
        <v>0.73598315998018826</v>
      </c>
      <c r="O225" s="230">
        <v>0.68919837811972695</v>
      </c>
      <c r="P225" s="230">
        <f t="shared" si="98"/>
        <v>-6.3567734160820621E-2</v>
      </c>
      <c r="Q225" s="230">
        <f t="shared" si="99"/>
        <v>6.483473253566796E-3</v>
      </c>
      <c r="R225" s="217">
        <f t="shared" si="100"/>
        <v>-4.6784781860461315</v>
      </c>
      <c r="S225" s="218">
        <f t="shared" si="96"/>
        <v>7.1354310323116792</v>
      </c>
      <c r="T225" s="219"/>
    </row>
    <row r="226" spans="1:20" x14ac:dyDescent="0.25">
      <c r="A226" s="97" t="s">
        <v>56</v>
      </c>
      <c r="B226" s="32">
        <v>0.78700000000000003</v>
      </c>
      <c r="C226" s="32">
        <v>0.87060000000000004</v>
      </c>
      <c r="D226" s="32">
        <v>0.89639999999999997</v>
      </c>
      <c r="E226" s="32">
        <v>0.9244</v>
      </c>
      <c r="F226" s="230">
        <f t="shared" si="101"/>
        <v>3.1236055332440893E-2</v>
      </c>
      <c r="G226" s="230">
        <f t="shared" si="94"/>
        <v>2.9634734665747731E-2</v>
      </c>
      <c r="H226" s="217">
        <f t="shared" si="97"/>
        <v>2.8000000000000025</v>
      </c>
      <c r="I226" s="218">
        <f t="shared" si="95"/>
        <v>2.5799999999999934</v>
      </c>
      <c r="J226" s="219"/>
      <c r="K226" s="199"/>
      <c r="L226" s="230">
        <v>0.67712023007708</v>
      </c>
      <c r="M226" s="230">
        <v>0.8462528237578768</v>
      </c>
      <c r="N226" s="230">
        <v>0.88378020265003898</v>
      </c>
      <c r="O226" s="230">
        <v>0.88204986395285434</v>
      </c>
      <c r="P226" s="230">
        <f t="shared" si="98"/>
        <v>-1.9578835235233294E-3</v>
      </c>
      <c r="Q226" s="230">
        <f t="shared" si="99"/>
        <v>4.4345351458347615E-2</v>
      </c>
      <c r="R226" s="217">
        <f t="shared" si="100"/>
        <v>-0.17303386971846413</v>
      </c>
      <c r="S226" s="218">
        <f t="shared" si="96"/>
        <v>20.492963387577433</v>
      </c>
      <c r="T226" s="219"/>
    </row>
    <row r="227" spans="1:20" x14ac:dyDescent="0.25">
      <c r="A227" s="98" t="s">
        <v>57</v>
      </c>
      <c r="B227" s="231">
        <v>0.44229999999999997</v>
      </c>
      <c r="C227" s="231">
        <v>0.91339999999999999</v>
      </c>
      <c r="D227" s="231">
        <v>1.1008</v>
      </c>
      <c r="E227" s="231">
        <v>0.71120000000000005</v>
      </c>
      <c r="F227" s="231">
        <f t="shared" si="101"/>
        <v>-0.35392441860465107</v>
      </c>
      <c r="G227" s="231">
        <f t="shared" si="94"/>
        <v>0.20516750602145839</v>
      </c>
      <c r="H227" s="232">
        <f t="shared" si="97"/>
        <v>-38.959999999999994</v>
      </c>
      <c r="I227" s="233">
        <f t="shared" si="95"/>
        <v>18.740000000000002</v>
      </c>
      <c r="J227" s="234"/>
      <c r="K227" s="199"/>
      <c r="L227" s="231">
        <v>0.47255515347862592</v>
      </c>
      <c r="M227" s="231">
        <v>0.87985867037204912</v>
      </c>
      <c r="N227" s="231">
        <v>0.85901285985678799</v>
      </c>
      <c r="O227" s="231">
        <v>0.67026628088006346</v>
      </c>
      <c r="P227" s="231">
        <f t="shared" si="98"/>
        <v>-0.21972497479047259</v>
      </c>
      <c r="Q227" s="231">
        <f t="shared" si="99"/>
        <v>-2.369222605540322E-2</v>
      </c>
      <c r="R227" s="232">
        <f t="shared" si="100"/>
        <v>-18.874657897672453</v>
      </c>
      <c r="S227" s="233">
        <f t="shared" si="96"/>
        <v>19.771112740143753</v>
      </c>
      <c r="T227" s="234"/>
    </row>
    <row r="228" spans="1:20" x14ac:dyDescent="0.25">
      <c r="A228" s="97" t="s">
        <v>58</v>
      </c>
      <c r="B228" s="230">
        <v>0.50049999999999994</v>
      </c>
      <c r="C228" s="230">
        <v>0.84140000000000004</v>
      </c>
      <c r="D228" s="230">
        <v>0.74760000000000004</v>
      </c>
      <c r="E228" s="230">
        <v>0.74659999999999993</v>
      </c>
      <c r="F228" s="230">
        <f t="shared" si="101"/>
        <v>-1.3376136971644526E-3</v>
      </c>
      <c r="G228" s="230">
        <f t="shared" si="94"/>
        <v>-0.11148086522462564</v>
      </c>
      <c r="H228" s="217">
        <f t="shared" si="97"/>
        <v>-0.10000000000001119</v>
      </c>
      <c r="I228" s="218">
        <f t="shared" si="95"/>
        <v>-9.379999999999999</v>
      </c>
      <c r="J228" s="219"/>
      <c r="K228" s="199"/>
      <c r="L228" s="230">
        <v>0.45798619029827209</v>
      </c>
      <c r="M228" s="230">
        <v>0.83872724572145296</v>
      </c>
      <c r="N228" s="230">
        <v>0.73333080810813733</v>
      </c>
      <c r="O228" s="230">
        <v>0.68344885036506287</v>
      </c>
      <c r="P228" s="230">
        <f t="shared" si="98"/>
        <v>-6.8021085697682615E-2</v>
      </c>
      <c r="Q228" s="230">
        <f t="shared" si="99"/>
        <v>-0.1256623510813174</v>
      </c>
      <c r="R228" s="217">
        <f t="shared" si="100"/>
        <v>-4.9881957743074468</v>
      </c>
      <c r="S228" s="218">
        <f t="shared" si="96"/>
        <v>22.546266006679076</v>
      </c>
      <c r="T228" s="219"/>
    </row>
    <row r="229" spans="1:20" ht="24" x14ac:dyDescent="0.4">
      <c r="A229" s="235" t="s">
        <v>68</v>
      </c>
      <c r="B229" s="235"/>
      <c r="C229" s="235"/>
      <c r="D229" s="235"/>
      <c r="E229" s="235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</row>
    <row r="230" spans="1:20" ht="21" x14ac:dyDescent="0.35">
      <c r="A230" s="236" t="s">
        <v>69</v>
      </c>
      <c r="B230" s="236"/>
      <c r="C230" s="236"/>
      <c r="D230" s="236"/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</row>
    <row r="231" spans="1:20" x14ac:dyDescent="0.25">
      <c r="A231" s="72"/>
      <c r="B231" s="11" t="s">
        <v>150</v>
      </c>
      <c r="C231" s="12"/>
      <c r="D231" s="12"/>
      <c r="E231" s="12"/>
      <c r="F231" s="12"/>
      <c r="G231" s="12"/>
      <c r="H231" s="12"/>
      <c r="I231" s="12"/>
      <c r="J231" s="13"/>
      <c r="K231" s="237"/>
      <c r="L231" s="11" t="str">
        <f>L$5</f>
        <v>acumulado febrero</v>
      </c>
      <c r="M231" s="12"/>
      <c r="N231" s="12"/>
      <c r="O231" s="12"/>
      <c r="P231" s="12"/>
      <c r="Q231" s="12"/>
      <c r="R231" s="12"/>
      <c r="S231" s="12"/>
      <c r="T231" s="13"/>
    </row>
    <row r="232" spans="1:20" x14ac:dyDescent="0.25">
      <c r="A232" s="15"/>
      <c r="B232" s="16">
        <f>B$6</f>
        <v>2022</v>
      </c>
      <c r="C232" s="16">
        <f>C$6</f>
        <v>2023</v>
      </c>
      <c r="D232" s="16">
        <f>D$6</f>
        <v>2024</v>
      </c>
      <c r="E232" s="16">
        <f>E$6</f>
        <v>2025</v>
      </c>
      <c r="F232" s="16" t="str">
        <f>CONCATENATE("var ",RIGHT(E232,2),"/",RIGHT(C232,2))</f>
        <v>var 25/23</v>
      </c>
      <c r="G232" s="16" t="str">
        <f>CONCATENATE("var ",RIGHT(D232,2),"/",RIGHT(C232,2))</f>
        <v>var 24/23</v>
      </c>
      <c r="H232" s="16" t="str">
        <f>CONCATENATE("dif ",RIGHT(E232,2),"-",RIGHT(D232,2))</f>
        <v>dif 25-24</v>
      </c>
      <c r="I232" s="16" t="str">
        <f>CONCATENATE("dif ",RIGHT(D232,2),"-",RIGHT(C232,2))</f>
        <v>dif 24-23</v>
      </c>
      <c r="J232" s="16" t="str">
        <f>CONCATENATE("cuota ",RIGHT(E232,2))</f>
        <v>cuota 25</v>
      </c>
      <c r="K232" s="238"/>
      <c r="L232" s="16">
        <f>L$6</f>
        <v>2022</v>
      </c>
      <c r="M232" s="16">
        <f>M$6</f>
        <v>2023</v>
      </c>
      <c r="N232" s="16">
        <f>N$6</f>
        <v>2024</v>
      </c>
      <c r="O232" s="16">
        <f>O$6</f>
        <v>2025</v>
      </c>
      <c r="P232" s="16" t="str">
        <f>CONCATENATE("var ",RIGHT(O232,2),"/",RIGHT(N232,2))</f>
        <v>var 25/24</v>
      </c>
      <c r="Q232" s="16" t="str">
        <f>CONCATENATE("var ",RIGHT(N232,2),"/",RIGHT(M232,2))</f>
        <v>var 24/23</v>
      </c>
      <c r="R232" s="16" t="str">
        <f>CONCATENATE("dif ",RIGHT(O232,2),"-",RIGHT(N232,2))</f>
        <v>dif 25-24</v>
      </c>
      <c r="S232" s="16" t="str">
        <f>CONCATENATE("dif ",RIGHT(N232,2),"-",RIGHT(M232,2))</f>
        <v>dif 24-23</v>
      </c>
      <c r="T232" s="16" t="str">
        <f>CONCATENATE("cuota ",RIGHT(O232,2))</f>
        <v>cuota 25</v>
      </c>
    </row>
    <row r="233" spans="1:20" x14ac:dyDescent="0.25">
      <c r="A233" s="239" t="s">
        <v>4</v>
      </c>
      <c r="B233" s="240">
        <v>115132359.81999999</v>
      </c>
      <c r="C233" s="240">
        <v>154866035.41</v>
      </c>
      <c r="D233" s="240">
        <v>182001001.59</v>
      </c>
      <c r="E233" s="240">
        <v>187658580.24000001</v>
      </c>
      <c r="F233" s="241">
        <f>E233/D233-1</f>
        <v>3.1085425907408037E-2</v>
      </c>
      <c r="G233" s="241">
        <f>D233/C233-1</f>
        <v>0.17521573473590624</v>
      </c>
      <c r="H233" s="240">
        <f>E233-D233</f>
        <v>5657578.650000006</v>
      </c>
      <c r="I233" s="240">
        <f>D233-C233</f>
        <v>27134966.180000007</v>
      </c>
      <c r="J233" s="241">
        <f t="shared" ref="J233:J244" si="102">E233/$E$233</f>
        <v>1</v>
      </c>
      <c r="K233" s="242"/>
      <c r="L233" s="240">
        <v>217035028.01999998</v>
      </c>
      <c r="M233" s="240">
        <v>317518559.50999999</v>
      </c>
      <c r="N233" s="240">
        <v>371849567.08000004</v>
      </c>
      <c r="O233" s="240">
        <v>391082419.55000001</v>
      </c>
      <c r="P233" s="241">
        <f>O233/N233-1</f>
        <v>5.1722132208001703E-2</v>
      </c>
      <c r="Q233" s="241">
        <f t="shared" ref="Q233:Q244" si="103">N233/M233-1</f>
        <v>0.17111128134948883</v>
      </c>
      <c r="R233" s="240">
        <f>O233-N233</f>
        <v>19232852.469999969</v>
      </c>
      <c r="S233" s="240">
        <f t="shared" ref="S233:S244" si="104">N233-M233</f>
        <v>54331007.570000052</v>
      </c>
      <c r="T233" s="241">
        <f>O233/$O$233</f>
        <v>1</v>
      </c>
    </row>
    <row r="234" spans="1:20" x14ac:dyDescent="0.25">
      <c r="A234" s="243" t="s">
        <v>5</v>
      </c>
      <c r="B234" s="244">
        <v>98088358.849999994</v>
      </c>
      <c r="C234" s="244">
        <v>129989971.65000001</v>
      </c>
      <c r="D234" s="244">
        <v>155175237.47</v>
      </c>
      <c r="E234" s="244">
        <v>156062921.88</v>
      </c>
      <c r="F234" s="245">
        <f t="shared" ref="F234:F244" si="105">E234/D234-1</f>
        <v>5.7205287678172567E-3</v>
      </c>
      <c r="G234" s="245">
        <f t="shared" ref="G234:G244" si="106">D234/C234-1</f>
        <v>0.19374775992575577</v>
      </c>
      <c r="H234" s="244">
        <f t="shared" ref="H234:H244" si="107">E234-D234</f>
        <v>887684.40999999642</v>
      </c>
      <c r="I234" s="244">
        <f t="shared" ref="I234:I244" si="108">D234-C234</f>
        <v>25185265.819999993</v>
      </c>
      <c r="J234" s="245">
        <f t="shared" si="102"/>
        <v>0.83163222102825385</v>
      </c>
      <c r="K234" s="246"/>
      <c r="L234" s="244">
        <v>183218324.47999999</v>
      </c>
      <c r="M234" s="244">
        <v>265438248.03999999</v>
      </c>
      <c r="N234" s="244">
        <v>317065490.71000004</v>
      </c>
      <c r="O234" s="244">
        <v>327443545.18000001</v>
      </c>
      <c r="P234" s="247">
        <f t="shared" ref="P234:P244" si="109">O234/N234-1</f>
        <v>3.2731579986079673E-2</v>
      </c>
      <c r="Q234" s="247">
        <f t="shared" si="103"/>
        <v>0.19449812923049481</v>
      </c>
      <c r="R234" s="248">
        <f t="shared" ref="R234:R244" si="110">O234-N234</f>
        <v>10378054.469999969</v>
      </c>
      <c r="S234" s="248">
        <f t="shared" si="104"/>
        <v>51627242.670000046</v>
      </c>
      <c r="T234" s="247">
        <f>O234/$O$233</f>
        <v>0.83727503158227812</v>
      </c>
    </row>
    <row r="235" spans="1:20" x14ac:dyDescent="0.25">
      <c r="A235" s="249" t="s">
        <v>70</v>
      </c>
      <c r="B235" s="250">
        <v>35124443.140000001</v>
      </c>
      <c r="C235" s="250">
        <v>39628443.380000003</v>
      </c>
      <c r="D235" s="250">
        <v>47060591.200000003</v>
      </c>
      <c r="E235" s="250">
        <v>53008950.350000001</v>
      </c>
      <c r="F235" s="251">
        <f t="shared" si="105"/>
        <v>0.12639788405378116</v>
      </c>
      <c r="G235" s="251">
        <f t="shared" si="106"/>
        <v>0.18754579251909043</v>
      </c>
      <c r="H235" s="250">
        <f t="shared" si="107"/>
        <v>5948359.1499999985</v>
      </c>
      <c r="I235" s="250">
        <f t="shared" si="108"/>
        <v>7432147.8200000003</v>
      </c>
      <c r="J235" s="251">
        <f t="shared" si="102"/>
        <v>0.28247549503042108</v>
      </c>
      <c r="K235" s="252"/>
      <c r="L235" s="250">
        <v>65393559.900000006</v>
      </c>
      <c r="M235" s="250">
        <v>79011849.49000001</v>
      </c>
      <c r="N235" s="250">
        <v>95691090.629999995</v>
      </c>
      <c r="O235" s="250">
        <v>110529891.56999999</v>
      </c>
      <c r="P235" s="253">
        <f t="shared" si="109"/>
        <v>0.15506982773742051</v>
      </c>
      <c r="Q235" s="253">
        <f t="shared" si="103"/>
        <v>0.2110979713506258</v>
      </c>
      <c r="R235" s="254">
        <f t="shared" si="110"/>
        <v>14838800.939999998</v>
      </c>
      <c r="S235" s="254">
        <f t="shared" si="104"/>
        <v>16679241.139999986</v>
      </c>
      <c r="T235" s="253">
        <f t="shared" ref="T235:T244" si="111">O235/$O$233</f>
        <v>0.28262556955943324</v>
      </c>
    </row>
    <row r="236" spans="1:20" x14ac:dyDescent="0.25">
      <c r="A236" s="255" t="s">
        <v>71</v>
      </c>
      <c r="B236" s="256">
        <v>52935724.109999999</v>
      </c>
      <c r="C236" s="256">
        <v>76508401.859999999</v>
      </c>
      <c r="D236" s="256">
        <v>92151564.939999998</v>
      </c>
      <c r="E236" s="256">
        <v>88037973.280000001</v>
      </c>
      <c r="F236" s="32">
        <f t="shared" si="105"/>
        <v>-4.4639411850231348E-2</v>
      </c>
      <c r="G236" s="32">
        <f t="shared" si="106"/>
        <v>0.20446333604804434</v>
      </c>
      <c r="H236" s="256">
        <f t="shared" si="107"/>
        <v>-4113591.6599999964</v>
      </c>
      <c r="I236" s="256">
        <f t="shared" si="108"/>
        <v>15643163.079999998</v>
      </c>
      <c r="J236" s="32">
        <f t="shared" si="102"/>
        <v>0.46913907782637287</v>
      </c>
      <c r="K236" s="252"/>
      <c r="L236" s="256">
        <v>99427991.109999999</v>
      </c>
      <c r="M236" s="256">
        <v>158175185.34</v>
      </c>
      <c r="N236" s="256">
        <v>189177507.22</v>
      </c>
      <c r="O236" s="256">
        <v>184341031.41</v>
      </c>
      <c r="P236" s="230">
        <f t="shared" si="109"/>
        <v>-2.5565807907467208E-2</v>
      </c>
      <c r="Q236" s="230">
        <f t="shared" si="103"/>
        <v>0.19599990866683692</v>
      </c>
      <c r="R236" s="257">
        <f t="shared" si="110"/>
        <v>-4836475.8100000024</v>
      </c>
      <c r="S236" s="257">
        <f t="shared" si="104"/>
        <v>31002321.879999995</v>
      </c>
      <c r="T236" s="230">
        <f t="shared" si="111"/>
        <v>0.47136107939117405</v>
      </c>
    </row>
    <row r="237" spans="1:20" x14ac:dyDescent="0.25">
      <c r="A237" s="258" t="s">
        <v>72</v>
      </c>
      <c r="B237" s="256">
        <v>8821780.8300000001</v>
      </c>
      <c r="C237" s="256">
        <v>12270925.060000001</v>
      </c>
      <c r="D237" s="256">
        <v>14091140.529999999</v>
      </c>
      <c r="E237" s="256">
        <v>14005068.560000001</v>
      </c>
      <c r="F237" s="32">
        <f t="shared" si="105"/>
        <v>-6.1082330288845244E-3</v>
      </c>
      <c r="G237" s="32">
        <f t="shared" si="106"/>
        <v>0.14833563574872</v>
      </c>
      <c r="H237" s="256">
        <f t="shared" si="107"/>
        <v>-86071.969999998808</v>
      </c>
      <c r="I237" s="256">
        <f t="shared" si="108"/>
        <v>1820215.4699999988</v>
      </c>
      <c r="J237" s="32">
        <f t="shared" si="102"/>
        <v>7.4630579332363389E-2</v>
      </c>
      <c r="K237" s="252"/>
      <c r="L237" s="256">
        <v>16477117.34</v>
      </c>
      <c r="M237" s="256">
        <v>24799782.530000001</v>
      </c>
      <c r="N237" s="256">
        <v>28374967.460000001</v>
      </c>
      <c r="O237" s="256">
        <v>29868238.120000001</v>
      </c>
      <c r="P237" s="230">
        <f t="shared" si="109"/>
        <v>5.2626339117570975E-2</v>
      </c>
      <c r="Q237" s="230">
        <f t="shared" si="103"/>
        <v>0.14416194681042627</v>
      </c>
      <c r="R237" s="257">
        <f t="shared" si="110"/>
        <v>1493270.6600000001</v>
      </c>
      <c r="S237" s="257">
        <f t="shared" si="104"/>
        <v>3575184.9299999997</v>
      </c>
      <c r="T237" s="230">
        <f t="shared" si="111"/>
        <v>7.637325695787596E-2</v>
      </c>
    </row>
    <row r="238" spans="1:20" x14ac:dyDescent="0.25">
      <c r="A238" s="258" t="s">
        <v>73</v>
      </c>
      <c r="B238" s="256">
        <v>938870.68</v>
      </c>
      <c r="C238" s="256">
        <v>1163068.8</v>
      </c>
      <c r="D238" s="256">
        <v>1358300.75</v>
      </c>
      <c r="E238" s="256">
        <v>672070.43</v>
      </c>
      <c r="F238" s="32">
        <f t="shared" si="105"/>
        <v>-0.50521235448040502</v>
      </c>
      <c r="G238" s="32">
        <f t="shared" si="106"/>
        <v>0.16785933041966206</v>
      </c>
      <c r="H238" s="256">
        <f t="shared" si="107"/>
        <v>-686230.32</v>
      </c>
      <c r="I238" s="256">
        <f t="shared" si="108"/>
        <v>195231.94999999995</v>
      </c>
      <c r="J238" s="32">
        <f t="shared" si="102"/>
        <v>3.5813466623294114E-3</v>
      </c>
      <c r="K238" s="252"/>
      <c r="L238" s="256">
        <v>1502013.7000000002</v>
      </c>
      <c r="M238" s="256">
        <v>2578287.9000000004</v>
      </c>
      <c r="N238" s="256">
        <v>2743515.7800000003</v>
      </c>
      <c r="O238" s="256">
        <v>1941674.9900000002</v>
      </c>
      <c r="P238" s="230">
        <f t="shared" si="109"/>
        <v>-0.29226760634852256</v>
      </c>
      <c r="Q238" s="230">
        <f t="shared" si="103"/>
        <v>6.4084340619990465E-2</v>
      </c>
      <c r="R238" s="257">
        <f>O238-N238</f>
        <v>-801840.79</v>
      </c>
      <c r="S238" s="257">
        <f t="shared" si="104"/>
        <v>165227.87999999989</v>
      </c>
      <c r="T238" s="230">
        <f t="shared" si="111"/>
        <v>4.9648741363372802E-3</v>
      </c>
    </row>
    <row r="239" spans="1:20" x14ac:dyDescent="0.25">
      <c r="A239" s="259" t="s">
        <v>74</v>
      </c>
      <c r="B239" s="260">
        <v>267540.08</v>
      </c>
      <c r="C239" s="260">
        <v>419132.55</v>
      </c>
      <c r="D239" s="260">
        <v>513640.05</v>
      </c>
      <c r="E239" s="260">
        <v>338859.27</v>
      </c>
      <c r="F239" s="261">
        <f t="shared" si="105"/>
        <v>-0.34027872242439039</v>
      </c>
      <c r="G239" s="261">
        <f t="shared" si="106"/>
        <v>0.22548356122663349</v>
      </c>
      <c r="H239" s="260">
        <f t="shared" si="107"/>
        <v>-174780.77999999997</v>
      </c>
      <c r="I239" s="260">
        <f t="shared" si="108"/>
        <v>94507.5</v>
      </c>
      <c r="J239" s="261">
        <f t="shared" si="102"/>
        <v>1.8057222300553839E-3</v>
      </c>
      <c r="K239" s="252"/>
      <c r="L239" s="260">
        <v>417642.42000000004</v>
      </c>
      <c r="M239" s="260">
        <v>873142.78</v>
      </c>
      <c r="N239" s="260">
        <v>1078409.6100000001</v>
      </c>
      <c r="O239" s="260">
        <v>762709.10000000009</v>
      </c>
      <c r="P239" s="262">
        <f t="shared" si="109"/>
        <v>-0.29274638047782231</v>
      </c>
      <c r="Q239" s="262">
        <f t="shared" si="103"/>
        <v>0.23508964936983157</v>
      </c>
      <c r="R239" s="263">
        <f t="shared" si="110"/>
        <v>-315700.51</v>
      </c>
      <c r="S239" s="263">
        <f t="shared" si="104"/>
        <v>205266.83000000007</v>
      </c>
      <c r="T239" s="262">
        <f t="shared" si="111"/>
        <v>1.9502515630275921E-3</v>
      </c>
    </row>
    <row r="240" spans="1:20" x14ac:dyDescent="0.25">
      <c r="A240" s="243" t="s">
        <v>11</v>
      </c>
      <c r="B240" s="244">
        <v>17044000.960000001</v>
      </c>
      <c r="C240" s="244">
        <v>24876063.760000002</v>
      </c>
      <c r="D240" s="244">
        <v>26825764.120000001</v>
      </c>
      <c r="E240" s="244">
        <v>31595658.359999999</v>
      </c>
      <c r="F240" s="245">
        <f t="shared" si="105"/>
        <v>0.17781019092924155</v>
      </c>
      <c r="G240" s="245">
        <f t="shared" si="106"/>
        <v>7.8376562257211457E-2</v>
      </c>
      <c r="H240" s="244">
        <f t="shared" si="107"/>
        <v>4769894.2399999984</v>
      </c>
      <c r="I240" s="244">
        <f t="shared" si="108"/>
        <v>1949700.3599999994</v>
      </c>
      <c r="J240" s="245">
        <f t="shared" si="102"/>
        <v>0.1683677789717461</v>
      </c>
      <c r="K240" s="246"/>
      <c r="L240" s="244">
        <v>33816703.530000001</v>
      </c>
      <c r="M240" s="244">
        <v>52080311.469999999</v>
      </c>
      <c r="N240" s="244">
        <v>54784076.370000005</v>
      </c>
      <c r="O240" s="244">
        <v>63638874.359999999</v>
      </c>
      <c r="P240" s="247">
        <f t="shared" si="109"/>
        <v>0.16163087117133412</v>
      </c>
      <c r="Q240" s="247">
        <f t="shared" si="103"/>
        <v>5.1915298193972337E-2</v>
      </c>
      <c r="R240" s="248">
        <f t="shared" si="110"/>
        <v>8854797.9899999946</v>
      </c>
      <c r="S240" s="248">
        <f t="shared" si="104"/>
        <v>2703764.900000006</v>
      </c>
      <c r="T240" s="247">
        <f>O240/$O$233</f>
        <v>0.16272496839215181</v>
      </c>
    </row>
    <row r="241" spans="1:20" x14ac:dyDescent="0.25">
      <c r="A241" s="36" t="s">
        <v>12</v>
      </c>
      <c r="B241" s="264">
        <v>1606969.73</v>
      </c>
      <c r="C241" s="264">
        <v>2266123.79</v>
      </c>
      <c r="D241" s="264">
        <v>2189904.02</v>
      </c>
      <c r="E241" s="264">
        <v>2959000.07</v>
      </c>
      <c r="F241" s="265">
        <f t="shared" si="105"/>
        <v>0.35120080285527755</v>
      </c>
      <c r="G241" s="265">
        <f t="shared" si="106"/>
        <v>-3.3634424710752509E-2</v>
      </c>
      <c r="H241" s="264">
        <f t="shared" si="107"/>
        <v>769096.04999999981</v>
      </c>
      <c r="I241" s="264">
        <f t="shared" si="108"/>
        <v>-76219.770000000019</v>
      </c>
      <c r="J241" s="265">
        <f t="shared" si="102"/>
        <v>1.5767997744711063E-2</v>
      </c>
      <c r="K241" s="252"/>
      <c r="L241" s="264">
        <v>2983832.1799999997</v>
      </c>
      <c r="M241" s="264">
        <v>4620659.95</v>
      </c>
      <c r="N241" s="264">
        <v>4409588</v>
      </c>
      <c r="O241" s="264">
        <v>5827407.0800000001</v>
      </c>
      <c r="P241" s="266">
        <f t="shared" si="109"/>
        <v>0.32153096389050417</v>
      </c>
      <c r="Q241" s="266">
        <f t="shared" si="103"/>
        <v>-4.5680044037865186E-2</v>
      </c>
      <c r="R241" s="267">
        <f t="shared" si="110"/>
        <v>1417819.08</v>
      </c>
      <c r="S241" s="267">
        <f t="shared" si="104"/>
        <v>-211071.95000000019</v>
      </c>
      <c r="T241" s="266">
        <f t="shared" si="111"/>
        <v>1.4900713478006301E-2</v>
      </c>
    </row>
    <row r="242" spans="1:20" x14ac:dyDescent="0.25">
      <c r="A242" s="37" t="s">
        <v>8</v>
      </c>
      <c r="B242" s="256">
        <v>10741500.859999999</v>
      </c>
      <c r="C242" s="256">
        <v>15646581.76</v>
      </c>
      <c r="D242" s="256">
        <v>16316267.199999999</v>
      </c>
      <c r="E242" s="256">
        <v>19201894.260000002</v>
      </c>
      <c r="F242" s="32">
        <f t="shared" si="105"/>
        <v>0.17685583501598967</v>
      </c>
      <c r="G242" s="32">
        <f t="shared" si="106"/>
        <v>4.2800750366577267E-2</v>
      </c>
      <c r="H242" s="256">
        <f t="shared" si="107"/>
        <v>2885627.0600000024</v>
      </c>
      <c r="I242" s="256">
        <f t="shared" si="108"/>
        <v>669685.43999999948</v>
      </c>
      <c r="J242" s="32">
        <f t="shared" si="102"/>
        <v>0.10232356141372458</v>
      </c>
      <c r="K242" s="252"/>
      <c r="L242" s="256">
        <v>21465717.119999997</v>
      </c>
      <c r="M242" s="256">
        <v>33057464.390000001</v>
      </c>
      <c r="N242" s="256">
        <v>33396556.419999998</v>
      </c>
      <c r="O242" s="256">
        <v>38713903.200000003</v>
      </c>
      <c r="P242" s="230">
        <f t="shared" si="109"/>
        <v>0.15921841501046607</v>
      </c>
      <c r="Q242" s="230">
        <f t="shared" si="103"/>
        <v>1.0257653944643508E-2</v>
      </c>
      <c r="R242" s="257">
        <f t="shared" si="110"/>
        <v>5317346.7800000049</v>
      </c>
      <c r="S242" s="257">
        <f t="shared" si="104"/>
        <v>339092.02999999747</v>
      </c>
      <c r="T242" s="230">
        <f t="shared" si="111"/>
        <v>9.8991673531493074E-2</v>
      </c>
    </row>
    <row r="243" spans="1:20" x14ac:dyDescent="0.25">
      <c r="A243" s="37" t="s">
        <v>9</v>
      </c>
      <c r="B243" s="256">
        <v>2741090.12</v>
      </c>
      <c r="C243" s="256">
        <v>4791894.1100000003</v>
      </c>
      <c r="D243" s="256">
        <v>5378700.9100000001</v>
      </c>
      <c r="E243" s="256">
        <v>5988513.3399999999</v>
      </c>
      <c r="F243" s="32">
        <f t="shared" si="105"/>
        <v>0.11337541168467746</v>
      </c>
      <c r="G243" s="32">
        <f t="shared" si="106"/>
        <v>0.12245821517120281</v>
      </c>
      <c r="H243" s="256">
        <f t="shared" si="107"/>
        <v>609812.4299999997</v>
      </c>
      <c r="I243" s="256">
        <f t="shared" si="108"/>
        <v>586806.79999999981</v>
      </c>
      <c r="J243" s="32">
        <f t="shared" si="102"/>
        <v>3.1911748092419645E-2</v>
      </c>
      <c r="K243" s="252"/>
      <c r="L243" s="256">
        <v>5399022.3700000001</v>
      </c>
      <c r="M243" s="256">
        <v>9915134.8000000007</v>
      </c>
      <c r="N243" s="256">
        <v>11156395.52</v>
      </c>
      <c r="O243" s="256">
        <v>11989540.289999999</v>
      </c>
      <c r="P243" s="230">
        <f t="shared" si="109"/>
        <v>7.4678669154963684E-2</v>
      </c>
      <c r="Q243" s="230">
        <f t="shared" si="103"/>
        <v>0.12518848659526038</v>
      </c>
      <c r="R243" s="257">
        <f t="shared" si="110"/>
        <v>833144.76999999955</v>
      </c>
      <c r="S243" s="257">
        <f t="shared" si="104"/>
        <v>1241260.7199999988</v>
      </c>
      <c r="T243" s="230">
        <f t="shared" si="111"/>
        <v>3.0657323598938031E-2</v>
      </c>
    </row>
    <row r="244" spans="1:20" x14ac:dyDescent="0.25">
      <c r="A244" s="38" t="s">
        <v>10</v>
      </c>
      <c r="B244" s="268">
        <v>1954440.26</v>
      </c>
      <c r="C244" s="268">
        <v>2171464.11</v>
      </c>
      <c r="D244" s="268">
        <v>2940891.99</v>
      </c>
      <c r="E244" s="268">
        <v>3446250.68</v>
      </c>
      <c r="F244" s="101">
        <f t="shared" si="105"/>
        <v>0.17183857541126479</v>
      </c>
      <c r="G244" s="101">
        <f t="shared" si="106"/>
        <v>0.35433598762081342</v>
      </c>
      <c r="H244" s="268">
        <f t="shared" si="107"/>
        <v>505358.68999999994</v>
      </c>
      <c r="I244" s="268">
        <f t="shared" si="108"/>
        <v>769427.88000000035</v>
      </c>
      <c r="J244" s="101">
        <f t="shared" si="102"/>
        <v>1.836447166760255E-2</v>
      </c>
      <c r="K244" s="252"/>
      <c r="L244" s="268">
        <v>3968131.87</v>
      </c>
      <c r="M244" s="268">
        <v>4487052.34</v>
      </c>
      <c r="N244" s="268">
        <v>5821536.4299999997</v>
      </c>
      <c r="O244" s="268">
        <v>7108023.7800000003</v>
      </c>
      <c r="P244" s="269">
        <f t="shared" si="109"/>
        <v>0.22098759759886977</v>
      </c>
      <c r="Q244" s="269">
        <f t="shared" si="103"/>
        <v>0.29740773872943049</v>
      </c>
      <c r="R244" s="270">
        <f t="shared" si="110"/>
        <v>1286487.3500000006</v>
      </c>
      <c r="S244" s="270">
        <f t="shared" si="104"/>
        <v>1334484.0899999999</v>
      </c>
      <c r="T244" s="269">
        <f t="shared" si="111"/>
        <v>1.8175257758144346E-2</v>
      </c>
    </row>
    <row r="245" spans="1:20" x14ac:dyDescent="0.25">
      <c r="A245" s="42" t="s">
        <v>13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4"/>
    </row>
    <row r="246" spans="1:20" ht="21" x14ac:dyDescent="0.35">
      <c r="A246" s="236" t="s">
        <v>75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6"/>
      <c r="T246" s="236"/>
    </row>
    <row r="247" spans="1:20" x14ac:dyDescent="0.25">
      <c r="A247" s="72"/>
      <c r="B247" s="11" t="s">
        <v>150</v>
      </c>
      <c r="C247" s="12"/>
      <c r="D247" s="12"/>
      <c r="E247" s="12"/>
      <c r="F247" s="12"/>
      <c r="G247" s="12"/>
      <c r="H247" s="12"/>
      <c r="I247" s="12"/>
      <c r="J247" s="13"/>
      <c r="K247" s="237"/>
      <c r="L247" s="11" t="str">
        <f>L$5</f>
        <v>acumulado febrero</v>
      </c>
      <c r="M247" s="12"/>
      <c r="N247" s="12"/>
      <c r="O247" s="12"/>
      <c r="P247" s="12"/>
      <c r="Q247" s="12"/>
      <c r="R247" s="12"/>
      <c r="S247" s="12"/>
      <c r="T247" s="13"/>
    </row>
    <row r="248" spans="1:20" x14ac:dyDescent="0.25">
      <c r="A248" s="15"/>
      <c r="B248" s="16">
        <f>B$6</f>
        <v>2022</v>
      </c>
      <c r="C248" s="16">
        <f>C$6</f>
        <v>2023</v>
      </c>
      <c r="D248" s="16">
        <f>D$6</f>
        <v>2024</v>
      </c>
      <c r="E248" s="16">
        <f>E$6</f>
        <v>2025</v>
      </c>
      <c r="F248" s="16" t="str">
        <f>CONCATENATE("var ",RIGHT(E248,2),"/",RIGHT(D248,2))</f>
        <v>var 25/24</v>
      </c>
      <c r="G248" s="16" t="str">
        <f>CONCATENATE("var ",RIGHT(D248,2),"/",RIGHT(C248,2))</f>
        <v>var 24/23</v>
      </c>
      <c r="H248" s="16" t="str">
        <f>CONCATENATE("dif ",RIGHT(E248,2),"-",RIGHT(D248,2))</f>
        <v>dif 25-24</v>
      </c>
      <c r="I248" s="16" t="str">
        <f>CONCATENATE("dif ",RIGHT(D248,2),"-",RIGHT(C248,2))</f>
        <v>dif 24-23</v>
      </c>
      <c r="J248" s="16" t="str">
        <f>CONCATENATE("cuota ",RIGHT(E248,2))</f>
        <v>cuota 25</v>
      </c>
      <c r="K248" s="238"/>
      <c r="L248" s="16">
        <f>L$6</f>
        <v>2022</v>
      </c>
      <c r="M248" s="16">
        <f>M$6</f>
        <v>2023</v>
      </c>
      <c r="N248" s="16">
        <f>N$6</f>
        <v>2024</v>
      </c>
      <c r="O248" s="16">
        <f>O$6</f>
        <v>2025</v>
      </c>
      <c r="P248" s="16" t="str">
        <f>CONCATENATE("var ",RIGHT(O248,2),"/",RIGHT(N248,2))</f>
        <v>var 25/24</v>
      </c>
      <c r="Q248" s="16" t="str">
        <f>CONCATENATE("var ",RIGHT(N248,2),"/",RIGHT(M248,2))</f>
        <v>var 24/23</v>
      </c>
      <c r="R248" s="16" t="str">
        <f>CONCATENATE("dif ",RIGHT(O248,2),"-",RIGHT(N248,2))</f>
        <v>dif 25-24</v>
      </c>
      <c r="S248" s="16" t="str">
        <f>CONCATENATE("dif ",RIGHT(N248,2),"-",RIGHT(M248,2))</f>
        <v>dif 24-23</v>
      </c>
      <c r="T248" s="16" t="str">
        <f>CONCATENATE("cuota ",RIGHT(O248,2))</f>
        <v>cuota 25</v>
      </c>
    </row>
    <row r="249" spans="1:20" x14ac:dyDescent="0.25">
      <c r="A249" s="239" t="s">
        <v>48</v>
      </c>
      <c r="B249" s="240">
        <v>115132359.81999999</v>
      </c>
      <c r="C249" s="240">
        <v>154866035.41</v>
      </c>
      <c r="D249" s="240">
        <v>182001001.59</v>
      </c>
      <c r="E249" s="240">
        <v>187658580.24000001</v>
      </c>
      <c r="F249" s="271">
        <f>E249/D249-1</f>
        <v>3.1085425907408037E-2</v>
      </c>
      <c r="G249" s="271">
        <f t="shared" ref="G249:G259" si="112">D249/C249-1</f>
        <v>0.17521573473590624</v>
      </c>
      <c r="H249" s="240">
        <f>E249-D249</f>
        <v>5657578.650000006</v>
      </c>
      <c r="I249" s="240">
        <f t="shared" ref="I249:I259" si="113">D249-C249</f>
        <v>27134966.180000007</v>
      </c>
      <c r="J249" s="241">
        <f t="shared" ref="J249:J259" si="114">E249/$E$249</f>
        <v>1</v>
      </c>
      <c r="K249" s="242"/>
      <c r="L249" s="240">
        <v>217035028.01999998</v>
      </c>
      <c r="M249" s="240">
        <v>317518559.50999999</v>
      </c>
      <c r="N249" s="240">
        <v>371849567.08000004</v>
      </c>
      <c r="O249" s="240">
        <v>391082419.55000001</v>
      </c>
      <c r="P249" s="271">
        <f>O249/N249-1</f>
        <v>5.1722132208001703E-2</v>
      </c>
      <c r="Q249" s="271">
        <f t="shared" ref="Q249:Q259" si="115">N249/M249-1</f>
        <v>0.17111128134948883</v>
      </c>
      <c r="R249" s="240">
        <f>O249-N249</f>
        <v>19232852.469999969</v>
      </c>
      <c r="S249" s="240">
        <f t="shared" ref="S249:S259" si="116">N249-M249</f>
        <v>54331007.570000052</v>
      </c>
      <c r="T249" s="241">
        <f>O249/$O$249</f>
        <v>1</v>
      </c>
    </row>
    <row r="250" spans="1:20" x14ac:dyDescent="0.25">
      <c r="A250" s="94" t="s">
        <v>49</v>
      </c>
      <c r="B250" s="272">
        <v>56661102.710000001</v>
      </c>
      <c r="C250" s="272">
        <v>74388405.060000002</v>
      </c>
      <c r="D250" s="272">
        <v>84113618.079999998</v>
      </c>
      <c r="E250" s="272">
        <v>85078597.590000004</v>
      </c>
      <c r="F250" s="273">
        <f t="shared" ref="F250:F259" si="117">E250/D250-1</f>
        <v>1.1472333874429363E-2</v>
      </c>
      <c r="G250" s="273">
        <f t="shared" si="112"/>
        <v>0.13073560338006796</v>
      </c>
      <c r="H250" s="272">
        <f t="shared" ref="H250:H259" si="118">E250-D250</f>
        <v>964979.51000000536</v>
      </c>
      <c r="I250" s="272">
        <f t="shared" si="113"/>
        <v>9725213.0199999958</v>
      </c>
      <c r="J250" s="96">
        <f t="shared" si="114"/>
        <v>0.4533690784678826</v>
      </c>
      <c r="K250" s="238"/>
      <c r="L250" s="272">
        <v>106455964.21000001</v>
      </c>
      <c r="M250" s="272">
        <v>151198533.88</v>
      </c>
      <c r="N250" s="272">
        <v>171581394.75</v>
      </c>
      <c r="O250" s="272">
        <v>175665654.5</v>
      </c>
      <c r="P250" s="273">
        <f t="shared" ref="P250:P259" si="119">O250/N250-1</f>
        <v>2.3803628335991256E-2</v>
      </c>
      <c r="Q250" s="273">
        <f t="shared" si="115"/>
        <v>0.13480858806592022</v>
      </c>
      <c r="R250" s="272">
        <f t="shared" ref="R250:R259" si="120">O250-N250</f>
        <v>4084259.75</v>
      </c>
      <c r="S250" s="272">
        <f t="shared" si="116"/>
        <v>20382860.870000005</v>
      </c>
      <c r="T250" s="96">
        <f t="shared" ref="T250:T259" si="121">O250/$O$249</f>
        <v>0.4491780906493576</v>
      </c>
    </row>
    <row r="251" spans="1:20" x14ac:dyDescent="0.25">
      <c r="A251" s="97" t="s">
        <v>50</v>
      </c>
      <c r="B251" s="256">
        <v>27254185.800000001</v>
      </c>
      <c r="C251" s="256">
        <v>38290390.469999999</v>
      </c>
      <c r="D251" s="256">
        <v>45381964.280000001</v>
      </c>
      <c r="E251" s="256">
        <v>46405015.079999998</v>
      </c>
      <c r="F251" s="230">
        <f t="shared" si="117"/>
        <v>2.2543114125424868E-2</v>
      </c>
      <c r="G251" s="230">
        <f t="shared" si="112"/>
        <v>0.18520505335551896</v>
      </c>
      <c r="H251" s="256">
        <f t="shared" si="118"/>
        <v>1023050.799999997</v>
      </c>
      <c r="I251" s="256">
        <f t="shared" si="113"/>
        <v>7091573.8100000024</v>
      </c>
      <c r="J251" s="32">
        <f t="shared" si="114"/>
        <v>0.247284270299028</v>
      </c>
      <c r="K251" s="238"/>
      <c r="L251" s="256">
        <v>53875636.230000004</v>
      </c>
      <c r="M251" s="256">
        <v>79034503.379999995</v>
      </c>
      <c r="N251" s="256">
        <v>92244111.329999998</v>
      </c>
      <c r="O251" s="256">
        <v>98683177.930000007</v>
      </c>
      <c r="P251" s="230">
        <f t="shared" si="119"/>
        <v>6.9804635842438456E-2</v>
      </c>
      <c r="Q251" s="230">
        <f t="shared" si="115"/>
        <v>0.1671372297550584</v>
      </c>
      <c r="R251" s="256">
        <f t="shared" si="120"/>
        <v>6439066.6000000089</v>
      </c>
      <c r="S251" s="256">
        <f t="shared" si="116"/>
        <v>13209607.950000003</v>
      </c>
      <c r="T251" s="32">
        <f t="shared" si="121"/>
        <v>0.25233345452743711</v>
      </c>
    </row>
    <row r="252" spans="1:20" x14ac:dyDescent="0.25">
      <c r="A252" s="97" t="s">
        <v>51</v>
      </c>
      <c r="B252" s="256">
        <v>578634.11</v>
      </c>
      <c r="C252" s="256">
        <v>924668.49</v>
      </c>
      <c r="D252" s="256">
        <v>1047377.27</v>
      </c>
      <c r="E252" s="256">
        <v>1089994.77</v>
      </c>
      <c r="F252" s="230">
        <f t="shared" si="117"/>
        <v>4.0689731599770074E-2</v>
      </c>
      <c r="G252" s="230">
        <f t="shared" si="112"/>
        <v>0.13270570082906152</v>
      </c>
      <c r="H252" s="256">
        <f t="shared" si="118"/>
        <v>42617.5</v>
      </c>
      <c r="I252" s="256">
        <f t="shared" si="113"/>
        <v>122708.78000000003</v>
      </c>
      <c r="J252" s="32">
        <f t="shared" si="114"/>
        <v>5.8083929261640247E-3</v>
      </c>
      <c r="K252" s="238"/>
      <c r="L252" s="256">
        <v>1281840.23</v>
      </c>
      <c r="M252" s="256">
        <v>1822118.37</v>
      </c>
      <c r="N252" s="256">
        <v>2350482.4900000002</v>
      </c>
      <c r="O252" s="256">
        <v>2379411.17</v>
      </c>
      <c r="P252" s="230">
        <f>O252/N252-1</f>
        <v>1.2307549672492923E-2</v>
      </c>
      <c r="Q252" s="230">
        <f t="shared" si="115"/>
        <v>0.28997244564303482</v>
      </c>
      <c r="R252" s="256">
        <f t="shared" si="120"/>
        <v>28928.679999999702</v>
      </c>
      <c r="S252" s="256">
        <f t="shared" si="116"/>
        <v>528364.12000000011</v>
      </c>
      <c r="T252" s="32">
        <f t="shared" si="121"/>
        <v>6.0841680706022923E-3</v>
      </c>
    </row>
    <row r="253" spans="1:20" x14ac:dyDescent="0.25">
      <c r="A253" s="97" t="s">
        <v>52</v>
      </c>
      <c r="B253" s="256">
        <v>9785463.75</v>
      </c>
      <c r="C253" s="256">
        <v>15390930.710000001</v>
      </c>
      <c r="D253" s="256">
        <v>20009545.25</v>
      </c>
      <c r="E253" s="256">
        <v>20907432.23</v>
      </c>
      <c r="F253" s="230">
        <f t="shared" si="117"/>
        <v>4.4872932831894419E-2</v>
      </c>
      <c r="G253" s="230">
        <f t="shared" si="112"/>
        <v>0.30008676064009121</v>
      </c>
      <c r="H253" s="256">
        <f t="shared" si="118"/>
        <v>897886.98000000045</v>
      </c>
      <c r="I253" s="256">
        <f t="shared" si="113"/>
        <v>4618614.5399999991</v>
      </c>
      <c r="J253" s="32">
        <f t="shared" si="114"/>
        <v>0.11141207720564177</v>
      </c>
      <c r="K253" s="238"/>
      <c r="L253" s="256">
        <v>18148115.27</v>
      </c>
      <c r="M253" s="256">
        <v>32073511.609999999</v>
      </c>
      <c r="N253" s="256">
        <v>40013796.18</v>
      </c>
      <c r="O253" s="256">
        <v>43111140.289999999</v>
      </c>
      <c r="P253" s="230">
        <f t="shared" si="119"/>
        <v>7.7406904760217055E-2</v>
      </c>
      <c r="Q253" s="230">
        <f t="shared" si="115"/>
        <v>0.24756517672746337</v>
      </c>
      <c r="R253" s="256">
        <f t="shared" si="120"/>
        <v>3097344.1099999994</v>
      </c>
      <c r="S253" s="256">
        <f t="shared" si="116"/>
        <v>7940284.5700000003</v>
      </c>
      <c r="T253" s="32">
        <f t="shared" si="121"/>
        <v>0.11023543410518413</v>
      </c>
    </row>
    <row r="254" spans="1:20" x14ac:dyDescent="0.25">
      <c r="A254" s="97" t="s">
        <v>53</v>
      </c>
      <c r="B254" s="256">
        <v>4164402.6</v>
      </c>
      <c r="C254" s="256">
        <v>5630214.1100000003</v>
      </c>
      <c r="D254" s="256">
        <v>8259009.9800000004</v>
      </c>
      <c r="E254" s="256">
        <v>9063685.0899999999</v>
      </c>
      <c r="F254" s="230">
        <f t="shared" si="117"/>
        <v>9.7429971866918486E-2</v>
      </c>
      <c r="G254" s="230">
        <f t="shared" si="112"/>
        <v>0.46690868564499399</v>
      </c>
      <c r="H254" s="256">
        <f t="shared" si="118"/>
        <v>804675.1099999994</v>
      </c>
      <c r="I254" s="256">
        <f t="shared" si="113"/>
        <v>2628795.87</v>
      </c>
      <c r="J254" s="32">
        <f t="shared" si="114"/>
        <v>4.8298804554570786E-2</v>
      </c>
      <c r="K254" s="238"/>
      <c r="L254" s="256">
        <v>8281147.7800000003</v>
      </c>
      <c r="M254" s="256">
        <v>11750040.949999999</v>
      </c>
      <c r="N254" s="256">
        <v>15931310.390000001</v>
      </c>
      <c r="O254" s="256">
        <v>19751553.379999999</v>
      </c>
      <c r="P254" s="230">
        <f t="shared" si="119"/>
        <v>0.23979464943435813</v>
      </c>
      <c r="Q254" s="230">
        <f t="shared" si="115"/>
        <v>0.35585147811761475</v>
      </c>
      <c r="R254" s="256">
        <f t="shared" si="120"/>
        <v>3820242.9899999984</v>
      </c>
      <c r="S254" s="256">
        <f t="shared" si="116"/>
        <v>4181269.4400000013</v>
      </c>
      <c r="T254" s="32">
        <f>O254/$O$249</f>
        <v>5.0504835790693876E-2</v>
      </c>
    </row>
    <row r="255" spans="1:20" x14ac:dyDescent="0.25">
      <c r="A255" s="97" t="s">
        <v>54</v>
      </c>
      <c r="B255" s="256">
        <v>2291558.0699999998</v>
      </c>
      <c r="C255" s="256">
        <v>3490710.75</v>
      </c>
      <c r="D255" s="256">
        <v>4226113.49</v>
      </c>
      <c r="E255" s="256">
        <v>3651952.04</v>
      </c>
      <c r="F255" s="230">
        <f t="shared" si="117"/>
        <v>-0.13586039545757678</v>
      </c>
      <c r="G255" s="230">
        <f t="shared" si="112"/>
        <v>0.21067421298083788</v>
      </c>
      <c r="H255" s="256">
        <f t="shared" si="118"/>
        <v>-574161.45000000019</v>
      </c>
      <c r="I255" s="256">
        <f t="shared" si="113"/>
        <v>735402.74000000022</v>
      </c>
      <c r="J255" s="32">
        <f t="shared" si="114"/>
        <v>1.9460618509046863E-2</v>
      </c>
      <c r="K255" s="238"/>
      <c r="L255" s="256">
        <v>4543456.59</v>
      </c>
      <c r="M255" s="256">
        <v>6782968.5600000005</v>
      </c>
      <c r="N255" s="256">
        <v>8036896.1699999999</v>
      </c>
      <c r="O255" s="256">
        <v>7555050</v>
      </c>
      <c r="P255" s="230">
        <f t="shared" si="119"/>
        <v>-5.9954260924587777E-2</v>
      </c>
      <c r="Q255" s="230">
        <f t="shared" si="115"/>
        <v>0.18486413417785319</v>
      </c>
      <c r="R255" s="256">
        <f t="shared" si="120"/>
        <v>-481846.16999999993</v>
      </c>
      <c r="S255" s="256">
        <f t="shared" si="116"/>
        <v>1253927.6099999994</v>
      </c>
      <c r="T255" s="32">
        <f t="shared" si="121"/>
        <v>1.9318306378213669E-2</v>
      </c>
    </row>
    <row r="256" spans="1:20" x14ac:dyDescent="0.25">
      <c r="A256" s="97" t="s">
        <v>55</v>
      </c>
      <c r="B256" s="256">
        <v>699489.94</v>
      </c>
      <c r="C256" s="256">
        <v>881509.93</v>
      </c>
      <c r="D256" s="256">
        <v>1087994.8799999999</v>
      </c>
      <c r="E256" s="256">
        <v>1055659.08</v>
      </c>
      <c r="F256" s="230">
        <f t="shared" si="117"/>
        <v>-2.9720544273149407E-2</v>
      </c>
      <c r="G256" s="230">
        <f t="shared" si="112"/>
        <v>0.23424007259906854</v>
      </c>
      <c r="H256" s="256">
        <f t="shared" si="118"/>
        <v>-32335.799999999814</v>
      </c>
      <c r="I256" s="256">
        <f t="shared" si="113"/>
        <v>206484.94999999984</v>
      </c>
      <c r="J256" s="32">
        <f t="shared" si="114"/>
        <v>5.6254239942021209E-3</v>
      </c>
      <c r="K256" s="238"/>
      <c r="L256" s="256">
        <v>1363843.4</v>
      </c>
      <c r="M256" s="256">
        <v>1825163.71</v>
      </c>
      <c r="N256" s="256">
        <v>2263664.7599999998</v>
      </c>
      <c r="O256" s="256">
        <v>2217432.63</v>
      </c>
      <c r="P256" s="230">
        <f t="shared" si="119"/>
        <v>-2.0423576324967829E-2</v>
      </c>
      <c r="Q256" s="230">
        <f t="shared" si="115"/>
        <v>0.24025299626409935</v>
      </c>
      <c r="R256" s="256">
        <f t="shared" si="120"/>
        <v>-46232.129999999888</v>
      </c>
      <c r="S256" s="256">
        <f t="shared" si="116"/>
        <v>438501.04999999981</v>
      </c>
      <c r="T256" s="32">
        <f>O256/$O$249</f>
        <v>5.6699880105873703E-3</v>
      </c>
    </row>
    <row r="257" spans="1:20" x14ac:dyDescent="0.25">
      <c r="A257" s="97" t="s">
        <v>56</v>
      </c>
      <c r="B257" s="256">
        <v>6465811.2400000002</v>
      </c>
      <c r="C257" s="256">
        <v>9199851.7400000002</v>
      </c>
      <c r="D257" s="256">
        <v>10592455.880000001</v>
      </c>
      <c r="E257" s="256">
        <v>8681384.8000000007</v>
      </c>
      <c r="F257" s="230">
        <f t="shared" si="117"/>
        <v>-0.18041812981334782</v>
      </c>
      <c r="G257" s="230">
        <f t="shared" si="112"/>
        <v>0.15137245461740467</v>
      </c>
      <c r="H257" s="256">
        <f t="shared" si="118"/>
        <v>-1911071.08</v>
      </c>
      <c r="I257" s="256">
        <f t="shared" si="113"/>
        <v>1392604.1400000006</v>
      </c>
      <c r="J257" s="32">
        <f t="shared" si="114"/>
        <v>4.626159266950234E-2</v>
      </c>
      <c r="K257" s="238"/>
      <c r="L257" s="256">
        <v>12055550.190000001</v>
      </c>
      <c r="M257" s="256">
        <v>18459396.420000002</v>
      </c>
      <c r="N257" s="256">
        <v>21426380.91</v>
      </c>
      <c r="O257" s="256">
        <v>17975230.740000002</v>
      </c>
      <c r="P257" s="230">
        <f t="shared" si="119"/>
        <v>-0.16107013986619156</v>
      </c>
      <c r="Q257" s="230">
        <f t="shared" si="115"/>
        <v>0.16073030897074148</v>
      </c>
      <c r="R257" s="256">
        <f t="shared" si="120"/>
        <v>-3451150.1699999981</v>
      </c>
      <c r="S257" s="256">
        <f t="shared" si="116"/>
        <v>2966984.4899999984</v>
      </c>
      <c r="T257" s="32">
        <f t="shared" si="121"/>
        <v>4.5962768565979639E-2</v>
      </c>
    </row>
    <row r="258" spans="1:20" x14ac:dyDescent="0.25">
      <c r="A258" s="97" t="s">
        <v>57</v>
      </c>
      <c r="B258" s="256">
        <v>5100532.28</v>
      </c>
      <c r="C258" s="256">
        <v>4142115.84</v>
      </c>
      <c r="D258" s="256">
        <v>4387982.59</v>
      </c>
      <c r="E258" s="256">
        <v>9104239.6300000008</v>
      </c>
      <c r="F258" s="230">
        <f t="shared" si="117"/>
        <v>1.07481215872372</v>
      </c>
      <c r="G258" s="230">
        <f t="shared" si="112"/>
        <v>5.9357767744129486E-2</v>
      </c>
      <c r="H258" s="256">
        <f t="shared" si="118"/>
        <v>4716257.040000001</v>
      </c>
      <c r="I258" s="256">
        <f t="shared" si="113"/>
        <v>245866.75</v>
      </c>
      <c r="J258" s="32">
        <f t="shared" si="114"/>
        <v>4.8514912658704022E-2</v>
      </c>
      <c r="K258" s="238"/>
      <c r="L258" s="256">
        <v>7250696.9000000004</v>
      </c>
      <c r="M258" s="256">
        <v>9296528.870000001</v>
      </c>
      <c r="N258" s="256">
        <v>12017713.08</v>
      </c>
      <c r="O258" s="256">
        <v>18372750.880000003</v>
      </c>
      <c r="P258" s="230">
        <f t="shared" si="119"/>
        <v>0.52880591820552958</v>
      </c>
      <c r="Q258" s="230">
        <f t="shared" si="115"/>
        <v>0.29270970359499349</v>
      </c>
      <c r="R258" s="256">
        <f t="shared" si="120"/>
        <v>6355037.8000000026</v>
      </c>
      <c r="S258" s="256">
        <f t="shared" si="116"/>
        <v>2721184.209999999</v>
      </c>
      <c r="T258" s="32">
        <f>O258/$O$249</f>
        <v>4.6979229854261041E-2</v>
      </c>
    </row>
    <row r="259" spans="1:20" x14ac:dyDescent="0.25">
      <c r="A259" s="99" t="s">
        <v>58</v>
      </c>
      <c r="B259" s="268">
        <v>2131179.3199999998</v>
      </c>
      <c r="C259" s="268">
        <v>2527238.31</v>
      </c>
      <c r="D259" s="268">
        <v>2894939.88</v>
      </c>
      <c r="E259" s="268">
        <v>2620619.92</v>
      </c>
      <c r="F259" s="269">
        <f t="shared" si="117"/>
        <v>-9.4758430700122132E-2</v>
      </c>
      <c r="G259" s="269">
        <f t="shared" si="112"/>
        <v>0.14549540838513164</v>
      </c>
      <c r="H259" s="268">
        <f t="shared" si="118"/>
        <v>-274319.95999999996</v>
      </c>
      <c r="I259" s="268">
        <f t="shared" si="113"/>
        <v>367701.56999999983</v>
      </c>
      <c r="J259" s="101">
        <f t="shared" si="114"/>
        <v>1.3964828661969204E-2</v>
      </c>
      <c r="K259" s="238"/>
      <c r="L259" s="268">
        <v>3778777.21</v>
      </c>
      <c r="M259" s="268">
        <v>5275793.76</v>
      </c>
      <c r="N259" s="268">
        <v>5983817</v>
      </c>
      <c r="O259" s="268">
        <v>5371018.0099999998</v>
      </c>
      <c r="P259" s="269">
        <f t="shared" si="119"/>
        <v>-0.10240938016653922</v>
      </c>
      <c r="Q259" s="269">
        <f t="shared" si="115"/>
        <v>0.13420222097537038</v>
      </c>
      <c r="R259" s="268">
        <f t="shared" si="120"/>
        <v>-612798.99000000022</v>
      </c>
      <c r="S259" s="268">
        <f t="shared" si="116"/>
        <v>708023.24000000022</v>
      </c>
      <c r="T259" s="101">
        <f t="shared" si="121"/>
        <v>1.3733723996543172E-2</v>
      </c>
    </row>
    <row r="260" spans="1:20" ht="21" x14ac:dyDescent="0.35">
      <c r="A260" s="236" t="s">
        <v>76</v>
      </c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</row>
    <row r="261" spans="1:20" x14ac:dyDescent="0.25">
      <c r="A261" s="72"/>
      <c r="B261" s="11" t="s">
        <v>150</v>
      </c>
      <c r="C261" s="12"/>
      <c r="D261" s="12"/>
      <c r="E261" s="12"/>
      <c r="F261" s="12"/>
      <c r="G261" s="12"/>
      <c r="H261" s="12"/>
      <c r="I261" s="12"/>
      <c r="J261" s="13"/>
      <c r="K261" s="237"/>
      <c r="L261" s="11" t="str">
        <f>L$5</f>
        <v>acumulado febrero</v>
      </c>
      <c r="M261" s="12"/>
      <c r="N261" s="12"/>
      <c r="O261" s="12"/>
      <c r="P261" s="12"/>
      <c r="Q261" s="12"/>
      <c r="R261" s="12"/>
      <c r="S261" s="12"/>
      <c r="T261" s="13"/>
    </row>
    <row r="262" spans="1:20" x14ac:dyDescent="0.25">
      <c r="A262" s="15"/>
      <c r="B262" s="16">
        <f>B$6</f>
        <v>2022</v>
      </c>
      <c r="C262" s="16">
        <f>C$6</f>
        <v>2023</v>
      </c>
      <c r="D262" s="16">
        <f>D$6</f>
        <v>2024</v>
      </c>
      <c r="E262" s="16">
        <f>E$6</f>
        <v>2025</v>
      </c>
      <c r="F262" s="16" t="str">
        <f>CONCATENATE("var ",RIGHT(E262,2),"/",RIGHT(D262,2))</f>
        <v>var 25/24</v>
      </c>
      <c r="G262" s="16" t="str">
        <f>CONCATENATE("var ",RIGHT(D262,2),"/",RIGHT(C262,2))</f>
        <v>var 24/23</v>
      </c>
      <c r="H262" s="16" t="str">
        <f>CONCATENATE("dif ",RIGHT(E262,2),"-",RIGHT(D262,2))</f>
        <v>dif 25-24</v>
      </c>
      <c r="I262" s="107" t="str">
        <f>CONCATENATE("dif ",RIGHT(D262,2),"-",RIGHT(C262,2))</f>
        <v>dif 24-23</v>
      </c>
      <c r="J262" s="108"/>
      <c r="K262" s="238"/>
      <c r="L262" s="16">
        <f>L$6</f>
        <v>2022</v>
      </c>
      <c r="M262" s="16">
        <f>M$6</f>
        <v>2023</v>
      </c>
      <c r="N262" s="16">
        <f>N$6</f>
        <v>2024</v>
      </c>
      <c r="O262" s="16">
        <f>O$6</f>
        <v>2025</v>
      </c>
      <c r="P262" s="16" t="str">
        <f>CONCATENATE("var ",RIGHT(O262,2),"/",RIGHT(N262,2))</f>
        <v>var 25/24</v>
      </c>
      <c r="Q262" s="16" t="str">
        <f>CONCATENATE("var ",RIGHT(N262,2),"/",RIGHT(M262,2))</f>
        <v>var 24/23</v>
      </c>
      <c r="R262" s="16" t="str">
        <f>CONCATENATE("dif ",RIGHT(O262,2),"-",RIGHT(N262,2))</f>
        <v>dif 25-24</v>
      </c>
      <c r="S262" s="107" t="str">
        <f>CONCATENATE("dif ",RIGHT(N262,2),"-",RIGHT(M262,2))</f>
        <v>dif 24-23</v>
      </c>
      <c r="T262" s="108"/>
    </row>
    <row r="263" spans="1:20" x14ac:dyDescent="0.25">
      <c r="A263" s="239" t="s">
        <v>4</v>
      </c>
      <c r="B263" s="274">
        <v>109.22</v>
      </c>
      <c r="C263" s="274">
        <v>118.31</v>
      </c>
      <c r="D263" s="274">
        <v>133.49</v>
      </c>
      <c r="E263" s="274">
        <v>140.72999999999999</v>
      </c>
      <c r="F263" s="275">
        <f>E263/D263-1</f>
        <v>5.4236272379953432E-2</v>
      </c>
      <c r="G263" s="275">
        <f t="shared" ref="G263:G274" si="122">D263/C263-1</f>
        <v>0.1283069901107261</v>
      </c>
      <c r="H263" s="276">
        <f>E263-D263</f>
        <v>7.2399999999999807</v>
      </c>
      <c r="I263" s="277">
        <f t="shared" ref="I263:I274" si="123">D263-C263</f>
        <v>15.180000000000007</v>
      </c>
      <c r="J263" s="278"/>
      <c r="K263" s="279"/>
      <c r="L263" s="274">
        <v>107.42662960551083</v>
      </c>
      <c r="M263" s="274">
        <v>115.97720294608973</v>
      </c>
      <c r="N263" s="274">
        <v>131.83160921610559</v>
      </c>
      <c r="O263" s="274">
        <v>140.24995067639651</v>
      </c>
      <c r="P263" s="275">
        <f>O263/N263-1</f>
        <v>6.385677539967749E-2</v>
      </c>
      <c r="Q263" s="275">
        <f t="shared" ref="Q263:Q274" si="124">N263/M263-1</f>
        <v>0.13670278181640172</v>
      </c>
      <c r="R263" s="276">
        <f>O263-N263</f>
        <v>8.4183414602909181</v>
      </c>
      <c r="S263" s="280">
        <f>N263-M263</f>
        <v>15.854406270015858</v>
      </c>
      <c r="T263" s="281"/>
    </row>
    <row r="264" spans="1:20" x14ac:dyDescent="0.25">
      <c r="A264" s="243" t="s">
        <v>5</v>
      </c>
      <c r="B264" s="282">
        <v>118.67</v>
      </c>
      <c r="C264" s="282">
        <v>128.58000000000001</v>
      </c>
      <c r="D264" s="282">
        <v>146.63999999999999</v>
      </c>
      <c r="E264" s="282">
        <v>151.22</v>
      </c>
      <c r="F264" s="283">
        <f t="shared" ref="F264:F274" si="125">E264/D264-1</f>
        <v>3.1232951445717472E-2</v>
      </c>
      <c r="G264" s="283">
        <f t="shared" si="122"/>
        <v>0.14045730284647662</v>
      </c>
      <c r="H264" s="284">
        <f t="shared" ref="H264:H274" si="126">E264-D264</f>
        <v>4.5800000000000125</v>
      </c>
      <c r="I264" s="285">
        <f t="shared" si="123"/>
        <v>18.059999999999974</v>
      </c>
      <c r="J264" s="286"/>
      <c r="K264" s="287"/>
      <c r="L264" s="282">
        <v>117.15659979367341</v>
      </c>
      <c r="M264" s="282">
        <v>125.59085179866517</v>
      </c>
      <c r="N264" s="282">
        <v>144.47028926363069</v>
      </c>
      <c r="O264" s="282">
        <v>151.27232249273692</v>
      </c>
      <c r="P264" s="283">
        <f t="shared" ref="P264:P274" si="127">O264/N264-1</f>
        <v>4.7082574997090454E-2</v>
      </c>
      <c r="Q264" s="283">
        <f t="shared" si="124"/>
        <v>0.15032494162258869</v>
      </c>
      <c r="R264" s="284">
        <f t="shared" ref="R264:R274" si="128">O264-N264</f>
        <v>6.8020332291062289</v>
      </c>
      <c r="S264" s="288">
        <f t="shared" ref="S264:S274" si="129">N264-M264</f>
        <v>18.87943746496552</v>
      </c>
      <c r="T264" s="289"/>
    </row>
    <row r="265" spans="1:20" x14ac:dyDescent="0.25">
      <c r="A265" s="249" t="s">
        <v>70</v>
      </c>
      <c r="B265" s="290">
        <v>214.55</v>
      </c>
      <c r="C265" s="290">
        <v>230.53</v>
      </c>
      <c r="D265" s="290">
        <v>262.68</v>
      </c>
      <c r="E265" s="290">
        <v>273.41000000000003</v>
      </c>
      <c r="F265" s="291">
        <f t="shared" si="125"/>
        <v>4.0848180295416592E-2</v>
      </c>
      <c r="G265" s="291">
        <f t="shared" si="122"/>
        <v>0.13946124148700823</v>
      </c>
      <c r="H265" s="292">
        <f t="shared" si="126"/>
        <v>10.730000000000018</v>
      </c>
      <c r="I265" s="293">
        <f t="shared" si="123"/>
        <v>32.150000000000006</v>
      </c>
      <c r="J265" s="294"/>
      <c r="K265" s="238"/>
      <c r="L265" s="290">
        <v>207.85424122724027</v>
      </c>
      <c r="M265" s="290">
        <v>221.04636541408891</v>
      </c>
      <c r="N265" s="290">
        <v>252.55867318681553</v>
      </c>
      <c r="O265" s="290">
        <v>273.51924601062018</v>
      </c>
      <c r="P265" s="291">
        <f t="shared" si="127"/>
        <v>8.2992884620914475E-2</v>
      </c>
      <c r="Q265" s="291">
        <f t="shared" si="124"/>
        <v>0.14255971915075016</v>
      </c>
      <c r="R265" s="292">
        <f>O265-N265</f>
        <v>20.960572823804654</v>
      </c>
      <c r="S265" s="295">
        <f t="shared" si="129"/>
        <v>31.512307772726615</v>
      </c>
      <c r="T265" s="296"/>
    </row>
    <row r="266" spans="1:20" x14ac:dyDescent="0.25">
      <c r="A266" s="255" t="s">
        <v>71</v>
      </c>
      <c r="B266" s="297">
        <v>102.65</v>
      </c>
      <c r="C266" s="297">
        <v>116.22</v>
      </c>
      <c r="D266" s="297">
        <v>131.59</v>
      </c>
      <c r="E266" s="297">
        <v>131.26</v>
      </c>
      <c r="F266" s="298">
        <f t="shared" si="125"/>
        <v>-2.5077893456950662E-3</v>
      </c>
      <c r="G266" s="298">
        <f t="shared" si="122"/>
        <v>0.13224918258475316</v>
      </c>
      <c r="H266" s="299">
        <f t="shared" si="126"/>
        <v>-0.33000000000001251</v>
      </c>
      <c r="I266" s="300">
        <f t="shared" si="123"/>
        <v>15.370000000000005</v>
      </c>
      <c r="J266" s="301"/>
      <c r="K266" s="238"/>
      <c r="L266" s="297">
        <v>101.88607355232858</v>
      </c>
      <c r="M266" s="297">
        <v>114.59853174821093</v>
      </c>
      <c r="N266" s="297">
        <v>130.44717906005388</v>
      </c>
      <c r="O266" s="297">
        <v>130.97733896246433</v>
      </c>
      <c r="P266" s="298">
        <f t="shared" si="127"/>
        <v>4.0641729950050554E-3</v>
      </c>
      <c r="Q266" s="298">
        <f t="shared" si="124"/>
        <v>0.13829712361991398</v>
      </c>
      <c r="R266" s="299">
        <f t="shared" si="128"/>
        <v>0.53015990241044619</v>
      </c>
      <c r="S266" s="302">
        <f t="shared" si="129"/>
        <v>15.848647311842953</v>
      </c>
      <c r="T266" s="303"/>
    </row>
    <row r="267" spans="1:20" x14ac:dyDescent="0.25">
      <c r="A267" s="258" t="s">
        <v>72</v>
      </c>
      <c r="B267" s="297">
        <v>68.12</v>
      </c>
      <c r="C267" s="297">
        <v>78.63</v>
      </c>
      <c r="D267" s="297">
        <v>92.26</v>
      </c>
      <c r="E267" s="297">
        <v>98.53</v>
      </c>
      <c r="F267" s="304">
        <f t="shared" si="125"/>
        <v>6.7960112724907873E-2</v>
      </c>
      <c r="G267" s="304">
        <f t="shared" si="122"/>
        <v>0.17334350756708639</v>
      </c>
      <c r="H267" s="305">
        <f t="shared" si="126"/>
        <v>6.269999999999996</v>
      </c>
      <c r="I267" s="306">
        <f t="shared" si="123"/>
        <v>13.63000000000001</v>
      </c>
      <c r="J267" s="307"/>
      <c r="K267" s="238"/>
      <c r="L267" s="297">
        <v>68.599270728222123</v>
      </c>
      <c r="M267" s="297">
        <v>76.784986432763361</v>
      </c>
      <c r="N267" s="297">
        <v>90.906698726385045</v>
      </c>
      <c r="O267" s="297">
        <v>99.310537878357977</v>
      </c>
      <c r="P267" s="304">
        <f t="shared" si="127"/>
        <v>9.2444663261473936E-2</v>
      </c>
      <c r="Q267" s="304">
        <f t="shared" si="124"/>
        <v>0.18391241503945999</v>
      </c>
      <c r="R267" s="305">
        <f t="shared" si="128"/>
        <v>8.4038391519729316</v>
      </c>
      <c r="S267" s="308">
        <f t="shared" si="129"/>
        <v>14.121712293621684</v>
      </c>
      <c r="T267" s="309"/>
    </row>
    <row r="268" spans="1:20" x14ac:dyDescent="0.25">
      <c r="A268" s="258" t="s">
        <v>73</v>
      </c>
      <c r="B268" s="297">
        <v>73.94</v>
      </c>
      <c r="C268" s="297">
        <v>66.12</v>
      </c>
      <c r="D268" s="297">
        <v>74.62</v>
      </c>
      <c r="E268" s="297">
        <v>38.26</v>
      </c>
      <c r="F268" s="304">
        <f t="shared" si="125"/>
        <v>-0.48726882873224342</v>
      </c>
      <c r="G268" s="304">
        <f t="shared" si="122"/>
        <v>0.12855414398064124</v>
      </c>
      <c r="H268" s="305">
        <f t="shared" si="126"/>
        <v>-36.360000000000007</v>
      </c>
      <c r="I268" s="306">
        <f t="shared" si="123"/>
        <v>8.5</v>
      </c>
      <c r="J268" s="307"/>
      <c r="K268" s="238"/>
      <c r="L268" s="297">
        <v>60.73476442646065</v>
      </c>
      <c r="M268" s="297">
        <v>68.06434972761744</v>
      </c>
      <c r="N268" s="297">
        <v>73.591423595140753</v>
      </c>
      <c r="O268" s="297">
        <v>52.684288105665807</v>
      </c>
      <c r="P268" s="304">
        <f t="shared" si="127"/>
        <v>-0.28409744598085807</v>
      </c>
      <c r="Q268" s="304">
        <f t="shared" si="124"/>
        <v>8.1203653449151814E-2</v>
      </c>
      <c r="R268" s="305">
        <f t="shared" si="128"/>
        <v>-20.907135489474946</v>
      </c>
      <c r="S268" s="308">
        <f t="shared" si="129"/>
        <v>5.5270738675233133</v>
      </c>
      <c r="T268" s="309"/>
    </row>
    <row r="269" spans="1:20" x14ac:dyDescent="0.25">
      <c r="A269" s="259" t="s">
        <v>74</v>
      </c>
      <c r="B269" s="310">
        <v>53.51</v>
      </c>
      <c r="C269" s="310">
        <v>59.13</v>
      </c>
      <c r="D269" s="310">
        <v>65.39</v>
      </c>
      <c r="E269" s="310">
        <v>43.96</v>
      </c>
      <c r="F269" s="311">
        <f t="shared" si="125"/>
        <v>-0.32772595198042509</v>
      </c>
      <c r="G269" s="311">
        <f t="shared" si="122"/>
        <v>0.10586842550312858</v>
      </c>
      <c r="H269" s="312">
        <f t="shared" si="126"/>
        <v>-21.43</v>
      </c>
      <c r="I269" s="313">
        <f t="shared" si="123"/>
        <v>6.259999999999998</v>
      </c>
      <c r="J269" s="314"/>
      <c r="K269" s="238"/>
      <c r="L269" s="310">
        <v>49.198395827516954</v>
      </c>
      <c r="M269" s="310">
        <v>58.473371098095065</v>
      </c>
      <c r="N269" s="310">
        <v>66.579742439608893</v>
      </c>
      <c r="O269" s="310">
        <v>49.425256546876447</v>
      </c>
      <c r="P269" s="311">
        <f t="shared" si="127"/>
        <v>-0.25765323301291543</v>
      </c>
      <c r="Q269" s="311">
        <f t="shared" si="124"/>
        <v>0.13863355557035639</v>
      </c>
      <c r="R269" s="312">
        <f t="shared" si="128"/>
        <v>-17.154485892732446</v>
      </c>
      <c r="S269" s="315">
        <f t="shared" si="129"/>
        <v>8.1063713415138281</v>
      </c>
      <c r="T269" s="316"/>
    </row>
    <row r="270" spans="1:20" x14ac:dyDescent="0.25">
      <c r="A270" s="243" t="s">
        <v>11</v>
      </c>
      <c r="B270" s="282">
        <v>74.91</v>
      </c>
      <c r="C270" s="282">
        <v>83.47</v>
      </c>
      <c r="D270" s="282">
        <v>87.91</v>
      </c>
      <c r="E270" s="282">
        <v>104.79</v>
      </c>
      <c r="F270" s="283">
        <f t="shared" si="125"/>
        <v>0.19201456034580833</v>
      </c>
      <c r="G270" s="283">
        <f t="shared" si="122"/>
        <v>5.3192763867257575E-2</v>
      </c>
      <c r="H270" s="284">
        <f t="shared" si="126"/>
        <v>16.88000000000001</v>
      </c>
      <c r="I270" s="285">
        <f t="shared" si="123"/>
        <v>4.4399999999999977</v>
      </c>
      <c r="J270" s="286"/>
      <c r="K270" s="287"/>
      <c r="L270" s="282">
        <v>74.102713319127645</v>
      </c>
      <c r="M270" s="282">
        <v>83.41773490558235</v>
      </c>
      <c r="N270" s="282">
        <v>87.530787959205497</v>
      </c>
      <c r="O270" s="282">
        <v>101.98370928962197</v>
      </c>
      <c r="P270" s="283">
        <f t="shared" si="127"/>
        <v>0.16511814491093557</v>
      </c>
      <c r="Q270" s="283">
        <f t="shared" si="124"/>
        <v>4.9306697889586415E-2</v>
      </c>
      <c r="R270" s="284">
        <f t="shared" si="128"/>
        <v>14.452921330416473</v>
      </c>
      <c r="S270" s="288">
        <f t="shared" si="129"/>
        <v>4.1130530536231475</v>
      </c>
      <c r="T270" s="289"/>
    </row>
    <row r="271" spans="1:20" x14ac:dyDescent="0.25">
      <c r="A271" s="36" t="s">
        <v>12</v>
      </c>
      <c r="B271" s="317">
        <v>116.56</v>
      </c>
      <c r="C271" s="317">
        <v>146.9</v>
      </c>
      <c r="D271" s="317">
        <v>150.43</v>
      </c>
      <c r="E271" s="317">
        <v>163.59</v>
      </c>
      <c r="F271" s="318">
        <f t="shared" si="125"/>
        <v>8.7482550023266548E-2</v>
      </c>
      <c r="G271" s="318">
        <f t="shared" si="122"/>
        <v>2.4029952348536332E-2</v>
      </c>
      <c r="H271" s="319">
        <f t="shared" si="126"/>
        <v>13.159999999999997</v>
      </c>
      <c r="I271" s="320">
        <f t="shared" si="123"/>
        <v>3.5300000000000011</v>
      </c>
      <c r="J271" s="321"/>
      <c r="K271" s="238"/>
      <c r="L271" s="317">
        <v>112.53737109671691</v>
      </c>
      <c r="M271" s="317">
        <v>143.53563740769266</v>
      </c>
      <c r="N271" s="317">
        <v>148.64243378459187</v>
      </c>
      <c r="O271" s="317">
        <v>156.02994169461019</v>
      </c>
      <c r="P271" s="318">
        <f t="shared" si="127"/>
        <v>4.9699858391205165E-2</v>
      </c>
      <c r="Q271" s="318">
        <f t="shared" si="124"/>
        <v>3.5578595456360995E-2</v>
      </c>
      <c r="R271" s="319">
        <f t="shared" si="128"/>
        <v>7.3875079100183143</v>
      </c>
      <c r="S271" s="322">
        <f t="shared" si="129"/>
        <v>5.1067963768992115</v>
      </c>
      <c r="T271" s="323"/>
    </row>
    <row r="272" spans="1:20" x14ac:dyDescent="0.25">
      <c r="A272" s="37" t="s">
        <v>8</v>
      </c>
      <c r="B272" s="297">
        <v>78.86</v>
      </c>
      <c r="C272" s="297">
        <v>85.43</v>
      </c>
      <c r="D272" s="297">
        <v>87.34</v>
      </c>
      <c r="E272" s="297">
        <v>103.96</v>
      </c>
      <c r="F272" s="324">
        <f t="shared" si="125"/>
        <v>0.19029081749484766</v>
      </c>
      <c r="G272" s="324">
        <f t="shared" si="122"/>
        <v>2.235748566077489E-2</v>
      </c>
      <c r="H272" s="325">
        <f t="shared" si="126"/>
        <v>16.61999999999999</v>
      </c>
      <c r="I272" s="326">
        <f t="shared" si="123"/>
        <v>1.9099999999999966</v>
      </c>
      <c r="J272" s="327"/>
      <c r="K272" s="238"/>
      <c r="L272" s="297">
        <v>78.357212191833156</v>
      </c>
      <c r="M272" s="297">
        <v>86.083828630090338</v>
      </c>
      <c r="N272" s="297">
        <v>87.032103434462528</v>
      </c>
      <c r="O272" s="297">
        <v>101.56847337110729</v>
      </c>
      <c r="P272" s="324">
        <f t="shared" si="127"/>
        <v>0.16702307956501405</v>
      </c>
      <c r="Q272" s="324">
        <f t="shared" si="124"/>
        <v>1.1015713630105894E-2</v>
      </c>
      <c r="R272" s="325">
        <f t="shared" si="128"/>
        <v>14.536369936644761</v>
      </c>
      <c r="S272" s="328">
        <f t="shared" si="129"/>
        <v>0.94827480437218981</v>
      </c>
      <c r="T272" s="329"/>
    </row>
    <row r="273" spans="1:20" x14ac:dyDescent="0.25">
      <c r="A273" s="37" t="s">
        <v>9</v>
      </c>
      <c r="B273" s="297">
        <v>49.95</v>
      </c>
      <c r="C273" s="297">
        <v>67.36</v>
      </c>
      <c r="D273" s="297">
        <v>72.59</v>
      </c>
      <c r="E273" s="297">
        <v>87.76</v>
      </c>
      <c r="F273" s="324">
        <f t="shared" si="125"/>
        <v>0.20898195343711246</v>
      </c>
      <c r="G273" s="324">
        <f t="shared" si="122"/>
        <v>7.7642517814726864E-2</v>
      </c>
      <c r="H273" s="325">
        <f t="shared" si="126"/>
        <v>15.170000000000002</v>
      </c>
      <c r="I273" s="326">
        <f t="shared" si="123"/>
        <v>5.230000000000004</v>
      </c>
      <c r="J273" s="327"/>
      <c r="K273" s="238"/>
      <c r="L273" s="297">
        <v>49.40234823762885</v>
      </c>
      <c r="M273" s="297">
        <v>66.369995007363585</v>
      </c>
      <c r="N273" s="297">
        <v>73.425106608206107</v>
      </c>
      <c r="O273" s="297">
        <v>84.55401095737821</v>
      </c>
      <c r="P273" s="324">
        <f t="shared" si="127"/>
        <v>0.15156810610511684</v>
      </c>
      <c r="Q273" s="324">
        <f t="shared" si="124"/>
        <v>0.10629971570827723</v>
      </c>
      <c r="R273" s="325">
        <f t="shared" si="128"/>
        <v>11.128904349172103</v>
      </c>
      <c r="S273" s="328">
        <f t="shared" si="129"/>
        <v>7.0551116008425225</v>
      </c>
      <c r="T273" s="329"/>
    </row>
    <row r="274" spans="1:20" x14ac:dyDescent="0.25">
      <c r="A274" s="38" t="s">
        <v>10</v>
      </c>
      <c r="B274" s="330">
        <v>86.26</v>
      </c>
      <c r="C274" s="330">
        <v>76.739999999999995</v>
      </c>
      <c r="D274" s="330">
        <v>99.06</v>
      </c>
      <c r="E274" s="330">
        <v>113.06</v>
      </c>
      <c r="F274" s="331">
        <f t="shared" si="125"/>
        <v>0.14132848778518059</v>
      </c>
      <c r="G274" s="331">
        <f t="shared" si="122"/>
        <v>0.2908522283033621</v>
      </c>
      <c r="H274" s="332">
        <f t="shared" si="126"/>
        <v>14</v>
      </c>
      <c r="I274" s="333">
        <f t="shared" si="123"/>
        <v>22.320000000000007</v>
      </c>
      <c r="J274" s="334"/>
      <c r="K274" s="238"/>
      <c r="L274" s="330">
        <v>85.160589119461306</v>
      </c>
      <c r="M274" s="330">
        <v>76.397976861810989</v>
      </c>
      <c r="N274" s="330">
        <v>96.134053023433026</v>
      </c>
      <c r="O274" s="330">
        <v>111.58418529657011</v>
      </c>
      <c r="P274" s="331">
        <f t="shared" si="127"/>
        <v>0.16071445847987986</v>
      </c>
      <c r="Q274" s="331">
        <f t="shared" si="124"/>
        <v>0.25833244507666397</v>
      </c>
      <c r="R274" s="332">
        <f t="shared" si="128"/>
        <v>15.450132273137086</v>
      </c>
      <c r="S274" s="335">
        <f t="shared" si="129"/>
        <v>19.736076161622037</v>
      </c>
      <c r="T274" s="336"/>
    </row>
    <row r="275" spans="1:20" x14ac:dyDescent="0.25">
      <c r="A275" s="42" t="s">
        <v>13</v>
      </c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4"/>
    </row>
    <row r="276" spans="1:20" ht="21" x14ac:dyDescent="0.35">
      <c r="A276" s="236" t="s">
        <v>77</v>
      </c>
      <c r="B276" s="236"/>
      <c r="C276" s="236"/>
      <c r="D276" s="236"/>
      <c r="E276" s="236"/>
      <c r="F276" s="236"/>
      <c r="G276" s="236"/>
      <c r="H276" s="236"/>
      <c r="I276" s="236"/>
      <c r="J276" s="236"/>
      <c r="K276" s="236"/>
      <c r="L276" s="236"/>
      <c r="M276" s="236"/>
      <c r="N276" s="236"/>
      <c r="O276" s="236"/>
      <c r="P276" s="236"/>
      <c r="Q276" s="236"/>
      <c r="R276" s="236"/>
      <c r="S276" s="236"/>
      <c r="T276" s="236"/>
    </row>
    <row r="277" spans="1:20" x14ac:dyDescent="0.25">
      <c r="A277" s="72"/>
      <c r="B277" s="11" t="s">
        <v>150</v>
      </c>
      <c r="C277" s="12"/>
      <c r="D277" s="12"/>
      <c r="E277" s="12"/>
      <c r="F277" s="12"/>
      <c r="G277" s="12"/>
      <c r="H277" s="12"/>
      <c r="I277" s="12"/>
      <c r="J277" s="13"/>
      <c r="K277" s="237"/>
      <c r="L277" s="11" t="str">
        <f>L$5</f>
        <v>acumulado febrero</v>
      </c>
      <c r="M277" s="12"/>
      <c r="N277" s="12"/>
      <c r="O277" s="12"/>
      <c r="P277" s="12"/>
      <c r="Q277" s="12"/>
      <c r="R277" s="12"/>
      <c r="S277" s="12"/>
      <c r="T277" s="13"/>
    </row>
    <row r="278" spans="1:20" x14ac:dyDescent="0.25">
      <c r="A278" s="15"/>
      <c r="B278" s="16">
        <f>B$6</f>
        <v>2022</v>
      </c>
      <c r="C278" s="16">
        <f>C$6</f>
        <v>2023</v>
      </c>
      <c r="D278" s="16">
        <f>D$6</f>
        <v>2024</v>
      </c>
      <c r="E278" s="16">
        <f>E$6</f>
        <v>2025</v>
      </c>
      <c r="F278" s="16" t="str">
        <f>CONCATENATE("var ",RIGHT(E278,2),"/",RIGHT(D278,2))</f>
        <v>var 25/24</v>
      </c>
      <c r="G278" s="16" t="str">
        <f>CONCATENATE("var ",RIGHT(D278,2),"/",RIGHT(C278,2))</f>
        <v>var 24/23</v>
      </c>
      <c r="H278" s="16" t="str">
        <f>CONCATENATE("dif ",RIGHT(E278,2),"-",RIGHT(D278,2))</f>
        <v>dif 25-24</v>
      </c>
      <c r="I278" s="107" t="str">
        <f>CONCATENATE("dif ",RIGHT(D278,2),"-",RIGHT(C278,2))</f>
        <v>dif 24-23</v>
      </c>
      <c r="J278" s="108"/>
      <c r="K278" s="238"/>
      <c r="L278" s="16">
        <f>L$6</f>
        <v>2022</v>
      </c>
      <c r="M278" s="16">
        <f>M$6</f>
        <v>2023</v>
      </c>
      <c r="N278" s="16">
        <f>N$6</f>
        <v>2024</v>
      </c>
      <c r="O278" s="16">
        <f>O$6</f>
        <v>2025</v>
      </c>
      <c r="P278" s="16" t="str">
        <f>CONCATENATE("var ",RIGHT(O278,2),"/",RIGHT(M278,2))</f>
        <v>var 25/23</v>
      </c>
      <c r="Q278" s="16" t="str">
        <f>CONCATENATE("var ",RIGHT(N278,2),"/",RIGHT(M278,2))</f>
        <v>var 24/23</v>
      </c>
      <c r="R278" s="16" t="str">
        <f>CONCATENATE("dif ",RIGHT(O278,2),"-",RIGHT(N278,2))</f>
        <v>dif 25-24</v>
      </c>
      <c r="S278" s="107" t="str">
        <f>CONCATENATE("dif ",RIGHT(N278,2),"-",RIGHT(M278,2))</f>
        <v>dif 24-23</v>
      </c>
      <c r="T278" s="108"/>
    </row>
    <row r="279" spans="1:20" x14ac:dyDescent="0.25">
      <c r="A279" s="239" t="s">
        <v>48</v>
      </c>
      <c r="B279" s="274">
        <v>109.22</v>
      </c>
      <c r="C279" s="274">
        <v>118.31</v>
      </c>
      <c r="D279" s="274">
        <v>133.49</v>
      </c>
      <c r="E279" s="274">
        <v>140.72999999999999</v>
      </c>
      <c r="F279" s="337">
        <f>E279/D279-1</f>
        <v>5.4236272379953432E-2</v>
      </c>
      <c r="G279" s="337">
        <f t="shared" ref="G279:G289" si="130">D279/C279-1</f>
        <v>0.1283069901107261</v>
      </c>
      <c r="H279" s="338">
        <f>E279-D279</f>
        <v>7.2399999999999807</v>
      </c>
      <c r="I279" s="339">
        <f t="shared" ref="I279:I289" si="131">D279-C279</f>
        <v>15.180000000000007</v>
      </c>
      <c r="J279" s="340"/>
      <c r="K279" s="279"/>
      <c r="L279" s="274">
        <v>107.42662960551083</v>
      </c>
      <c r="M279" s="274">
        <v>115.97720294608973</v>
      </c>
      <c r="N279" s="274">
        <v>131.83160921610559</v>
      </c>
      <c r="O279" s="274">
        <v>140.24995067639651</v>
      </c>
      <c r="P279" s="337">
        <f>O279/N279-1</f>
        <v>6.385677539967749E-2</v>
      </c>
      <c r="Q279" s="337">
        <f t="shared" ref="Q279:Q289" si="132">N279/M279-1</f>
        <v>0.13670278181640172</v>
      </c>
      <c r="R279" s="274">
        <f>O279-N279</f>
        <v>8.4183414602909181</v>
      </c>
      <c r="S279" s="339">
        <f t="shared" ref="S279:S289" si="133">N279-M279</f>
        <v>15.854406270015858</v>
      </c>
      <c r="T279" s="340"/>
    </row>
    <row r="280" spans="1:20" x14ac:dyDescent="0.25">
      <c r="A280" s="94" t="s">
        <v>49</v>
      </c>
      <c r="B280" s="341">
        <v>137.80000000000001</v>
      </c>
      <c r="C280" s="341">
        <v>149.51</v>
      </c>
      <c r="D280" s="341">
        <v>166.26</v>
      </c>
      <c r="E280" s="341">
        <v>175.82</v>
      </c>
      <c r="F280" s="342">
        <f t="shared" ref="F280:F289" si="134">E280/D280-1</f>
        <v>5.7500300733790422E-2</v>
      </c>
      <c r="G280" s="342">
        <f t="shared" si="130"/>
        <v>0.11203263995719359</v>
      </c>
      <c r="H280" s="343">
        <f t="shared" ref="H280:H289" si="135">E280-D280</f>
        <v>9.5600000000000023</v>
      </c>
      <c r="I280" s="344">
        <f t="shared" si="131"/>
        <v>16.75</v>
      </c>
      <c r="J280" s="345"/>
      <c r="K280" s="238"/>
      <c r="L280" s="341">
        <v>136.87146565085982</v>
      </c>
      <c r="M280" s="341">
        <v>146.31592200561823</v>
      </c>
      <c r="N280" s="341">
        <v>162.70668308817508</v>
      </c>
      <c r="O280" s="341">
        <v>171.54227989407727</v>
      </c>
      <c r="P280" s="342">
        <f t="shared" ref="P280:P289" si="136">O280/N280-1</f>
        <v>5.4303834594882305E-2</v>
      </c>
      <c r="Q280" s="342">
        <f t="shared" si="132"/>
        <v>0.11202308578506903</v>
      </c>
      <c r="R280" s="341">
        <f t="shared" ref="R280:R289" si="137">O280-N280</f>
        <v>8.8355968059021848</v>
      </c>
      <c r="S280" s="344">
        <f t="shared" si="133"/>
        <v>16.39076108255685</v>
      </c>
      <c r="T280" s="345"/>
    </row>
    <row r="281" spans="1:20" x14ac:dyDescent="0.25">
      <c r="A281" s="97" t="s">
        <v>50</v>
      </c>
      <c r="B281" s="297">
        <v>96.08</v>
      </c>
      <c r="C281" s="297">
        <v>106.63</v>
      </c>
      <c r="D281" s="297">
        <v>120.73</v>
      </c>
      <c r="E281" s="297">
        <v>128.07</v>
      </c>
      <c r="F281" s="346">
        <f t="shared" si="134"/>
        <v>6.0796819348960307E-2</v>
      </c>
      <c r="G281" s="346">
        <f t="shared" si="130"/>
        <v>0.13223295507830835</v>
      </c>
      <c r="H281" s="325">
        <f t="shared" si="135"/>
        <v>7.3399999999999892</v>
      </c>
      <c r="I281" s="328">
        <f t="shared" si="131"/>
        <v>14.100000000000009</v>
      </c>
      <c r="J281" s="329"/>
      <c r="K281" s="238"/>
      <c r="L281" s="297">
        <v>95.802470136595772</v>
      </c>
      <c r="M281" s="297">
        <v>104.80183527069782</v>
      </c>
      <c r="N281" s="297">
        <v>119.80364545051206</v>
      </c>
      <c r="O281" s="297">
        <v>128.90218915036343</v>
      </c>
      <c r="P281" s="346">
        <f t="shared" si="136"/>
        <v>7.5945466147019358E-2</v>
      </c>
      <c r="Q281" s="346">
        <f t="shared" si="132"/>
        <v>0.14314453693549667</v>
      </c>
      <c r="R281" s="297">
        <f t="shared" si="137"/>
        <v>9.098543699851362</v>
      </c>
      <c r="S281" s="328">
        <f t="shared" si="133"/>
        <v>15.001810179814242</v>
      </c>
      <c r="T281" s="329"/>
    </row>
    <row r="282" spans="1:20" x14ac:dyDescent="0.25">
      <c r="A282" s="97" t="s">
        <v>51</v>
      </c>
      <c r="B282" s="297">
        <v>63.06</v>
      </c>
      <c r="C282" s="297">
        <v>88.36</v>
      </c>
      <c r="D282" s="297">
        <v>88.62</v>
      </c>
      <c r="E282" s="297">
        <v>105.44</v>
      </c>
      <c r="F282" s="346">
        <f t="shared" si="134"/>
        <v>0.18979914240577744</v>
      </c>
      <c r="G282" s="346">
        <f t="shared" si="130"/>
        <v>2.9425079221367945E-3</v>
      </c>
      <c r="H282" s="325">
        <f t="shared" si="135"/>
        <v>16.819999999999993</v>
      </c>
      <c r="I282" s="328">
        <f t="shared" si="131"/>
        <v>0.26000000000000512</v>
      </c>
      <c r="J282" s="329"/>
      <c r="K282" s="238"/>
      <c r="L282" s="297">
        <v>69.78140055723847</v>
      </c>
      <c r="M282" s="297">
        <v>83.372344282581096</v>
      </c>
      <c r="N282" s="297">
        <v>95.90016603236603</v>
      </c>
      <c r="O282" s="297">
        <v>112.06444531766402</v>
      </c>
      <c r="P282" s="346">
        <f t="shared" si="136"/>
        <v>0.16855319395216273</v>
      </c>
      <c r="Q282" s="346">
        <f t="shared" si="132"/>
        <v>0.15026351792775916</v>
      </c>
      <c r="R282" s="297">
        <f t="shared" si="137"/>
        <v>16.164279285297994</v>
      </c>
      <c r="S282" s="328">
        <f t="shared" si="133"/>
        <v>12.527821749784934</v>
      </c>
      <c r="T282" s="329"/>
    </row>
    <row r="283" spans="1:20" x14ac:dyDescent="0.25">
      <c r="A283" s="97" t="s">
        <v>52</v>
      </c>
      <c r="B283" s="297">
        <v>60.31</v>
      </c>
      <c r="C283" s="297">
        <v>66.91</v>
      </c>
      <c r="D283" s="297">
        <v>79.790000000000006</v>
      </c>
      <c r="E283" s="297">
        <v>83.79</v>
      </c>
      <c r="F283" s="346">
        <f t="shared" si="134"/>
        <v>5.0131595438024812E-2</v>
      </c>
      <c r="G283" s="346">
        <f t="shared" si="130"/>
        <v>0.19249738454640575</v>
      </c>
      <c r="H283" s="325">
        <f t="shared" si="135"/>
        <v>4</v>
      </c>
      <c r="I283" s="328">
        <f t="shared" si="131"/>
        <v>12.88000000000001</v>
      </c>
      <c r="J283" s="329"/>
      <c r="K283" s="238"/>
      <c r="L283" s="297">
        <v>58.25432326977181</v>
      </c>
      <c r="M283" s="297">
        <v>66.56507773904157</v>
      </c>
      <c r="N283" s="297">
        <v>78.188695246355707</v>
      </c>
      <c r="O283" s="297">
        <v>84.908828652714405</v>
      </c>
      <c r="P283" s="346">
        <f t="shared" si="136"/>
        <v>8.5947634567695497E-2</v>
      </c>
      <c r="Q283" s="346">
        <f t="shared" si="132"/>
        <v>0.17462035502884543</v>
      </c>
      <c r="R283" s="297">
        <f t="shared" si="137"/>
        <v>6.7201334063586984</v>
      </c>
      <c r="S283" s="328">
        <f t="shared" si="133"/>
        <v>11.623617507314137</v>
      </c>
      <c r="T283" s="329"/>
    </row>
    <row r="284" spans="1:20" x14ac:dyDescent="0.25">
      <c r="A284" s="97" t="s">
        <v>53</v>
      </c>
      <c r="B284" s="297">
        <v>119.87</v>
      </c>
      <c r="C284" s="297">
        <v>139.19999999999999</v>
      </c>
      <c r="D284" s="297">
        <v>175.68</v>
      </c>
      <c r="E284" s="297">
        <v>199.71</v>
      </c>
      <c r="F284" s="346">
        <f t="shared" si="134"/>
        <v>0.13678278688524581</v>
      </c>
      <c r="G284" s="346">
        <f t="shared" si="130"/>
        <v>0.26206896551724146</v>
      </c>
      <c r="H284" s="325">
        <f t="shared" si="135"/>
        <v>24.03</v>
      </c>
      <c r="I284" s="328">
        <f t="shared" si="131"/>
        <v>36.480000000000018</v>
      </c>
      <c r="J284" s="329"/>
      <c r="K284" s="238"/>
      <c r="L284" s="297">
        <v>119.93955630267902</v>
      </c>
      <c r="M284" s="297">
        <v>138.43574065188142</v>
      </c>
      <c r="N284" s="297">
        <v>165.91066487128586</v>
      </c>
      <c r="O284" s="297">
        <v>210.72256792565835</v>
      </c>
      <c r="P284" s="346">
        <f t="shared" si="136"/>
        <v>0.27009657931958597</v>
      </c>
      <c r="Q284" s="346">
        <f t="shared" si="132"/>
        <v>0.19846698612675828</v>
      </c>
      <c r="R284" s="297">
        <f t="shared" si="137"/>
        <v>44.811903054372493</v>
      </c>
      <c r="S284" s="328">
        <f t="shared" si="133"/>
        <v>27.474924219404443</v>
      </c>
      <c r="T284" s="329"/>
    </row>
    <row r="285" spans="1:20" x14ac:dyDescent="0.25">
      <c r="A285" s="97" t="s">
        <v>54</v>
      </c>
      <c r="B285" s="297">
        <v>78</v>
      </c>
      <c r="C285" s="297">
        <v>100.67</v>
      </c>
      <c r="D285" s="297">
        <v>115.98</v>
      </c>
      <c r="E285" s="297">
        <v>111.65</v>
      </c>
      <c r="F285" s="346">
        <f t="shared" si="134"/>
        <v>-3.7334023107432279E-2</v>
      </c>
      <c r="G285" s="346">
        <f t="shared" si="130"/>
        <v>0.15208105691864504</v>
      </c>
      <c r="H285" s="325">
        <f t="shared" si="135"/>
        <v>-4.3299999999999983</v>
      </c>
      <c r="I285" s="328">
        <f t="shared" si="131"/>
        <v>15.310000000000002</v>
      </c>
      <c r="J285" s="329"/>
      <c r="K285" s="238"/>
      <c r="L285" s="297">
        <v>77.651477594610085</v>
      </c>
      <c r="M285" s="297">
        <v>93.294652633269465</v>
      </c>
      <c r="N285" s="297">
        <v>105.50522080219248</v>
      </c>
      <c r="O285" s="297">
        <v>111.63449935485727</v>
      </c>
      <c r="P285" s="346">
        <f>O285/N285-1</f>
        <v>5.8094552156393586E-2</v>
      </c>
      <c r="Q285" s="346">
        <f t="shared" si="132"/>
        <v>0.13088175821739068</v>
      </c>
      <c r="R285" s="297">
        <f t="shared" si="137"/>
        <v>6.1292785526647862</v>
      </c>
      <c r="S285" s="328">
        <f t="shared" si="133"/>
        <v>12.210568168923018</v>
      </c>
      <c r="T285" s="329"/>
    </row>
    <row r="286" spans="1:20" x14ac:dyDescent="0.25">
      <c r="A286" s="97" t="s">
        <v>55</v>
      </c>
      <c r="B286" s="297">
        <v>93.97</v>
      </c>
      <c r="C286" s="297">
        <v>104.31</v>
      </c>
      <c r="D286" s="297">
        <v>119.12</v>
      </c>
      <c r="E286" s="297">
        <v>122.29</v>
      </c>
      <c r="F286" s="346">
        <f>E286/D286-1</f>
        <v>2.6611820013431764E-2</v>
      </c>
      <c r="G286" s="346">
        <f t="shared" si="130"/>
        <v>0.14198063464672606</v>
      </c>
      <c r="H286" s="325">
        <f t="shared" si="135"/>
        <v>3.1700000000000017</v>
      </c>
      <c r="I286" s="328">
        <f t="shared" si="131"/>
        <v>14.810000000000002</v>
      </c>
      <c r="J286" s="329"/>
      <c r="K286" s="238"/>
      <c r="L286" s="297">
        <v>92.388557572071193</v>
      </c>
      <c r="M286" s="297">
        <v>104.4906656836398</v>
      </c>
      <c r="N286" s="297">
        <v>120.77090852800318</v>
      </c>
      <c r="O286" s="297">
        <v>122.70263355211419</v>
      </c>
      <c r="P286" s="346">
        <f t="shared" si="136"/>
        <v>1.5994953152671743E-2</v>
      </c>
      <c r="Q286" s="346">
        <f t="shared" si="132"/>
        <v>0.15580571468129123</v>
      </c>
      <c r="R286" s="297">
        <f t="shared" si="137"/>
        <v>1.9317250241110173</v>
      </c>
      <c r="S286" s="328">
        <f t="shared" si="133"/>
        <v>16.280242844363372</v>
      </c>
      <c r="T286" s="329"/>
    </row>
    <row r="287" spans="1:20" x14ac:dyDescent="0.25">
      <c r="A287" s="97" t="s">
        <v>56</v>
      </c>
      <c r="B287" s="297">
        <v>109.54</v>
      </c>
      <c r="C287" s="297">
        <v>131.43</v>
      </c>
      <c r="D287" s="297">
        <v>146.72</v>
      </c>
      <c r="E287" s="297">
        <v>122.24</v>
      </c>
      <c r="F287" s="346">
        <f t="shared" si="134"/>
        <v>-0.16684841875681578</v>
      </c>
      <c r="G287" s="346">
        <f t="shared" si="130"/>
        <v>0.11633569200334781</v>
      </c>
      <c r="H287" s="325">
        <f t="shared" si="135"/>
        <v>-24.480000000000004</v>
      </c>
      <c r="I287" s="328">
        <f t="shared" si="131"/>
        <v>15.289999999999992</v>
      </c>
      <c r="J287" s="329"/>
      <c r="K287" s="238"/>
      <c r="L287" s="297">
        <v>109.50289224983422</v>
      </c>
      <c r="M287" s="297">
        <v>126.62676373998313</v>
      </c>
      <c r="N287" s="297">
        <v>143.4337387961688</v>
      </c>
      <c r="O287" s="297">
        <v>122.38976891181632</v>
      </c>
      <c r="P287" s="346">
        <f>O287/N287-1</f>
        <v>-0.14671561977658343</v>
      </c>
      <c r="Q287" s="346">
        <f t="shared" si="132"/>
        <v>0.1327284577113359</v>
      </c>
      <c r="R287" s="297">
        <f>O287-N287</f>
        <v>-21.043969884352478</v>
      </c>
      <c r="S287" s="347">
        <f t="shared" si="133"/>
        <v>16.806975056185664</v>
      </c>
      <c r="T287" s="348"/>
    </row>
    <row r="288" spans="1:20" x14ac:dyDescent="0.25">
      <c r="A288" s="97" t="s">
        <v>57</v>
      </c>
      <c r="B288" s="297">
        <v>193.53</v>
      </c>
      <c r="C288" s="297">
        <v>149.53</v>
      </c>
      <c r="D288" s="297">
        <v>208.35</v>
      </c>
      <c r="E288" s="297">
        <v>233.96</v>
      </c>
      <c r="F288" s="346">
        <f t="shared" si="134"/>
        <v>0.12291816654667631</v>
      </c>
      <c r="G288" s="346">
        <f t="shared" si="130"/>
        <v>0.39336587975657045</v>
      </c>
      <c r="H288" s="325">
        <f t="shared" si="135"/>
        <v>25.610000000000014</v>
      </c>
      <c r="I288" s="328">
        <f t="shared" si="131"/>
        <v>58.819999999999993</v>
      </c>
      <c r="J288" s="329"/>
      <c r="K288" s="238"/>
      <c r="L288" s="297">
        <v>167.63678421516943</v>
      </c>
      <c r="M288" s="297">
        <v>149.52445538577581</v>
      </c>
      <c r="N288" s="297">
        <v>230.14657399325958</v>
      </c>
      <c r="O288" s="297">
        <v>231.29722419533266</v>
      </c>
      <c r="P288" s="346">
        <f t="shared" si="136"/>
        <v>4.9996408032855211E-3</v>
      </c>
      <c r="Q288" s="346">
        <f t="shared" si="132"/>
        <v>0.53919018397008855</v>
      </c>
      <c r="R288" s="297">
        <f t="shared" si="137"/>
        <v>1.1506502020730807</v>
      </c>
      <c r="S288" s="349">
        <f t="shared" si="133"/>
        <v>80.62211860748377</v>
      </c>
      <c r="T288" s="350"/>
    </row>
    <row r="289" spans="1:20" x14ac:dyDescent="0.25">
      <c r="A289" s="97" t="s">
        <v>78</v>
      </c>
      <c r="B289" s="330">
        <v>68.989999999999995</v>
      </c>
      <c r="C289" s="330">
        <v>82.61</v>
      </c>
      <c r="D289" s="330">
        <v>87.34</v>
      </c>
      <c r="E289" s="330">
        <v>85.25</v>
      </c>
      <c r="F289" s="346">
        <f t="shared" si="134"/>
        <v>-2.3929471032745675E-2</v>
      </c>
      <c r="G289" s="346">
        <f t="shared" si="130"/>
        <v>5.725699067909451E-2</v>
      </c>
      <c r="H289" s="325">
        <f t="shared" si="135"/>
        <v>-2.0900000000000034</v>
      </c>
      <c r="I289" s="328">
        <f t="shared" si="131"/>
        <v>4.730000000000004</v>
      </c>
      <c r="J289" s="329"/>
      <c r="K289" s="238"/>
      <c r="L289" s="330">
        <v>69.276224605892551</v>
      </c>
      <c r="M289" s="330">
        <v>82.895625194551073</v>
      </c>
      <c r="N289" s="330">
        <v>88.958102397746657</v>
      </c>
      <c r="O289" s="330">
        <v>83.692218603661388</v>
      </c>
      <c r="P289" s="346">
        <f t="shared" si="136"/>
        <v>-5.9195100301719705E-2</v>
      </c>
      <c r="Q289" s="346">
        <f t="shared" si="132"/>
        <v>7.3133861877117345E-2</v>
      </c>
      <c r="R289" s="330">
        <f t="shared" si="137"/>
        <v>-5.2658837940852692</v>
      </c>
      <c r="S289" s="328">
        <f t="shared" si="133"/>
        <v>6.0624772031955843</v>
      </c>
      <c r="T289" s="329"/>
    </row>
    <row r="290" spans="1:20" x14ac:dyDescent="0.25">
      <c r="A290" s="42" t="s">
        <v>13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4"/>
    </row>
    <row r="291" spans="1:20" ht="21" x14ac:dyDescent="0.35">
      <c r="A291" s="236" t="s">
        <v>79</v>
      </c>
      <c r="B291" s="236"/>
      <c r="C291" s="236"/>
      <c r="D291" s="236"/>
      <c r="E291" s="236"/>
      <c r="F291" s="236"/>
      <c r="G291" s="236"/>
      <c r="H291" s="236"/>
      <c r="I291" s="236"/>
      <c r="J291" s="236"/>
      <c r="K291" s="236"/>
      <c r="L291" s="236"/>
      <c r="M291" s="236"/>
      <c r="N291" s="236"/>
      <c r="O291" s="236"/>
      <c r="P291" s="236"/>
      <c r="Q291" s="236"/>
      <c r="R291" s="236"/>
      <c r="S291" s="236"/>
      <c r="T291" s="236"/>
    </row>
    <row r="292" spans="1:20" x14ac:dyDescent="0.25">
      <c r="A292" s="72"/>
      <c r="B292" s="11" t="s">
        <v>150</v>
      </c>
      <c r="C292" s="12"/>
      <c r="D292" s="12"/>
      <c r="E292" s="12"/>
      <c r="F292" s="12"/>
      <c r="G292" s="12"/>
      <c r="H292" s="12"/>
      <c r="I292" s="12"/>
      <c r="J292" s="13"/>
      <c r="K292" s="237"/>
      <c r="L292" s="11" t="str">
        <f>L$5</f>
        <v>acumulado febrero</v>
      </c>
      <c r="M292" s="12"/>
      <c r="N292" s="12"/>
      <c r="O292" s="12"/>
      <c r="P292" s="12"/>
      <c r="Q292" s="12"/>
      <c r="R292" s="12"/>
      <c r="S292" s="12"/>
      <c r="T292" s="13"/>
    </row>
    <row r="293" spans="1:20" x14ac:dyDescent="0.25">
      <c r="A293" s="15"/>
      <c r="B293" s="16">
        <f>B$6</f>
        <v>2022</v>
      </c>
      <c r="C293" s="16">
        <f>C$6</f>
        <v>2023</v>
      </c>
      <c r="D293" s="16">
        <f>D$6</f>
        <v>2024</v>
      </c>
      <c r="E293" s="16">
        <f>E$6</f>
        <v>2025</v>
      </c>
      <c r="F293" s="16" t="str">
        <f>CONCATENATE("var ",RIGHT(E293,2),"/",RIGHT(D293,2))</f>
        <v>var 25/24</v>
      </c>
      <c r="G293" s="16" t="str">
        <f>CONCATENATE("var ",RIGHT(D293,2),"/",RIGHT(C293,2))</f>
        <v>var 24/23</v>
      </c>
      <c r="H293" s="16" t="str">
        <f>CONCATENATE("dif ",RIGHT(E293,2),"-",RIGHT(C293,2))</f>
        <v>dif 25-23</v>
      </c>
      <c r="I293" s="107" t="str">
        <f>CONCATENATE("dif ",RIGHT(D293,2),"-",RIGHT(C293,2))</f>
        <v>dif 24-23</v>
      </c>
      <c r="J293" s="108"/>
      <c r="K293" s="238"/>
      <c r="L293" s="16">
        <f>L$6</f>
        <v>2022</v>
      </c>
      <c r="M293" s="16">
        <f>M$6</f>
        <v>2023</v>
      </c>
      <c r="N293" s="16">
        <f>N$6</f>
        <v>2024</v>
      </c>
      <c r="O293" s="16">
        <f>O$6</f>
        <v>2025</v>
      </c>
      <c r="P293" s="16" t="str">
        <f>CONCATENATE("var ",RIGHT(O293,2),"/",RIGHT(N293,2))</f>
        <v>var 25/24</v>
      </c>
      <c r="Q293" s="16" t="str">
        <f>CONCATENATE("var ",RIGHT(N293,2),"/",RIGHT(M293,2))</f>
        <v>var 24/23</v>
      </c>
      <c r="R293" s="16" t="str">
        <f>CONCATENATE("dif ",RIGHT(O293,2),"-",RIGHT(N293,2))</f>
        <v>dif 25-24</v>
      </c>
      <c r="S293" s="107" t="str">
        <f>CONCATENATE("dif ",RIGHT(N293,2),"-",RIGHT(M293,2))</f>
        <v>dif 24-23</v>
      </c>
      <c r="T293" s="108"/>
    </row>
    <row r="294" spans="1:20" x14ac:dyDescent="0.25">
      <c r="A294" s="239" t="s">
        <v>4</v>
      </c>
      <c r="B294" s="274">
        <v>81.88</v>
      </c>
      <c r="C294" s="274">
        <v>104.34</v>
      </c>
      <c r="D294" s="274">
        <v>118.1</v>
      </c>
      <c r="E294" s="274">
        <v>125.98</v>
      </c>
      <c r="F294" s="275">
        <f>E294/D294-1</f>
        <v>6.6723116003386984E-2</v>
      </c>
      <c r="G294" s="275">
        <f t="shared" ref="G294:G305" si="138">D294/C294-1</f>
        <v>0.13187655740847215</v>
      </c>
      <c r="H294" s="351">
        <f>E294-D294</f>
        <v>7.8800000000000097</v>
      </c>
      <c r="I294" s="352">
        <f t="shared" ref="I294:I305" si="139">D294-C294</f>
        <v>13.759999999999991</v>
      </c>
      <c r="J294" s="353"/>
      <c r="K294" s="279"/>
      <c r="L294" s="274">
        <v>73.087706577330749</v>
      </c>
      <c r="M294" s="274">
        <v>100.82416988105642</v>
      </c>
      <c r="N294" s="274">
        <v>116.06558507604032</v>
      </c>
      <c r="O294" s="274">
        <v>123.70608683020585</v>
      </c>
      <c r="P294" s="275">
        <f>O294/N294-1</f>
        <v>6.5829175368046E-2</v>
      </c>
      <c r="Q294" s="275">
        <f t="shared" ref="Q294:Q305" si="140">N294/M294-1</f>
        <v>0.15116826861023891</v>
      </c>
      <c r="R294" s="274">
        <f>O294-N294</f>
        <v>7.6405017541655269</v>
      </c>
      <c r="S294" s="352">
        <f t="shared" ref="S294:S305" si="141">N294-M294</f>
        <v>15.241415194983901</v>
      </c>
      <c r="T294" s="353"/>
    </row>
    <row r="295" spans="1:20" x14ac:dyDescent="0.25">
      <c r="A295" s="243" t="s">
        <v>5</v>
      </c>
      <c r="B295" s="282">
        <v>88.28</v>
      </c>
      <c r="C295" s="282">
        <v>113.82</v>
      </c>
      <c r="D295" s="282">
        <v>130.13</v>
      </c>
      <c r="E295" s="282">
        <v>135.66</v>
      </c>
      <c r="F295" s="283">
        <f t="shared" ref="F295:F305" si="142">E295/D295-1</f>
        <v>4.2495965572888705E-2</v>
      </c>
      <c r="G295" s="283">
        <f t="shared" si="138"/>
        <v>0.14329643296432959</v>
      </c>
      <c r="H295" s="354">
        <f t="shared" ref="H295:H305" si="143">E295-D295</f>
        <v>5.5300000000000011</v>
      </c>
      <c r="I295" s="355">
        <f t="shared" si="139"/>
        <v>16.310000000000002</v>
      </c>
      <c r="J295" s="356"/>
      <c r="K295" s="287"/>
      <c r="L295" s="282">
        <v>77.824786040980683</v>
      </c>
      <c r="M295" s="282">
        <v>109.29046373411298</v>
      </c>
      <c r="N295" s="282">
        <v>127.69762938213631</v>
      </c>
      <c r="O295" s="282">
        <v>133.82678678815032</v>
      </c>
      <c r="P295" s="283">
        <f t="shared" ref="P295:P305" si="144">O295/N295-1</f>
        <v>4.7997425133652571E-2</v>
      </c>
      <c r="Q295" s="283">
        <f t="shared" si="140"/>
        <v>0.16842426154220713</v>
      </c>
      <c r="R295" s="282">
        <f t="shared" ref="R295:R305" si="145">O295-N295</f>
        <v>6.1291574060140022</v>
      </c>
      <c r="S295" s="355">
        <f t="shared" si="141"/>
        <v>18.407165648023337</v>
      </c>
      <c r="T295" s="356"/>
    </row>
    <row r="296" spans="1:20" x14ac:dyDescent="0.25">
      <c r="A296" s="37" t="s">
        <v>70</v>
      </c>
      <c r="B296" s="290">
        <v>157.49</v>
      </c>
      <c r="C296" s="290">
        <v>184.31</v>
      </c>
      <c r="D296" s="290">
        <v>214.82</v>
      </c>
      <c r="E296" s="290">
        <v>233.99</v>
      </c>
      <c r="F296" s="346">
        <f t="shared" si="142"/>
        <v>8.9237501163765165E-2</v>
      </c>
      <c r="G296" s="346">
        <f t="shared" si="138"/>
        <v>0.16553632467039225</v>
      </c>
      <c r="H296" s="357">
        <f t="shared" si="143"/>
        <v>19.170000000000016</v>
      </c>
      <c r="I296" s="358">
        <f t="shared" si="139"/>
        <v>30.509999999999991</v>
      </c>
      <c r="J296" s="359"/>
      <c r="K296" s="238"/>
      <c r="L296" s="290">
        <v>134.40060684334469</v>
      </c>
      <c r="M296" s="290">
        <v>168.22798335820909</v>
      </c>
      <c r="N296" s="290">
        <v>204.69725974130364</v>
      </c>
      <c r="O296" s="290">
        <v>224.85155996158744</v>
      </c>
      <c r="P296" s="346">
        <f t="shared" si="144"/>
        <v>9.8459062157230548E-2</v>
      </c>
      <c r="Q296" s="346">
        <f t="shared" si="140"/>
        <v>0.21678483956762573</v>
      </c>
      <c r="R296" s="290">
        <f t="shared" si="145"/>
        <v>20.154300220283801</v>
      </c>
      <c r="S296" s="328">
        <f t="shared" si="141"/>
        <v>36.469276383094552</v>
      </c>
      <c r="T296" s="329"/>
    </row>
    <row r="297" spans="1:20" x14ac:dyDescent="0.25">
      <c r="A297" s="37" t="s">
        <v>71</v>
      </c>
      <c r="B297" s="297">
        <v>76.16</v>
      </c>
      <c r="C297" s="297">
        <v>105.21</v>
      </c>
      <c r="D297" s="297">
        <v>119.37</v>
      </c>
      <c r="E297" s="297">
        <v>119.8</v>
      </c>
      <c r="F297" s="346">
        <f t="shared" si="142"/>
        <v>3.6022451202144534E-3</v>
      </c>
      <c r="G297" s="346">
        <f t="shared" si="138"/>
        <v>0.13458796692329633</v>
      </c>
      <c r="H297" s="357">
        <f t="shared" si="143"/>
        <v>0.42999999999999261</v>
      </c>
      <c r="I297" s="358">
        <f t="shared" si="139"/>
        <v>14.160000000000011</v>
      </c>
      <c r="J297" s="359"/>
      <c r="K297" s="238"/>
      <c r="L297" s="297">
        <v>67.89006170866719</v>
      </c>
      <c r="M297" s="297">
        <v>103.24523302571532</v>
      </c>
      <c r="N297" s="297">
        <v>118.44518396207995</v>
      </c>
      <c r="O297" s="297">
        <v>118.40081118674109</v>
      </c>
      <c r="P297" s="346">
        <f t="shared" si="144"/>
        <v>-3.7462709630353697E-4</v>
      </c>
      <c r="Q297" s="346">
        <f t="shared" si="140"/>
        <v>0.14722181829526959</v>
      </c>
      <c r="R297" s="297">
        <f t="shared" si="145"/>
        <v>-4.4372775338857195E-2</v>
      </c>
      <c r="S297" s="328">
        <f t="shared" si="141"/>
        <v>15.19995093636463</v>
      </c>
      <c r="T297" s="329"/>
    </row>
    <row r="298" spans="1:20" x14ac:dyDescent="0.25">
      <c r="A298" s="37" t="s">
        <v>72</v>
      </c>
      <c r="B298" s="297">
        <v>51.36</v>
      </c>
      <c r="C298" s="297">
        <v>71.680000000000007</v>
      </c>
      <c r="D298" s="297">
        <v>82.12</v>
      </c>
      <c r="E298" s="297">
        <v>87.69</v>
      </c>
      <c r="F298" s="346">
        <f t="shared" si="142"/>
        <v>6.7827569410618516E-2</v>
      </c>
      <c r="G298" s="346">
        <f t="shared" si="138"/>
        <v>0.1456473214285714</v>
      </c>
      <c r="H298" s="357">
        <f t="shared" si="143"/>
        <v>5.5699999999999932</v>
      </c>
      <c r="I298" s="358">
        <f t="shared" si="139"/>
        <v>10.439999999999998</v>
      </c>
      <c r="J298" s="359"/>
      <c r="K298" s="238"/>
      <c r="L298" s="297">
        <v>45.5458976721036</v>
      </c>
      <c r="M298" s="297">
        <v>67.87468936579279</v>
      </c>
      <c r="N298" s="297">
        <v>79.417356862955387</v>
      </c>
      <c r="O298" s="297">
        <v>88.751367852732002</v>
      </c>
      <c r="P298" s="346">
        <f t="shared" si="144"/>
        <v>0.11753112113619735</v>
      </c>
      <c r="Q298" s="346">
        <f t="shared" si="140"/>
        <v>0.1700584946320185</v>
      </c>
      <c r="R298" s="297">
        <f t="shared" si="145"/>
        <v>9.3340109897766155</v>
      </c>
      <c r="S298" s="328">
        <f t="shared" si="141"/>
        <v>11.542667497162597</v>
      </c>
      <c r="T298" s="329"/>
    </row>
    <row r="299" spans="1:20" x14ac:dyDescent="0.25">
      <c r="A299" s="37" t="s">
        <v>73</v>
      </c>
      <c r="B299" s="297">
        <v>63.39</v>
      </c>
      <c r="C299" s="297">
        <v>55.53</v>
      </c>
      <c r="D299" s="297">
        <v>66.91</v>
      </c>
      <c r="E299" s="297">
        <v>34.29</v>
      </c>
      <c r="F299" s="346">
        <f t="shared" si="142"/>
        <v>-0.48752054999252725</v>
      </c>
      <c r="G299" s="346">
        <f t="shared" si="138"/>
        <v>0.20493426976409146</v>
      </c>
      <c r="H299" s="357">
        <f t="shared" si="143"/>
        <v>-32.619999999999997</v>
      </c>
      <c r="I299" s="358">
        <f t="shared" si="139"/>
        <v>11.379999999999995</v>
      </c>
      <c r="J299" s="359"/>
      <c r="K299" s="238"/>
      <c r="L299" s="297">
        <v>49.101852877720809</v>
      </c>
      <c r="M299" s="297">
        <v>56.943406437897572</v>
      </c>
      <c r="N299" s="297">
        <v>66.051082257767106</v>
      </c>
      <c r="O299" s="297">
        <v>47.015587641233033</v>
      </c>
      <c r="P299" s="346">
        <f t="shared" si="144"/>
        <v>-0.28819353091365352</v>
      </c>
      <c r="Q299" s="346">
        <f t="shared" si="140"/>
        <v>0.15994258843299725</v>
      </c>
      <c r="R299" s="297">
        <f t="shared" si="145"/>
        <v>-19.035494616534073</v>
      </c>
      <c r="S299" s="328">
        <f t="shared" si="141"/>
        <v>9.1076758198695345</v>
      </c>
      <c r="T299" s="329"/>
    </row>
    <row r="300" spans="1:20" x14ac:dyDescent="0.25">
      <c r="A300" s="37" t="s">
        <v>74</v>
      </c>
      <c r="B300" s="310">
        <v>41.36</v>
      </c>
      <c r="C300" s="310">
        <v>54.04</v>
      </c>
      <c r="D300" s="310">
        <v>54</v>
      </c>
      <c r="E300" s="310">
        <v>34.880000000000003</v>
      </c>
      <c r="F300" s="346">
        <f t="shared" si="142"/>
        <v>-0.35407407407407399</v>
      </c>
      <c r="G300" s="346">
        <f t="shared" si="138"/>
        <v>-7.4019245003698053E-4</v>
      </c>
      <c r="H300" s="357">
        <f t="shared" si="143"/>
        <v>-19.119999999999997</v>
      </c>
      <c r="I300" s="358">
        <f t="shared" si="139"/>
        <v>-3.9999999999999147E-2</v>
      </c>
      <c r="J300" s="359"/>
      <c r="K300" s="238"/>
      <c r="L300" s="310">
        <v>38.31019851787444</v>
      </c>
      <c r="M300" s="310">
        <v>53.425243074885877</v>
      </c>
      <c r="N300" s="310">
        <v>55.585240839633315</v>
      </c>
      <c r="O300" s="310">
        <v>37.25509493004121</v>
      </c>
      <c r="P300" s="346">
        <f t="shared" si="144"/>
        <v>-0.3297664205949139</v>
      </c>
      <c r="Q300" s="346">
        <f t="shared" si="140"/>
        <v>4.0430284270672967E-2</v>
      </c>
      <c r="R300" s="310">
        <f t="shared" si="145"/>
        <v>-18.330145909592105</v>
      </c>
      <c r="S300" s="328">
        <f t="shared" si="141"/>
        <v>2.1599977647474375</v>
      </c>
      <c r="T300" s="329"/>
    </row>
    <row r="301" spans="1:20" x14ac:dyDescent="0.25">
      <c r="A301" s="243" t="s">
        <v>11</v>
      </c>
      <c r="B301" s="282">
        <v>57.76</v>
      </c>
      <c r="C301" s="282">
        <v>72.7</v>
      </c>
      <c r="D301" s="282">
        <v>76.94</v>
      </c>
      <c r="E301" s="282">
        <v>93.15</v>
      </c>
      <c r="F301" s="283">
        <f t="shared" si="142"/>
        <v>0.21068364959708874</v>
      </c>
      <c r="G301" s="283">
        <f t="shared" si="138"/>
        <v>5.8321870701512957E-2</v>
      </c>
      <c r="H301" s="354">
        <f t="shared" si="143"/>
        <v>16.210000000000008</v>
      </c>
      <c r="I301" s="355">
        <f t="shared" si="139"/>
        <v>4.2399999999999949</v>
      </c>
      <c r="J301" s="356"/>
      <c r="K301" s="287"/>
      <c r="L301" s="282">
        <v>54.971058663428359</v>
      </c>
      <c r="M301" s="282">
        <v>72.27991047701228</v>
      </c>
      <c r="N301" s="282">
        <v>75.995079205144279</v>
      </c>
      <c r="O301" s="282">
        <v>89.046731045719255</v>
      </c>
      <c r="P301" s="283">
        <f t="shared" si="144"/>
        <v>0.17174338098053443</v>
      </c>
      <c r="Q301" s="283">
        <f t="shared" si="140"/>
        <v>5.1399741693282319E-2</v>
      </c>
      <c r="R301" s="282">
        <f t="shared" si="145"/>
        <v>13.051651840574976</v>
      </c>
      <c r="S301" s="355">
        <f t="shared" si="141"/>
        <v>3.7151687281319994</v>
      </c>
      <c r="T301" s="356"/>
    </row>
    <row r="302" spans="1:20" x14ac:dyDescent="0.25">
      <c r="A302" s="36" t="s">
        <v>12</v>
      </c>
      <c r="B302" s="317">
        <v>83.18</v>
      </c>
      <c r="C302" s="317">
        <v>119.02</v>
      </c>
      <c r="D302" s="317">
        <v>142.75</v>
      </c>
      <c r="E302" s="317">
        <v>150.97</v>
      </c>
      <c r="F302" s="346">
        <f t="shared" si="142"/>
        <v>5.75831873905428E-2</v>
      </c>
      <c r="G302" s="346">
        <f t="shared" si="138"/>
        <v>0.19937825575533519</v>
      </c>
      <c r="H302" s="357">
        <f t="shared" si="143"/>
        <v>8.2199999999999989</v>
      </c>
      <c r="I302" s="358">
        <f t="shared" si="139"/>
        <v>23.730000000000004</v>
      </c>
      <c r="J302" s="359"/>
      <c r="K302" s="238"/>
      <c r="L302" s="317">
        <v>82.818249118334904</v>
      </c>
      <c r="M302" s="317">
        <v>115.17396200003527</v>
      </c>
      <c r="N302" s="317">
        <v>138.92658059688583</v>
      </c>
      <c r="O302" s="317">
        <v>141.09710424943677</v>
      </c>
      <c r="P302" s="346">
        <f t="shared" si="144"/>
        <v>1.5623530380042938E-2</v>
      </c>
      <c r="Q302" s="346">
        <f t="shared" si="140"/>
        <v>0.20623253888620474</v>
      </c>
      <c r="R302" s="317">
        <f t="shared" si="145"/>
        <v>2.1705236525509406</v>
      </c>
      <c r="S302" s="328">
        <f t="shared" si="141"/>
        <v>23.752618596850553</v>
      </c>
      <c r="T302" s="329"/>
    </row>
    <row r="303" spans="1:20" x14ac:dyDescent="0.25">
      <c r="A303" s="37" t="s">
        <v>8</v>
      </c>
      <c r="B303" s="297">
        <v>60.58</v>
      </c>
      <c r="C303" s="297">
        <v>76.5</v>
      </c>
      <c r="D303" s="297">
        <v>77.97</v>
      </c>
      <c r="E303" s="297">
        <v>93.42</v>
      </c>
      <c r="F303" s="346">
        <f t="shared" si="142"/>
        <v>0.19815313582146987</v>
      </c>
      <c r="G303" s="346">
        <f t="shared" si="138"/>
        <v>1.9215686274509869E-2</v>
      </c>
      <c r="H303" s="357">
        <f t="shared" si="143"/>
        <v>15.450000000000003</v>
      </c>
      <c r="I303" s="358">
        <f t="shared" si="139"/>
        <v>1.4699999999999989</v>
      </c>
      <c r="J303" s="359"/>
      <c r="K303" s="238"/>
      <c r="L303" s="297">
        <v>57.750745362923972</v>
      </c>
      <c r="M303" s="297">
        <v>76.699670990374742</v>
      </c>
      <c r="N303" s="297">
        <v>77.132972792122843</v>
      </c>
      <c r="O303" s="297">
        <v>89.395652964022005</v>
      </c>
      <c r="P303" s="346">
        <f t="shared" si="144"/>
        <v>0.15898103921065876</v>
      </c>
      <c r="Q303" s="346">
        <f t="shared" si="140"/>
        <v>5.6493306444884706E-3</v>
      </c>
      <c r="R303" s="297">
        <f t="shared" si="145"/>
        <v>12.262680171899163</v>
      </c>
      <c r="S303" s="328">
        <f t="shared" si="141"/>
        <v>0.43330180174810096</v>
      </c>
      <c r="T303" s="329"/>
    </row>
    <row r="304" spans="1:20" x14ac:dyDescent="0.25">
      <c r="A304" s="37" t="s">
        <v>9</v>
      </c>
      <c r="B304" s="297">
        <v>38.5</v>
      </c>
      <c r="C304" s="297">
        <v>54.82</v>
      </c>
      <c r="D304" s="297">
        <v>59.03</v>
      </c>
      <c r="E304" s="297">
        <v>74.08</v>
      </c>
      <c r="F304" s="346">
        <f t="shared" si="142"/>
        <v>0.25495510757242079</v>
      </c>
      <c r="G304" s="346">
        <f t="shared" si="138"/>
        <v>7.679678949288582E-2</v>
      </c>
      <c r="H304" s="357">
        <f t="shared" si="143"/>
        <v>15.049999999999997</v>
      </c>
      <c r="I304" s="358">
        <f t="shared" si="139"/>
        <v>4.2100000000000009</v>
      </c>
      <c r="J304" s="359"/>
      <c r="K304" s="238"/>
      <c r="L304" s="297">
        <v>35.98850176443576</v>
      </c>
      <c r="M304" s="297">
        <v>53.832215286409998</v>
      </c>
      <c r="N304" s="297">
        <v>59.17983085410507</v>
      </c>
      <c r="O304" s="297">
        <v>70.386250662469408</v>
      </c>
      <c r="P304" s="346">
        <f t="shared" si="144"/>
        <v>0.1893621466406572</v>
      </c>
      <c r="Q304" s="346">
        <f t="shared" si="140"/>
        <v>9.9338575223841596E-2</v>
      </c>
      <c r="R304" s="297">
        <f t="shared" si="145"/>
        <v>11.206419808364338</v>
      </c>
      <c r="S304" s="328">
        <f t="shared" si="141"/>
        <v>5.3476155676950725</v>
      </c>
      <c r="T304" s="329"/>
    </row>
    <row r="305" spans="1:20" x14ac:dyDescent="0.25">
      <c r="A305" s="38" t="s">
        <v>10</v>
      </c>
      <c r="B305" s="330">
        <v>71.81</v>
      </c>
      <c r="C305" s="330">
        <v>69.62</v>
      </c>
      <c r="D305" s="330">
        <v>89.35</v>
      </c>
      <c r="E305" s="330">
        <v>103.78</v>
      </c>
      <c r="F305" s="360">
        <f t="shared" si="142"/>
        <v>0.16149972020145498</v>
      </c>
      <c r="G305" s="360">
        <f t="shared" si="138"/>
        <v>0.28339557598391241</v>
      </c>
      <c r="H305" s="361">
        <f t="shared" si="143"/>
        <v>14.430000000000007</v>
      </c>
      <c r="I305" s="362">
        <f t="shared" si="139"/>
        <v>19.72999999999999</v>
      </c>
      <c r="J305" s="363"/>
      <c r="K305" s="364"/>
      <c r="L305" s="330">
        <v>69.193445977331123</v>
      </c>
      <c r="M305" s="330">
        <v>68.790294403638697</v>
      </c>
      <c r="N305" s="330">
        <v>86.032249717259191</v>
      </c>
      <c r="O305" s="330">
        <v>101.58374026005748</v>
      </c>
      <c r="P305" s="360">
        <f t="shared" si="144"/>
        <v>0.18076349966329497</v>
      </c>
      <c r="Q305" s="360">
        <f t="shared" si="140"/>
        <v>0.25064517404810638</v>
      </c>
      <c r="R305" s="330">
        <f t="shared" si="145"/>
        <v>15.551490542798291</v>
      </c>
      <c r="S305" s="347">
        <f t="shared" si="141"/>
        <v>17.241955313620494</v>
      </c>
      <c r="T305" s="348"/>
    </row>
    <row r="306" spans="1:20" x14ac:dyDescent="0.25">
      <c r="A306" s="365" t="s">
        <v>13</v>
      </c>
      <c r="B306" s="366"/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7"/>
    </row>
    <row r="307" spans="1:20" ht="21" x14ac:dyDescent="0.35">
      <c r="A307" s="236" t="s">
        <v>80</v>
      </c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</row>
    <row r="308" spans="1:20" x14ac:dyDescent="0.25">
      <c r="A308" s="72"/>
      <c r="B308" s="11" t="s">
        <v>150</v>
      </c>
      <c r="C308" s="12"/>
      <c r="D308" s="12"/>
      <c r="E308" s="12"/>
      <c r="F308" s="12"/>
      <c r="G308" s="12"/>
      <c r="H308" s="12"/>
      <c r="I308" s="12"/>
      <c r="J308" s="13"/>
      <c r="K308" s="237"/>
      <c r="L308" s="11" t="str">
        <f>L$5</f>
        <v>acumulado febrero</v>
      </c>
      <c r="M308" s="12"/>
      <c r="N308" s="12"/>
      <c r="O308" s="12"/>
      <c r="P308" s="12"/>
      <c r="Q308" s="12"/>
      <c r="R308" s="12"/>
      <c r="S308" s="12"/>
      <c r="T308" s="13"/>
    </row>
    <row r="309" spans="1:20" x14ac:dyDescent="0.25">
      <c r="A309" s="15"/>
      <c r="B309" s="16">
        <f>B$6</f>
        <v>2022</v>
      </c>
      <c r="C309" s="16">
        <f>C$6</f>
        <v>2023</v>
      </c>
      <c r="D309" s="16">
        <f>D$6</f>
        <v>2024</v>
      </c>
      <c r="E309" s="16">
        <f>E$6</f>
        <v>2025</v>
      </c>
      <c r="F309" s="16" t="str">
        <f>CONCATENATE("var ",RIGHT(E309,2),"/",RIGHT(D309,2))</f>
        <v>var 25/24</v>
      </c>
      <c r="G309" s="16" t="str">
        <f>CONCATENATE("var ",RIGHT(D309,2),"/",RIGHT(C309,2))</f>
        <v>var 24/23</v>
      </c>
      <c r="H309" s="16" t="str">
        <f>CONCATENATE("dif ",RIGHT(E309,2),"-",RIGHT(D309,2))</f>
        <v>dif 25-24</v>
      </c>
      <c r="I309" s="107" t="str">
        <f>CONCATENATE("dif ",RIGHT(D309,2),"-",RIGHT(C309,2))</f>
        <v>dif 24-23</v>
      </c>
      <c r="J309" s="108"/>
      <c r="K309" s="238"/>
      <c r="L309" s="16">
        <f>L$6</f>
        <v>2022</v>
      </c>
      <c r="M309" s="16">
        <f>M$6</f>
        <v>2023</v>
      </c>
      <c r="N309" s="16">
        <f>N$6</f>
        <v>2024</v>
      </c>
      <c r="O309" s="16">
        <f>O$6</f>
        <v>2025</v>
      </c>
      <c r="P309" s="16" t="str">
        <f>CONCATENATE("var ",RIGHT(O309,2),"/",RIGHT(N309,2))</f>
        <v>var 25/24</v>
      </c>
      <c r="Q309" s="16" t="str">
        <f>CONCATENATE("var ",RIGHT(N309,2),"/",RIGHT(M309,2))</f>
        <v>var 24/23</v>
      </c>
      <c r="R309" s="16" t="str">
        <f>CONCATENATE("dif ",RIGHT(O309,2),"-",RIGHT(M309,2))</f>
        <v>dif 25-23</v>
      </c>
      <c r="S309" s="107" t="str">
        <f>CONCATENATE("dif ",RIGHT(N309,2),"-",RIGHT(M309,2))</f>
        <v>dif 24-23</v>
      </c>
      <c r="T309" s="108"/>
    </row>
    <row r="310" spans="1:20" x14ac:dyDescent="0.25">
      <c r="A310" s="239" t="s">
        <v>48</v>
      </c>
      <c r="B310" s="274">
        <v>81.88</v>
      </c>
      <c r="C310" s="274">
        <v>104.34</v>
      </c>
      <c r="D310" s="274">
        <v>118.1</v>
      </c>
      <c r="E310" s="274">
        <v>125.98</v>
      </c>
      <c r="F310" s="337">
        <f>E310/D310-1</f>
        <v>6.6723116003386984E-2</v>
      </c>
      <c r="G310" s="337">
        <f t="shared" ref="G310:G320" si="146">D310/C310-1</f>
        <v>0.13187655740847215</v>
      </c>
      <c r="H310" s="351">
        <f>E310-D310</f>
        <v>7.8800000000000097</v>
      </c>
      <c r="I310" s="352">
        <f t="shared" ref="I310:I320" si="147">D310-C310</f>
        <v>13.759999999999991</v>
      </c>
      <c r="J310" s="353"/>
      <c r="K310" s="279"/>
      <c r="L310" s="274">
        <v>73.087706577330749</v>
      </c>
      <c r="M310" s="274">
        <v>100.82416988105642</v>
      </c>
      <c r="N310" s="274">
        <v>116.06558507604032</v>
      </c>
      <c r="O310" s="274">
        <v>123.70608683020585</v>
      </c>
      <c r="P310" s="337">
        <f>O310/N310-1</f>
        <v>6.5829175368046E-2</v>
      </c>
      <c r="Q310" s="337">
        <f t="shared" ref="Q310:Q320" si="148">N310/M310-1</f>
        <v>0.15116826861023891</v>
      </c>
      <c r="R310" s="274">
        <f>O310-N310</f>
        <v>7.6405017541655269</v>
      </c>
      <c r="S310" s="352">
        <f t="shared" ref="S310:S320" si="149">N310-M310</f>
        <v>15.241415194983901</v>
      </c>
      <c r="T310" s="353"/>
    </row>
    <row r="311" spans="1:20" x14ac:dyDescent="0.25">
      <c r="A311" s="94" t="s">
        <v>49</v>
      </c>
      <c r="B311" s="341">
        <v>110.27</v>
      </c>
      <c r="C311" s="341">
        <v>135.19999999999999</v>
      </c>
      <c r="D311" s="341">
        <v>145.38999999999999</v>
      </c>
      <c r="E311" s="341">
        <v>161.09</v>
      </c>
      <c r="F311" s="368">
        <f t="shared" ref="F311:F320" si="150">E311/D311-1</f>
        <v>0.10798541852947263</v>
      </c>
      <c r="G311" s="368">
        <f t="shared" si="146"/>
        <v>7.5369822485207072E-2</v>
      </c>
      <c r="H311" s="369">
        <f t="shared" ref="H311:H320" si="151">E311-D311</f>
        <v>15.700000000000017</v>
      </c>
      <c r="I311" s="370">
        <f t="shared" si="147"/>
        <v>10.189999999999998</v>
      </c>
      <c r="J311" s="371"/>
      <c r="K311" s="238"/>
      <c r="L311" s="341">
        <v>98.586857706960444</v>
      </c>
      <c r="M311" s="341">
        <v>130.22835309565522</v>
      </c>
      <c r="N311" s="341">
        <v>143.11321512292295</v>
      </c>
      <c r="O311" s="341">
        <v>154.83658556020316</v>
      </c>
      <c r="P311" s="368">
        <f t="shared" ref="P311:P320" si="152">O311/N311-1</f>
        <v>8.1916756794337742E-2</v>
      </c>
      <c r="Q311" s="368">
        <f t="shared" si="148"/>
        <v>9.8940528087639645E-2</v>
      </c>
      <c r="R311" s="341">
        <f t="shared" ref="R311:R320" si="153">O311-N311</f>
        <v>11.723370437280209</v>
      </c>
      <c r="S311" s="370">
        <f t="shared" si="149"/>
        <v>12.884862027267729</v>
      </c>
      <c r="T311" s="371"/>
    </row>
    <row r="312" spans="1:20" x14ac:dyDescent="0.25">
      <c r="A312" s="97" t="s">
        <v>50</v>
      </c>
      <c r="B312" s="297">
        <v>71.63</v>
      </c>
      <c r="C312" s="297">
        <v>95.9</v>
      </c>
      <c r="D312" s="297">
        <v>108.1</v>
      </c>
      <c r="E312" s="297">
        <v>112.67</v>
      </c>
      <c r="F312" s="346">
        <f t="shared" si="150"/>
        <v>4.2275670675300692E-2</v>
      </c>
      <c r="G312" s="346">
        <f t="shared" si="146"/>
        <v>0.12721584984358691</v>
      </c>
      <c r="H312" s="372">
        <f t="shared" si="151"/>
        <v>4.5700000000000074</v>
      </c>
      <c r="I312" s="358">
        <f t="shared" si="147"/>
        <v>12.199999999999989</v>
      </c>
      <c r="J312" s="359"/>
      <c r="K312" s="238"/>
      <c r="L312" s="297">
        <v>65.841190792023127</v>
      </c>
      <c r="M312" s="297">
        <v>91.417039203133882</v>
      </c>
      <c r="N312" s="297">
        <v>106.20388479695613</v>
      </c>
      <c r="O312" s="297">
        <v>112.420524559057</v>
      </c>
      <c r="P312" s="346">
        <f t="shared" si="152"/>
        <v>5.8534956362340518E-2</v>
      </c>
      <c r="Q312" s="346">
        <f t="shared" si="148"/>
        <v>0.16175152600342946</v>
      </c>
      <c r="R312" s="297">
        <f t="shared" si="153"/>
        <v>6.2166397621008684</v>
      </c>
      <c r="S312" s="358">
        <f t="shared" si="149"/>
        <v>14.78684559382225</v>
      </c>
      <c r="T312" s="359"/>
    </row>
    <row r="313" spans="1:20" x14ac:dyDescent="0.25">
      <c r="A313" s="97" t="s">
        <v>51</v>
      </c>
      <c r="B313" s="297">
        <v>53.26</v>
      </c>
      <c r="C313" s="297">
        <v>73.39</v>
      </c>
      <c r="D313" s="297">
        <v>80.260000000000005</v>
      </c>
      <c r="E313" s="297">
        <v>86.12</v>
      </c>
      <c r="F313" s="346">
        <f t="shared" si="150"/>
        <v>7.3012708696735595E-2</v>
      </c>
      <c r="G313" s="346">
        <f t="shared" si="146"/>
        <v>9.3609483580869401E-2</v>
      </c>
      <c r="H313" s="372">
        <f t="shared" si="151"/>
        <v>5.8599999999999994</v>
      </c>
      <c r="I313" s="358">
        <f t="shared" si="147"/>
        <v>6.8700000000000045</v>
      </c>
      <c r="J313" s="359"/>
      <c r="K313" s="238"/>
      <c r="L313" s="297">
        <v>55.992255037951011</v>
      </c>
      <c r="M313" s="297">
        <v>68.629433075493111</v>
      </c>
      <c r="N313" s="297">
        <v>87.054306000784564</v>
      </c>
      <c r="O313" s="297">
        <v>89.219955641196947</v>
      </c>
      <c r="P313" s="346">
        <f t="shared" si="152"/>
        <v>2.4876996209617364E-2</v>
      </c>
      <c r="Q313" s="346">
        <f t="shared" si="148"/>
        <v>0.26846896585935509</v>
      </c>
      <c r="R313" s="297">
        <f t="shared" si="153"/>
        <v>2.1656496404123828</v>
      </c>
      <c r="S313" s="358">
        <f t="shared" si="149"/>
        <v>18.424872925291453</v>
      </c>
      <c r="T313" s="359"/>
    </row>
    <row r="314" spans="1:20" x14ac:dyDescent="0.25">
      <c r="A314" s="97" t="s">
        <v>52</v>
      </c>
      <c r="B314" s="297">
        <v>39.25</v>
      </c>
      <c r="C314" s="297">
        <v>58.46</v>
      </c>
      <c r="D314" s="297">
        <v>71.67</v>
      </c>
      <c r="E314" s="297">
        <v>75.38</v>
      </c>
      <c r="F314" s="346">
        <f t="shared" si="150"/>
        <v>5.1765034184456438E-2</v>
      </c>
      <c r="G314" s="346">
        <f t="shared" si="146"/>
        <v>0.22596647280191595</v>
      </c>
      <c r="H314" s="372">
        <f t="shared" si="151"/>
        <v>3.7099999999999937</v>
      </c>
      <c r="I314" s="358">
        <f t="shared" si="147"/>
        <v>13.21</v>
      </c>
      <c r="J314" s="359"/>
      <c r="K314" s="238"/>
      <c r="L314" s="297">
        <v>34.708747045986314</v>
      </c>
      <c r="M314" s="297">
        <v>58.15162644809719</v>
      </c>
      <c r="N314" s="297">
        <v>69.272694510035379</v>
      </c>
      <c r="O314" s="297">
        <v>74.918979873060664</v>
      </c>
      <c r="P314" s="346">
        <f t="shared" si="152"/>
        <v>8.1508094971061373E-2</v>
      </c>
      <c r="Q314" s="346">
        <f t="shared" si="148"/>
        <v>0.19124259700395863</v>
      </c>
      <c r="R314" s="297">
        <f t="shared" si="153"/>
        <v>5.6462853630252852</v>
      </c>
      <c r="S314" s="358">
        <f t="shared" si="149"/>
        <v>11.121068061938189</v>
      </c>
      <c r="T314" s="359"/>
    </row>
    <row r="315" spans="1:20" x14ac:dyDescent="0.25">
      <c r="A315" s="97" t="s">
        <v>53</v>
      </c>
      <c r="B315" s="297">
        <v>96.58</v>
      </c>
      <c r="C315" s="297">
        <v>112.65</v>
      </c>
      <c r="D315" s="297">
        <v>159.28</v>
      </c>
      <c r="E315" s="297">
        <v>178.74</v>
      </c>
      <c r="F315" s="346">
        <f t="shared" si="150"/>
        <v>0.12217478653942737</v>
      </c>
      <c r="G315" s="346">
        <f t="shared" si="146"/>
        <v>0.41393697292498888</v>
      </c>
      <c r="H315" s="372">
        <f t="shared" si="151"/>
        <v>19.460000000000008</v>
      </c>
      <c r="I315" s="358">
        <f t="shared" si="147"/>
        <v>46.629999999999995</v>
      </c>
      <c r="J315" s="359"/>
      <c r="K315" s="238"/>
      <c r="L315" s="297">
        <v>91.141707350527511</v>
      </c>
      <c r="M315" s="297">
        <v>111.57289709304678</v>
      </c>
      <c r="N315" s="297">
        <v>148.50237753800619</v>
      </c>
      <c r="O315" s="297">
        <v>184.85581894920168</v>
      </c>
      <c r="P315" s="346">
        <f t="shared" si="152"/>
        <v>0.24480039992552682</v>
      </c>
      <c r="Q315" s="346">
        <f t="shared" si="148"/>
        <v>0.33098970634563596</v>
      </c>
      <c r="R315" s="297">
        <f t="shared" si="153"/>
        <v>36.35344141119549</v>
      </c>
      <c r="S315" s="358">
        <f t="shared" si="149"/>
        <v>36.92948044495941</v>
      </c>
      <c r="T315" s="359"/>
    </row>
    <row r="316" spans="1:20" x14ac:dyDescent="0.25">
      <c r="A316" s="97" t="s">
        <v>54</v>
      </c>
      <c r="B316" s="297">
        <v>62.38</v>
      </c>
      <c r="C316" s="297">
        <v>81.86</v>
      </c>
      <c r="D316" s="297">
        <v>99.13</v>
      </c>
      <c r="E316" s="297">
        <v>92.63</v>
      </c>
      <c r="F316" s="346">
        <f t="shared" si="150"/>
        <v>-6.5570463028346571E-2</v>
      </c>
      <c r="G316" s="346">
        <f t="shared" si="146"/>
        <v>0.21096994869289021</v>
      </c>
      <c r="H316" s="372">
        <f t="shared" si="151"/>
        <v>-6.5</v>
      </c>
      <c r="I316" s="358">
        <f t="shared" si="147"/>
        <v>17.269999999999996</v>
      </c>
      <c r="J316" s="359"/>
      <c r="K316" s="238"/>
      <c r="L316" s="297">
        <v>58.696839499282781</v>
      </c>
      <c r="M316" s="297">
        <v>75.486412476286418</v>
      </c>
      <c r="N316" s="297">
        <v>91.11646188212616</v>
      </c>
      <c r="O316" s="297">
        <v>90.943394029091721</v>
      </c>
      <c r="P316" s="346">
        <f>O316/N316-1</f>
        <v>-1.899413667514116E-3</v>
      </c>
      <c r="Q316" s="346">
        <f t="shared" si="148"/>
        <v>0.20705778554186582</v>
      </c>
      <c r="R316" s="297">
        <f>O316-N316</f>
        <v>-0.17306785303443917</v>
      </c>
      <c r="S316" s="358">
        <f t="shared" si="149"/>
        <v>15.630049405839742</v>
      </c>
      <c r="T316" s="359"/>
    </row>
    <row r="317" spans="1:20" x14ac:dyDescent="0.25">
      <c r="A317" s="97" t="s">
        <v>55</v>
      </c>
      <c r="B317" s="297">
        <v>79.06</v>
      </c>
      <c r="C317" s="297">
        <v>92.87</v>
      </c>
      <c r="D317" s="297">
        <v>109.06</v>
      </c>
      <c r="E317" s="297">
        <v>109.6</v>
      </c>
      <c r="F317" s="346">
        <f t="shared" si="150"/>
        <v>4.9514028974875224E-3</v>
      </c>
      <c r="G317" s="346">
        <f t="shared" si="146"/>
        <v>0.17432970819425009</v>
      </c>
      <c r="H317" s="372">
        <f t="shared" si="151"/>
        <v>0.53999999999999204</v>
      </c>
      <c r="I317" s="358">
        <f t="shared" si="147"/>
        <v>16.189999999999998</v>
      </c>
      <c r="J317" s="359"/>
      <c r="K317" s="238"/>
      <c r="L317" s="297">
        <v>73.154152809057592</v>
      </c>
      <c r="M317" s="297">
        <v>91.251643124888915</v>
      </c>
      <c r="N317" s="297">
        <v>109.67482083851289</v>
      </c>
      <c r="O317" s="297">
        <v>109.25321377647434</v>
      </c>
      <c r="P317" s="346">
        <f t="shared" si="152"/>
        <v>-3.8441554662699273E-3</v>
      </c>
      <c r="Q317" s="346">
        <f t="shared" si="148"/>
        <v>0.20189420247928713</v>
      </c>
      <c r="R317" s="297">
        <f t="shared" si="153"/>
        <v>-0.42160706203854659</v>
      </c>
      <c r="S317" s="358">
        <f t="shared" si="149"/>
        <v>18.423177713623971</v>
      </c>
      <c r="T317" s="359"/>
    </row>
    <row r="318" spans="1:20" x14ac:dyDescent="0.25">
      <c r="A318" s="97" t="s">
        <v>56</v>
      </c>
      <c r="B318" s="297">
        <v>84.87</v>
      </c>
      <c r="C318" s="297">
        <v>120.71</v>
      </c>
      <c r="D318" s="297">
        <v>134.19</v>
      </c>
      <c r="E318" s="297">
        <v>113.12</v>
      </c>
      <c r="F318" s="346">
        <f t="shared" si="150"/>
        <v>-0.15701617110067811</v>
      </c>
      <c r="G318" s="346">
        <f t="shared" si="146"/>
        <v>0.11167260376108024</v>
      </c>
      <c r="H318" s="372">
        <f t="shared" si="151"/>
        <v>-21.069999999999993</v>
      </c>
      <c r="I318" s="358">
        <f t="shared" si="147"/>
        <v>13.480000000000004</v>
      </c>
      <c r="J318" s="359"/>
      <c r="K318" s="238"/>
      <c r="L318" s="297">
        <v>75.097096502328881</v>
      </c>
      <c r="M318" s="297">
        <v>114.94070238862606</v>
      </c>
      <c r="N318" s="297">
        <v>131.19328524099379</v>
      </c>
      <c r="O318" s="297">
        <v>111.15490606919488</v>
      </c>
      <c r="P318" s="346">
        <f t="shared" si="152"/>
        <v>-0.15273936569992641</v>
      </c>
      <c r="Q318" s="346">
        <f t="shared" si="148"/>
        <v>0.14139971754667124</v>
      </c>
      <c r="R318" s="297">
        <f t="shared" si="153"/>
        <v>-20.038379171798908</v>
      </c>
      <c r="S318" s="373">
        <f t="shared" si="149"/>
        <v>16.252582852367723</v>
      </c>
      <c r="T318" s="374"/>
    </row>
    <row r="319" spans="1:20" x14ac:dyDescent="0.25">
      <c r="A319" s="97" t="s">
        <v>57</v>
      </c>
      <c r="B319" s="297">
        <v>110.2</v>
      </c>
      <c r="C319" s="297">
        <v>89.6</v>
      </c>
      <c r="D319" s="297">
        <v>145.49</v>
      </c>
      <c r="E319" s="297">
        <v>192.4</v>
      </c>
      <c r="F319" s="346">
        <f t="shared" si="150"/>
        <v>0.32242765825829944</v>
      </c>
      <c r="G319" s="346">
        <f t="shared" si="146"/>
        <v>0.62377232142857153</v>
      </c>
      <c r="H319" s="372">
        <f t="shared" si="151"/>
        <v>46.91</v>
      </c>
      <c r="I319" s="358">
        <f t="shared" si="147"/>
        <v>55.890000000000015</v>
      </c>
      <c r="J319" s="359"/>
      <c r="K319" s="238"/>
      <c r="L319" s="297">
        <v>78.094776988409933</v>
      </c>
      <c r="M319" s="297">
        <v>95.437385718013189</v>
      </c>
      <c r="N319" s="297">
        <v>156.82995377802305</v>
      </c>
      <c r="O319" s="297">
        <v>184.26105015376331</v>
      </c>
      <c r="P319" s="346">
        <f t="shared" si="152"/>
        <v>0.17490980335661011</v>
      </c>
      <c r="Q319" s="346">
        <f t="shared" si="148"/>
        <v>0.64327587766711436</v>
      </c>
      <c r="R319" s="297">
        <f t="shared" si="153"/>
        <v>27.431096375740253</v>
      </c>
      <c r="S319" s="358">
        <f t="shared" si="149"/>
        <v>61.392568060009864</v>
      </c>
      <c r="T319" s="359"/>
    </row>
    <row r="320" spans="1:20" x14ac:dyDescent="0.25">
      <c r="A320" s="97" t="s">
        <v>78</v>
      </c>
      <c r="B320" s="330">
        <v>52.6</v>
      </c>
      <c r="C320" s="330">
        <v>73.62</v>
      </c>
      <c r="D320" s="330">
        <v>78.23</v>
      </c>
      <c r="E320" s="330">
        <v>73.290000000000006</v>
      </c>
      <c r="F320" s="346">
        <f t="shared" si="150"/>
        <v>-6.3147130256934636E-2</v>
      </c>
      <c r="G320" s="346">
        <f t="shared" si="146"/>
        <v>6.2618853572398825E-2</v>
      </c>
      <c r="H320" s="372">
        <f t="shared" si="151"/>
        <v>-4.9399999999999977</v>
      </c>
      <c r="I320" s="358">
        <f t="shared" si="147"/>
        <v>4.6099999999999994</v>
      </c>
      <c r="J320" s="359"/>
      <c r="K320" s="238"/>
      <c r="L320" s="330">
        <v>44.261594791575249</v>
      </c>
      <c r="M320" s="330">
        <v>72.936955094116485</v>
      </c>
      <c r="N320" s="330">
        <v>79.083250461088042</v>
      </c>
      <c r="O320" s="330">
        <v>71.288195161621573</v>
      </c>
      <c r="P320" s="346">
        <f t="shared" si="152"/>
        <v>-9.8567715085281282E-2</v>
      </c>
      <c r="Q320" s="346">
        <f t="shared" si="148"/>
        <v>8.4268603741964432E-2</v>
      </c>
      <c r="R320" s="330">
        <f t="shared" si="153"/>
        <v>-7.795055299466469</v>
      </c>
      <c r="S320" s="358">
        <f t="shared" si="149"/>
        <v>6.1462953669715574</v>
      </c>
      <c r="T320" s="359"/>
    </row>
    <row r="321" spans="1:20" x14ac:dyDescent="0.25">
      <c r="A321" s="42" t="s">
        <v>13</v>
      </c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4"/>
    </row>
    <row r="322" spans="1:20" ht="24" x14ac:dyDescent="0.4">
      <c r="A322" s="375" t="s">
        <v>81</v>
      </c>
      <c r="B322" s="375"/>
      <c r="C322" s="375"/>
      <c r="D322" s="375"/>
      <c r="E322" s="375"/>
      <c r="F322" s="375"/>
      <c r="G322" s="375"/>
      <c r="H322" s="375"/>
      <c r="I322" s="375"/>
      <c r="J322" s="375"/>
      <c r="K322" s="375"/>
      <c r="L322" s="375"/>
      <c r="M322" s="375"/>
      <c r="N322" s="375"/>
      <c r="O322" s="375"/>
      <c r="P322" s="375"/>
      <c r="Q322" s="375"/>
      <c r="R322" s="375"/>
      <c r="S322" s="375"/>
      <c r="T322" s="375"/>
    </row>
    <row r="323" spans="1:20" ht="21" x14ac:dyDescent="0.35">
      <c r="A323" s="376" t="s">
        <v>82</v>
      </c>
      <c r="B323" s="376"/>
      <c r="C323" s="376"/>
      <c r="D323" s="376"/>
      <c r="E323" s="376"/>
      <c r="F323" s="376"/>
      <c r="G323" s="376"/>
      <c r="H323" s="376"/>
      <c r="I323" s="376"/>
      <c r="J323" s="376"/>
      <c r="K323" s="376"/>
      <c r="L323" s="376"/>
      <c r="M323" s="376"/>
      <c r="N323" s="376"/>
      <c r="O323" s="376"/>
      <c r="P323" s="376"/>
      <c r="Q323" s="376"/>
      <c r="R323" s="376"/>
      <c r="S323" s="376"/>
      <c r="T323" s="376"/>
    </row>
    <row r="324" spans="1:20" x14ac:dyDescent="0.25">
      <c r="A324" s="72"/>
      <c r="B324" s="11" t="s">
        <v>150</v>
      </c>
      <c r="C324" s="12"/>
      <c r="D324" s="12"/>
      <c r="E324" s="12"/>
      <c r="F324" s="12"/>
      <c r="G324" s="12"/>
      <c r="H324" s="12"/>
      <c r="I324" s="12"/>
      <c r="J324" s="12"/>
      <c r="K324" s="377"/>
      <c r="L324" s="11" t="str">
        <f>CONCATENATE("acumulado ",B324," (promedio del periodo acumulado)")</f>
        <v>acumulado febrero (promedio del periodo acumulado)</v>
      </c>
      <c r="M324" s="12"/>
      <c r="N324" s="12"/>
      <c r="O324" s="12"/>
      <c r="P324" s="12"/>
      <c r="Q324" s="12"/>
      <c r="R324" s="12"/>
      <c r="S324" s="12"/>
      <c r="T324" s="13"/>
    </row>
    <row r="325" spans="1:20" x14ac:dyDescent="0.25">
      <c r="A325" s="15"/>
      <c r="B325" s="378">
        <f>B$6</f>
        <v>2022</v>
      </c>
      <c r="C325" s="378">
        <f>C$6</f>
        <v>2023</v>
      </c>
      <c r="D325" s="378">
        <f>D$6</f>
        <v>2024</v>
      </c>
      <c r="E325" s="378">
        <f>E$6</f>
        <v>2025</v>
      </c>
      <c r="F325" s="378" t="str">
        <f>CONCATENATE("var ",RIGHT(E325,2),"/",RIGHT(D325,2))</f>
        <v>var 25/24</v>
      </c>
      <c r="G325" s="16" t="str">
        <f>CONCATENATE("var ",RIGHT(D325,2),"/",RIGHT(C325,2))</f>
        <v>var 24/23</v>
      </c>
      <c r="H325" s="378" t="str">
        <f>CONCATENATE("dif ",RIGHT(E325,2),"-",RIGHT(D325,2))</f>
        <v>dif 25-24</v>
      </c>
      <c r="I325" s="16" t="str">
        <f>CONCATENATE("dif ",RIGHT(D325,2),"-",RIGHT(C325,2))</f>
        <v>dif 24-23</v>
      </c>
      <c r="J325" s="379" t="str">
        <f>CONCATENATE("cuota ",RIGHT(E325,2))</f>
        <v>cuota 25</v>
      </c>
      <c r="K325" s="380"/>
      <c r="L325" s="378">
        <f>L$6</f>
        <v>2022</v>
      </c>
      <c r="M325" s="378">
        <f>M$6</f>
        <v>2023</v>
      </c>
      <c r="N325" s="378">
        <f>N$6</f>
        <v>2024</v>
      </c>
      <c r="O325" s="378">
        <f>O$6</f>
        <v>2025</v>
      </c>
      <c r="P325" s="378" t="str">
        <f>CONCATENATE("var ",RIGHT(O325,2),"/",RIGHT(N325,2))</f>
        <v>var 25/24</v>
      </c>
      <c r="Q325" s="16" t="str">
        <f>CONCATENATE("var ",RIGHT(N325,2),"/",RIGHT(M325,2))</f>
        <v>var 24/23</v>
      </c>
      <c r="R325" s="378" t="str">
        <f>CONCATENATE("dif ",RIGHT(O325,2),"-",RIGHT(N325,2))</f>
        <v>dif 25-24</v>
      </c>
      <c r="S325" s="16" t="str">
        <f>CONCATENATE("dif ",RIGHT(N325,2),"-",RIGHT(M325,2))</f>
        <v>dif 24-23</v>
      </c>
      <c r="T325" s="379" t="str">
        <f>CONCATENATE("cuota ",RIGHT(O325,2))</f>
        <v>cuota 25</v>
      </c>
    </row>
    <row r="326" spans="1:20" x14ac:dyDescent="0.25">
      <c r="A326" s="381" t="s">
        <v>4</v>
      </c>
      <c r="B326" s="382">
        <v>282</v>
      </c>
      <c r="C326" s="382">
        <v>310</v>
      </c>
      <c r="D326" s="382">
        <v>322</v>
      </c>
      <c r="E326" s="382">
        <v>325</v>
      </c>
      <c r="F326" s="383">
        <f t="shared" ref="F326:F337" si="154">E326/D326-1</f>
        <v>9.3167701863354768E-3</v>
      </c>
      <c r="G326" s="383">
        <f t="shared" ref="G326:G337" si="155">D326/C326-1</f>
        <v>3.8709677419354938E-2</v>
      </c>
      <c r="H326" s="384">
        <f t="shared" ref="H326:H337" si="156">E326-D326</f>
        <v>3</v>
      </c>
      <c r="I326" s="384">
        <f t="shared" ref="I326:I337" si="157">D326-C326</f>
        <v>12</v>
      </c>
      <c r="J326" s="383">
        <f t="shared" ref="J326:J337" si="158">E326/$E$326</f>
        <v>1</v>
      </c>
      <c r="K326" s="385"/>
      <c r="L326" s="386">
        <v>280.5</v>
      </c>
      <c r="M326" s="386">
        <v>310</v>
      </c>
      <c r="N326" s="386">
        <v>321</v>
      </c>
      <c r="O326" s="386">
        <v>326</v>
      </c>
      <c r="P326" s="383">
        <f t="shared" ref="P326:P337" si="159">O326/N326-1</f>
        <v>1.5576323987538832E-2</v>
      </c>
      <c r="Q326" s="383">
        <f t="shared" ref="Q326:Q337" si="160">N326/M326-1</f>
        <v>3.548387096774186E-2</v>
      </c>
      <c r="R326" s="384">
        <f t="shared" ref="R326:R337" si="161">O326-N326</f>
        <v>5</v>
      </c>
      <c r="S326" s="384">
        <f t="shared" ref="S326:S337" si="162">N326-M326</f>
        <v>11</v>
      </c>
      <c r="T326" s="383">
        <f>O326/$O$326</f>
        <v>1</v>
      </c>
    </row>
    <row r="327" spans="1:20" x14ac:dyDescent="0.25">
      <c r="A327" s="387" t="s">
        <v>5</v>
      </c>
      <c r="B327" s="388">
        <v>187</v>
      </c>
      <c r="C327" s="388">
        <v>199</v>
      </c>
      <c r="D327" s="388">
        <v>211</v>
      </c>
      <c r="E327" s="388">
        <v>212</v>
      </c>
      <c r="F327" s="389">
        <f t="shared" si="154"/>
        <v>4.7393364928909332E-3</v>
      </c>
      <c r="G327" s="389">
        <f t="shared" si="155"/>
        <v>6.0301507537688481E-2</v>
      </c>
      <c r="H327" s="390">
        <f t="shared" si="156"/>
        <v>1</v>
      </c>
      <c r="I327" s="390">
        <f t="shared" si="157"/>
        <v>12</v>
      </c>
      <c r="J327" s="389">
        <f t="shared" si="158"/>
        <v>0.65230769230769226</v>
      </c>
      <c r="K327" s="391"/>
      <c r="L327" s="392">
        <v>186</v>
      </c>
      <c r="M327" s="392">
        <v>199.5</v>
      </c>
      <c r="N327" s="392">
        <v>210</v>
      </c>
      <c r="O327" s="392">
        <v>213</v>
      </c>
      <c r="P327" s="389">
        <f t="shared" si="159"/>
        <v>1.4285714285714235E-2</v>
      </c>
      <c r="Q327" s="389">
        <f t="shared" si="160"/>
        <v>5.2631578947368363E-2</v>
      </c>
      <c r="R327" s="390">
        <f t="shared" si="161"/>
        <v>3</v>
      </c>
      <c r="S327" s="390">
        <f t="shared" si="162"/>
        <v>10.5</v>
      </c>
      <c r="T327" s="389">
        <f t="shared" ref="T327:T337" si="163">O327/$O$326</f>
        <v>0.65337423312883436</v>
      </c>
    </row>
    <row r="328" spans="1:20" x14ac:dyDescent="0.25">
      <c r="A328" s="393" t="s">
        <v>6</v>
      </c>
      <c r="B328" s="394">
        <v>29</v>
      </c>
      <c r="C328" s="394">
        <v>28</v>
      </c>
      <c r="D328" s="394">
        <v>30</v>
      </c>
      <c r="E328" s="394">
        <v>30</v>
      </c>
      <c r="F328" s="395">
        <f t="shared" si="154"/>
        <v>0</v>
      </c>
      <c r="G328" s="395">
        <f t="shared" si="155"/>
        <v>7.1428571428571397E-2</v>
      </c>
      <c r="H328" s="396">
        <f t="shared" si="156"/>
        <v>0</v>
      </c>
      <c r="I328" s="396">
        <f t="shared" si="157"/>
        <v>2</v>
      </c>
      <c r="J328" s="395">
        <f t="shared" si="158"/>
        <v>9.2307692307692313E-2</v>
      </c>
      <c r="K328" s="397"/>
      <c r="L328" s="398">
        <v>29.5</v>
      </c>
      <c r="M328" s="398">
        <v>28.5</v>
      </c>
      <c r="N328" s="398">
        <v>30</v>
      </c>
      <c r="O328" s="398">
        <v>30.5</v>
      </c>
      <c r="P328" s="395">
        <f t="shared" si="159"/>
        <v>1.6666666666666607E-2</v>
      </c>
      <c r="Q328" s="395">
        <f t="shared" si="160"/>
        <v>5.2631578947368363E-2</v>
      </c>
      <c r="R328" s="396">
        <f t="shared" si="161"/>
        <v>0.5</v>
      </c>
      <c r="S328" s="396">
        <f t="shared" si="162"/>
        <v>1.5</v>
      </c>
      <c r="T328" s="395">
        <f t="shared" si="163"/>
        <v>9.3558282208588958E-2</v>
      </c>
    </row>
    <row r="329" spans="1:20" x14ac:dyDescent="0.25">
      <c r="A329" s="37" t="s">
        <v>7</v>
      </c>
      <c r="B329" s="399">
        <v>97</v>
      </c>
      <c r="C329" s="399">
        <v>102</v>
      </c>
      <c r="D329" s="399">
        <v>105</v>
      </c>
      <c r="E329" s="399">
        <v>107</v>
      </c>
      <c r="F329" s="324">
        <f t="shared" si="154"/>
        <v>1.904761904761898E-2</v>
      </c>
      <c r="G329" s="324">
        <f t="shared" si="155"/>
        <v>2.9411764705882248E-2</v>
      </c>
      <c r="H329" s="400">
        <f t="shared" si="156"/>
        <v>2</v>
      </c>
      <c r="I329" s="400">
        <f t="shared" si="157"/>
        <v>3</v>
      </c>
      <c r="J329" s="324">
        <f t="shared" si="158"/>
        <v>0.32923076923076922</v>
      </c>
      <c r="K329" s="401"/>
      <c r="L329" s="402">
        <v>97</v>
      </c>
      <c r="M329" s="402">
        <v>102</v>
      </c>
      <c r="N329" s="402">
        <v>105</v>
      </c>
      <c r="O329" s="402">
        <v>107.5</v>
      </c>
      <c r="P329" s="324">
        <f t="shared" si="159"/>
        <v>2.3809523809523725E-2</v>
      </c>
      <c r="Q329" s="324">
        <f t="shared" si="160"/>
        <v>2.9411764705882248E-2</v>
      </c>
      <c r="R329" s="400">
        <f t="shared" si="161"/>
        <v>2.5</v>
      </c>
      <c r="S329" s="400">
        <f t="shared" si="162"/>
        <v>3</v>
      </c>
      <c r="T329" s="324">
        <f t="shared" si="163"/>
        <v>0.32975460122699385</v>
      </c>
    </row>
    <row r="330" spans="1:20" x14ac:dyDescent="0.25">
      <c r="A330" s="37" t="s">
        <v>8</v>
      </c>
      <c r="B330" s="399">
        <v>44</v>
      </c>
      <c r="C330" s="399">
        <v>45</v>
      </c>
      <c r="D330" s="399">
        <v>45</v>
      </c>
      <c r="E330" s="399">
        <v>43</v>
      </c>
      <c r="F330" s="324">
        <f t="shared" si="154"/>
        <v>-4.4444444444444398E-2</v>
      </c>
      <c r="G330" s="324">
        <f t="shared" si="155"/>
        <v>0</v>
      </c>
      <c r="H330" s="400">
        <f t="shared" si="156"/>
        <v>-2</v>
      </c>
      <c r="I330" s="400">
        <f t="shared" si="157"/>
        <v>0</v>
      </c>
      <c r="J330" s="324">
        <f t="shared" si="158"/>
        <v>0.13230769230769232</v>
      </c>
      <c r="K330" s="401"/>
      <c r="L330" s="402">
        <v>44</v>
      </c>
      <c r="M330" s="402">
        <v>44.5</v>
      </c>
      <c r="N330" s="402">
        <v>45</v>
      </c>
      <c r="O330" s="402">
        <v>43</v>
      </c>
      <c r="P330" s="324">
        <f t="shared" si="159"/>
        <v>-4.4444444444444398E-2</v>
      </c>
      <c r="Q330" s="324">
        <f t="shared" si="160"/>
        <v>1.1235955056179803E-2</v>
      </c>
      <c r="R330" s="400">
        <f t="shared" si="161"/>
        <v>-2</v>
      </c>
      <c r="S330" s="400">
        <f t="shared" si="162"/>
        <v>0.5</v>
      </c>
      <c r="T330" s="324">
        <f t="shared" si="163"/>
        <v>0.13190184049079753</v>
      </c>
    </row>
    <row r="331" spans="1:20" x14ac:dyDescent="0.25">
      <c r="A331" s="37" t="s">
        <v>9</v>
      </c>
      <c r="B331" s="399">
        <v>9</v>
      </c>
      <c r="C331" s="399">
        <v>14</v>
      </c>
      <c r="D331" s="399">
        <v>16</v>
      </c>
      <c r="E331" s="399">
        <v>16</v>
      </c>
      <c r="F331" s="324">
        <f t="shared" si="154"/>
        <v>0</v>
      </c>
      <c r="G331" s="324">
        <f t="shared" si="155"/>
        <v>0.14285714285714279</v>
      </c>
      <c r="H331" s="400">
        <f t="shared" si="156"/>
        <v>0</v>
      </c>
      <c r="I331" s="400">
        <f t="shared" si="157"/>
        <v>2</v>
      </c>
      <c r="J331" s="324">
        <f t="shared" si="158"/>
        <v>4.9230769230769231E-2</v>
      </c>
      <c r="K331" s="401"/>
      <c r="L331" s="402">
        <v>8.5</v>
      </c>
      <c r="M331" s="402">
        <v>14.5</v>
      </c>
      <c r="N331" s="402">
        <v>15.5</v>
      </c>
      <c r="O331" s="402">
        <v>16</v>
      </c>
      <c r="P331" s="324">
        <f t="shared" si="159"/>
        <v>3.2258064516129004E-2</v>
      </c>
      <c r="Q331" s="324">
        <f t="shared" si="160"/>
        <v>6.8965517241379226E-2</v>
      </c>
      <c r="R331" s="400">
        <f t="shared" si="161"/>
        <v>0.5</v>
      </c>
      <c r="S331" s="400">
        <f t="shared" si="162"/>
        <v>1</v>
      </c>
      <c r="T331" s="324">
        <f t="shared" si="163"/>
        <v>4.9079754601226995E-2</v>
      </c>
    </row>
    <row r="332" spans="1:20" x14ac:dyDescent="0.25">
      <c r="A332" s="403" t="s">
        <v>10</v>
      </c>
      <c r="B332" s="404">
        <v>8</v>
      </c>
      <c r="C332" s="404">
        <v>10</v>
      </c>
      <c r="D332" s="404">
        <v>15</v>
      </c>
      <c r="E332" s="404">
        <v>16</v>
      </c>
      <c r="F332" s="405">
        <f t="shared" si="154"/>
        <v>6.6666666666666652E-2</v>
      </c>
      <c r="G332" s="405">
        <f t="shared" si="155"/>
        <v>0.5</v>
      </c>
      <c r="H332" s="406">
        <f t="shared" si="156"/>
        <v>1</v>
      </c>
      <c r="I332" s="406">
        <f t="shared" si="157"/>
        <v>5</v>
      </c>
      <c r="J332" s="405">
        <f t="shared" si="158"/>
        <v>4.9230769230769231E-2</v>
      </c>
      <c r="K332" s="407"/>
      <c r="L332" s="408">
        <v>7</v>
      </c>
      <c r="M332" s="408">
        <v>10</v>
      </c>
      <c r="N332" s="408">
        <v>14.5</v>
      </c>
      <c r="O332" s="408">
        <v>16</v>
      </c>
      <c r="P332" s="405">
        <f t="shared" si="159"/>
        <v>0.10344827586206895</v>
      </c>
      <c r="Q332" s="405">
        <f t="shared" si="160"/>
        <v>0.44999999999999996</v>
      </c>
      <c r="R332" s="406">
        <f t="shared" si="161"/>
        <v>1.5</v>
      </c>
      <c r="S332" s="406">
        <f t="shared" si="162"/>
        <v>4.5</v>
      </c>
      <c r="T332" s="405">
        <f t="shared" si="163"/>
        <v>4.9079754601226995E-2</v>
      </c>
    </row>
    <row r="333" spans="1:20" x14ac:dyDescent="0.25">
      <c r="A333" s="409" t="s">
        <v>11</v>
      </c>
      <c r="B333" s="388">
        <v>95</v>
      </c>
      <c r="C333" s="388">
        <v>111</v>
      </c>
      <c r="D333" s="388">
        <v>111</v>
      </c>
      <c r="E333" s="388">
        <v>113</v>
      </c>
      <c r="F333" s="389">
        <f t="shared" si="154"/>
        <v>1.8018018018018056E-2</v>
      </c>
      <c r="G333" s="389">
        <f t="shared" si="155"/>
        <v>0</v>
      </c>
      <c r="H333" s="390">
        <f t="shared" si="156"/>
        <v>2</v>
      </c>
      <c r="I333" s="390">
        <f t="shared" si="157"/>
        <v>0</v>
      </c>
      <c r="J333" s="389">
        <f t="shared" si="158"/>
        <v>0.34769230769230769</v>
      </c>
      <c r="K333" s="391"/>
      <c r="L333" s="392">
        <v>94.5</v>
      </c>
      <c r="M333" s="392">
        <v>110.5</v>
      </c>
      <c r="N333" s="392">
        <v>111</v>
      </c>
      <c r="O333" s="392">
        <v>113</v>
      </c>
      <c r="P333" s="389">
        <f t="shared" si="159"/>
        <v>1.8018018018018056E-2</v>
      </c>
      <c r="Q333" s="389">
        <f t="shared" si="160"/>
        <v>4.5248868778280382E-3</v>
      </c>
      <c r="R333" s="390">
        <f t="shared" si="161"/>
        <v>2</v>
      </c>
      <c r="S333" s="390">
        <f t="shared" si="162"/>
        <v>0.5</v>
      </c>
      <c r="T333" s="389">
        <f t="shared" si="163"/>
        <v>0.34662576687116564</v>
      </c>
    </row>
    <row r="334" spans="1:20" x14ac:dyDescent="0.25">
      <c r="A334" s="393" t="s">
        <v>12</v>
      </c>
      <c r="B334" s="399">
        <v>5</v>
      </c>
      <c r="C334" s="399">
        <v>5</v>
      </c>
      <c r="D334" s="394">
        <v>5</v>
      </c>
      <c r="E334" s="394">
        <v>6</v>
      </c>
      <c r="F334" s="395">
        <f t="shared" si="154"/>
        <v>0.19999999999999996</v>
      </c>
      <c r="G334" s="395">
        <f t="shared" si="155"/>
        <v>0</v>
      </c>
      <c r="H334" s="396">
        <f t="shared" si="156"/>
        <v>1</v>
      </c>
      <c r="I334" s="396">
        <f t="shared" si="157"/>
        <v>0</v>
      </c>
      <c r="J334" s="395">
        <f t="shared" si="158"/>
        <v>1.8461538461538463E-2</v>
      </c>
      <c r="K334" s="397"/>
      <c r="L334" s="402">
        <v>5</v>
      </c>
      <c r="M334" s="402">
        <v>5</v>
      </c>
      <c r="N334" s="398">
        <v>5</v>
      </c>
      <c r="O334" s="398">
        <v>6</v>
      </c>
      <c r="P334" s="395">
        <f t="shared" si="159"/>
        <v>0.19999999999999996</v>
      </c>
      <c r="Q334" s="395">
        <f t="shared" si="160"/>
        <v>0</v>
      </c>
      <c r="R334" s="396">
        <f t="shared" si="161"/>
        <v>1</v>
      </c>
      <c r="S334" s="396">
        <f t="shared" si="162"/>
        <v>0</v>
      </c>
      <c r="T334" s="395">
        <f t="shared" si="163"/>
        <v>1.8404907975460124E-2</v>
      </c>
    </row>
    <row r="335" spans="1:20" x14ac:dyDescent="0.25">
      <c r="A335" s="37" t="s">
        <v>8</v>
      </c>
      <c r="B335" s="399">
        <v>46</v>
      </c>
      <c r="C335" s="399">
        <v>53</v>
      </c>
      <c r="D335" s="399">
        <v>53</v>
      </c>
      <c r="E335" s="399">
        <v>54</v>
      </c>
      <c r="F335" s="324">
        <f t="shared" si="154"/>
        <v>1.8867924528301883E-2</v>
      </c>
      <c r="G335" s="324">
        <f t="shared" si="155"/>
        <v>0</v>
      </c>
      <c r="H335" s="400">
        <f t="shared" si="156"/>
        <v>1</v>
      </c>
      <c r="I335" s="400">
        <f t="shared" si="157"/>
        <v>0</v>
      </c>
      <c r="J335" s="324">
        <f t="shared" si="158"/>
        <v>0.16615384615384615</v>
      </c>
      <c r="K335" s="401"/>
      <c r="L335" s="402">
        <v>45.5</v>
      </c>
      <c r="M335" s="402">
        <v>53</v>
      </c>
      <c r="N335" s="402">
        <v>53</v>
      </c>
      <c r="O335" s="402">
        <v>54</v>
      </c>
      <c r="P335" s="324">
        <f t="shared" si="159"/>
        <v>1.8867924528301883E-2</v>
      </c>
      <c r="Q335" s="324">
        <f t="shared" si="160"/>
        <v>0</v>
      </c>
      <c r="R335" s="400">
        <f t="shared" si="161"/>
        <v>1</v>
      </c>
      <c r="S335" s="400">
        <f t="shared" si="162"/>
        <v>0</v>
      </c>
      <c r="T335" s="324">
        <f t="shared" si="163"/>
        <v>0.16564417177914109</v>
      </c>
    </row>
    <row r="336" spans="1:20" x14ac:dyDescent="0.25">
      <c r="A336" s="37" t="s">
        <v>9</v>
      </c>
      <c r="B336" s="399">
        <v>28</v>
      </c>
      <c r="C336" s="399">
        <v>33</v>
      </c>
      <c r="D336" s="399">
        <v>33</v>
      </c>
      <c r="E336" s="399">
        <v>31</v>
      </c>
      <c r="F336" s="324">
        <f t="shared" si="154"/>
        <v>-6.0606060606060552E-2</v>
      </c>
      <c r="G336" s="324">
        <f t="shared" si="155"/>
        <v>0</v>
      </c>
      <c r="H336" s="400">
        <f t="shared" si="156"/>
        <v>-2</v>
      </c>
      <c r="I336" s="400">
        <f t="shared" si="157"/>
        <v>0</v>
      </c>
      <c r="J336" s="324">
        <f t="shared" si="158"/>
        <v>9.5384615384615387E-2</v>
      </c>
      <c r="K336" s="401"/>
      <c r="L336" s="402">
        <v>28</v>
      </c>
      <c r="M336" s="402">
        <v>33</v>
      </c>
      <c r="N336" s="402">
        <v>33</v>
      </c>
      <c r="O336" s="402">
        <v>31</v>
      </c>
      <c r="P336" s="324">
        <f t="shared" si="159"/>
        <v>-6.0606060606060552E-2</v>
      </c>
      <c r="Q336" s="324">
        <f t="shared" si="160"/>
        <v>0</v>
      </c>
      <c r="R336" s="400">
        <f t="shared" si="161"/>
        <v>-2</v>
      </c>
      <c r="S336" s="400">
        <f t="shared" si="162"/>
        <v>0</v>
      </c>
      <c r="T336" s="324">
        <f t="shared" si="163"/>
        <v>9.5092024539877307E-2</v>
      </c>
    </row>
    <row r="337" spans="1:20" x14ac:dyDescent="0.25">
      <c r="A337" s="410" t="s">
        <v>10</v>
      </c>
      <c r="B337" s="404">
        <v>16</v>
      </c>
      <c r="C337" s="404">
        <v>20</v>
      </c>
      <c r="D337" s="404">
        <v>20</v>
      </c>
      <c r="E337" s="404">
        <v>22</v>
      </c>
      <c r="F337" s="411">
        <f t="shared" si="154"/>
        <v>0.10000000000000009</v>
      </c>
      <c r="G337" s="411">
        <f t="shared" si="155"/>
        <v>0</v>
      </c>
      <c r="H337" s="412">
        <f t="shared" si="156"/>
        <v>2</v>
      </c>
      <c r="I337" s="412">
        <f t="shared" si="157"/>
        <v>0</v>
      </c>
      <c r="J337" s="411">
        <f t="shared" si="158"/>
        <v>6.7692307692307691E-2</v>
      </c>
      <c r="K337" s="413"/>
      <c r="L337" s="408">
        <v>16</v>
      </c>
      <c r="M337" s="408">
        <v>19.5</v>
      </c>
      <c r="N337" s="408">
        <v>20</v>
      </c>
      <c r="O337" s="408">
        <v>22</v>
      </c>
      <c r="P337" s="411">
        <f t="shared" si="159"/>
        <v>0.10000000000000009</v>
      </c>
      <c r="Q337" s="411">
        <f t="shared" si="160"/>
        <v>2.564102564102555E-2</v>
      </c>
      <c r="R337" s="412">
        <f t="shared" si="161"/>
        <v>2</v>
      </c>
      <c r="S337" s="412">
        <f t="shared" si="162"/>
        <v>0.5</v>
      </c>
      <c r="T337" s="411">
        <f t="shared" si="163"/>
        <v>6.7484662576687116E-2</v>
      </c>
    </row>
    <row r="338" spans="1:20" ht="21" x14ac:dyDescent="0.35">
      <c r="A338" s="414" t="s">
        <v>83</v>
      </c>
      <c r="B338" s="414"/>
      <c r="C338" s="414"/>
      <c r="D338" s="414"/>
      <c r="E338" s="414"/>
      <c r="F338" s="414"/>
      <c r="G338" s="414"/>
      <c r="H338" s="414"/>
      <c r="I338" s="414"/>
      <c r="J338" s="414"/>
      <c r="K338" s="414"/>
      <c r="L338" s="414"/>
      <c r="M338" s="414"/>
      <c r="N338" s="414"/>
      <c r="O338" s="414"/>
      <c r="P338" s="414"/>
      <c r="Q338" s="414"/>
      <c r="R338" s="414"/>
      <c r="S338" s="414"/>
      <c r="T338" s="414"/>
    </row>
    <row r="339" spans="1:20" x14ac:dyDescent="0.25">
      <c r="A339" s="72"/>
      <c r="B339" s="11" t="s">
        <v>150</v>
      </c>
      <c r="C339" s="12"/>
      <c r="D339" s="12"/>
      <c r="E339" s="12"/>
      <c r="F339" s="12"/>
      <c r="G339" s="12"/>
      <c r="H339" s="12"/>
      <c r="I339" s="12"/>
      <c r="J339" s="12"/>
      <c r="K339" s="377"/>
      <c r="L339" s="11" t="str">
        <f>$L$324</f>
        <v>acumulado febrero (promedio del periodo acumulado)</v>
      </c>
      <c r="M339" s="12"/>
      <c r="N339" s="12"/>
      <c r="O339" s="12"/>
      <c r="P339" s="12"/>
      <c r="Q339" s="12"/>
      <c r="R339" s="12"/>
      <c r="S339" s="12"/>
      <c r="T339" s="13"/>
    </row>
    <row r="340" spans="1:20" x14ac:dyDescent="0.25">
      <c r="A340" s="15"/>
      <c r="B340" s="378">
        <f>B$6</f>
        <v>2022</v>
      </c>
      <c r="C340" s="378">
        <f>C$6</f>
        <v>2023</v>
      </c>
      <c r="D340" s="378">
        <f>D$6</f>
        <v>2024</v>
      </c>
      <c r="E340" s="378">
        <f>E$6</f>
        <v>2025</v>
      </c>
      <c r="F340" s="378" t="str">
        <f>CONCATENATE("var ",RIGHT(E340,2),"/",RIGHT(D340,2))</f>
        <v>var 25/24</v>
      </c>
      <c r="G340" s="16" t="str">
        <f>CONCATENATE("var ",RIGHT(D340,2),"/",RIGHT(C340,2))</f>
        <v>var 24/23</v>
      </c>
      <c r="H340" s="378" t="str">
        <f>CONCATENATE("dif ",RIGHT(E340,2),"-",RIGHT(D340,2))</f>
        <v>dif 25-24</v>
      </c>
      <c r="I340" s="16" t="str">
        <f>CONCATENATE("dif ",RIGHT(D340,2),"-",RIGHT(C340,2))</f>
        <v>dif 24-23</v>
      </c>
      <c r="J340" s="378" t="str">
        <f>CONCATENATE("cuota ",RIGHT(E340,2))</f>
        <v>cuota 25</v>
      </c>
      <c r="K340" s="380"/>
      <c r="L340" s="378">
        <f>L$6</f>
        <v>2022</v>
      </c>
      <c r="M340" s="378">
        <f>M$6</f>
        <v>2023</v>
      </c>
      <c r="N340" s="378">
        <f>N$6</f>
        <v>2024</v>
      </c>
      <c r="O340" s="378">
        <f>O$6</f>
        <v>2025</v>
      </c>
      <c r="P340" s="378" t="str">
        <f>CONCATENATE("var ",RIGHT(O340,2),"/",RIGHT(N340,2))</f>
        <v>var 25/24</v>
      </c>
      <c r="Q340" s="16" t="str">
        <f>CONCATENATE("var ",RIGHT(N340,2),"/",RIGHT(M340,2))</f>
        <v>var 24/23</v>
      </c>
      <c r="R340" s="378" t="str">
        <f>CONCATENATE("dif ",RIGHT(O340,2),"-",RIGHT(N340,2))</f>
        <v>dif 25-24</v>
      </c>
      <c r="S340" s="16" t="str">
        <f>CONCATENATE("dif ",RIGHT(N340,2),"-",RIGHT(M340,2))</f>
        <v>dif 24-23</v>
      </c>
      <c r="T340" s="378" t="str">
        <f>CONCATENATE("cuota ",RIGHT(O340,2))</f>
        <v>cuota 25</v>
      </c>
    </row>
    <row r="341" spans="1:20" x14ac:dyDescent="0.25">
      <c r="A341" s="381" t="s">
        <v>48</v>
      </c>
      <c r="B341" s="382">
        <v>282</v>
      </c>
      <c r="C341" s="382">
        <v>310</v>
      </c>
      <c r="D341" s="382">
        <v>322</v>
      </c>
      <c r="E341" s="382">
        <v>325</v>
      </c>
      <c r="F341" s="383">
        <f t="shared" ref="F341:F351" si="164">E341/D341-1</f>
        <v>9.3167701863354768E-3</v>
      </c>
      <c r="G341" s="383">
        <f t="shared" ref="G341:G351" si="165">D341/C341-1</f>
        <v>3.8709677419354938E-2</v>
      </c>
      <c r="H341" s="384">
        <f t="shared" ref="H341:H351" si="166">E341-D341</f>
        <v>3</v>
      </c>
      <c r="I341" s="384">
        <f t="shared" ref="I341:I351" si="167">D341-C341</f>
        <v>12</v>
      </c>
      <c r="J341" s="383">
        <f t="shared" ref="J341:J351" si="168">E341/$E$341</f>
        <v>1</v>
      </c>
      <c r="K341" s="385"/>
      <c r="L341" s="386">
        <v>280.5</v>
      </c>
      <c r="M341" s="386">
        <v>310</v>
      </c>
      <c r="N341" s="386">
        <v>321</v>
      </c>
      <c r="O341" s="386">
        <v>326</v>
      </c>
      <c r="P341" s="383">
        <f t="shared" ref="P341:P351" si="169">O341/N341-1</f>
        <v>1.5576323987538832E-2</v>
      </c>
      <c r="Q341" s="383">
        <f t="shared" ref="Q341:Q351" si="170">N341/M341-1</f>
        <v>3.548387096774186E-2</v>
      </c>
      <c r="R341" s="384">
        <f t="shared" ref="R341:R351" si="171">O341-N341</f>
        <v>5</v>
      </c>
      <c r="S341" s="384">
        <f t="shared" ref="S341:S351" si="172">N341-M341</f>
        <v>11</v>
      </c>
      <c r="T341" s="383">
        <f>O341/$O$341</f>
        <v>1</v>
      </c>
    </row>
    <row r="342" spans="1:20" x14ac:dyDescent="0.25">
      <c r="A342" s="94" t="s">
        <v>49</v>
      </c>
      <c r="B342" s="399">
        <v>81</v>
      </c>
      <c r="C342" s="399">
        <v>91</v>
      </c>
      <c r="D342" s="394">
        <v>94</v>
      </c>
      <c r="E342" s="399">
        <v>92</v>
      </c>
      <c r="F342" s="324">
        <f t="shared" si="164"/>
        <v>-2.1276595744680882E-2</v>
      </c>
      <c r="G342" s="324">
        <f t="shared" si="165"/>
        <v>3.2967032967033072E-2</v>
      </c>
      <c r="H342" s="400">
        <f t="shared" si="166"/>
        <v>-2</v>
      </c>
      <c r="I342" s="400">
        <f t="shared" si="167"/>
        <v>3</v>
      </c>
      <c r="J342" s="324">
        <f t="shared" si="168"/>
        <v>0.28307692307692306</v>
      </c>
      <c r="K342" s="401"/>
      <c r="L342" s="402">
        <v>80</v>
      </c>
      <c r="M342" s="402">
        <v>91</v>
      </c>
      <c r="N342" s="398">
        <v>93.5</v>
      </c>
      <c r="O342" s="402">
        <v>93</v>
      </c>
      <c r="P342" s="324">
        <f t="shared" si="169"/>
        <v>-5.3475935828877219E-3</v>
      </c>
      <c r="Q342" s="324">
        <f t="shared" si="170"/>
        <v>2.7472527472527375E-2</v>
      </c>
      <c r="R342" s="400">
        <f t="shared" si="171"/>
        <v>-0.5</v>
      </c>
      <c r="S342" s="400">
        <f t="shared" si="172"/>
        <v>2.5</v>
      </c>
      <c r="T342" s="324">
        <f t="shared" ref="T342:T351" si="173">O342/$O$341</f>
        <v>0.28527607361963192</v>
      </c>
    </row>
    <row r="343" spans="1:20" x14ac:dyDescent="0.25">
      <c r="A343" s="97" t="s">
        <v>50</v>
      </c>
      <c r="B343" s="399">
        <v>74</v>
      </c>
      <c r="C343" s="399">
        <v>79</v>
      </c>
      <c r="D343" s="399">
        <v>82</v>
      </c>
      <c r="E343" s="399">
        <v>81</v>
      </c>
      <c r="F343" s="324">
        <f t="shared" si="164"/>
        <v>-1.2195121951219523E-2</v>
      </c>
      <c r="G343" s="324">
        <f t="shared" si="165"/>
        <v>3.7974683544303778E-2</v>
      </c>
      <c r="H343" s="400">
        <f t="shared" si="166"/>
        <v>-1</v>
      </c>
      <c r="I343" s="400">
        <f t="shared" si="167"/>
        <v>3</v>
      </c>
      <c r="J343" s="324">
        <f t="shared" si="168"/>
        <v>0.24923076923076923</v>
      </c>
      <c r="K343" s="401"/>
      <c r="L343" s="402">
        <v>74.5</v>
      </c>
      <c r="M343" s="402">
        <v>79.5</v>
      </c>
      <c r="N343" s="402">
        <v>82</v>
      </c>
      <c r="O343" s="402">
        <v>81.5</v>
      </c>
      <c r="P343" s="324">
        <f t="shared" si="169"/>
        <v>-6.0975609756097615E-3</v>
      </c>
      <c r="Q343" s="324">
        <f t="shared" si="170"/>
        <v>3.1446540880503138E-2</v>
      </c>
      <c r="R343" s="400">
        <f t="shared" si="171"/>
        <v>-0.5</v>
      </c>
      <c r="S343" s="400">
        <f t="shared" si="172"/>
        <v>2.5</v>
      </c>
      <c r="T343" s="324">
        <f t="shared" si="173"/>
        <v>0.25</v>
      </c>
    </row>
    <row r="344" spans="1:20" x14ac:dyDescent="0.25">
      <c r="A344" s="97" t="s">
        <v>52</v>
      </c>
      <c r="B344" s="399">
        <v>59</v>
      </c>
      <c r="C344" s="399">
        <v>62</v>
      </c>
      <c r="D344" s="399">
        <v>63</v>
      </c>
      <c r="E344" s="399">
        <v>65</v>
      </c>
      <c r="F344" s="324">
        <f t="shared" si="164"/>
        <v>3.1746031746031855E-2</v>
      </c>
      <c r="G344" s="324">
        <f t="shared" si="165"/>
        <v>1.6129032258064502E-2</v>
      </c>
      <c r="H344" s="400">
        <f t="shared" si="166"/>
        <v>2</v>
      </c>
      <c r="I344" s="400">
        <f t="shared" si="167"/>
        <v>1</v>
      </c>
      <c r="J344" s="324">
        <f t="shared" si="168"/>
        <v>0.2</v>
      </c>
      <c r="K344" s="401"/>
      <c r="L344" s="402">
        <v>58</v>
      </c>
      <c r="M344" s="402">
        <v>61.5</v>
      </c>
      <c r="N344" s="402">
        <v>63</v>
      </c>
      <c r="O344" s="402">
        <v>64.5</v>
      </c>
      <c r="P344" s="324">
        <f t="shared" si="169"/>
        <v>2.3809523809523725E-2</v>
      </c>
      <c r="Q344" s="324">
        <f t="shared" si="170"/>
        <v>2.4390243902439046E-2</v>
      </c>
      <c r="R344" s="400">
        <f t="shared" si="171"/>
        <v>1.5</v>
      </c>
      <c r="S344" s="400">
        <f t="shared" si="172"/>
        <v>1.5</v>
      </c>
      <c r="T344" s="324">
        <f t="shared" si="173"/>
        <v>0.19785276073619631</v>
      </c>
    </row>
    <row r="345" spans="1:20" x14ac:dyDescent="0.25">
      <c r="A345" s="97" t="s">
        <v>53</v>
      </c>
      <c r="B345" s="399">
        <v>10</v>
      </c>
      <c r="C345" s="399">
        <v>12</v>
      </c>
      <c r="D345" s="399">
        <v>12</v>
      </c>
      <c r="E345" s="399">
        <v>13</v>
      </c>
      <c r="F345" s="324">
        <f t="shared" si="164"/>
        <v>8.3333333333333259E-2</v>
      </c>
      <c r="G345" s="324">
        <f t="shared" si="165"/>
        <v>0</v>
      </c>
      <c r="H345" s="400">
        <f t="shared" si="166"/>
        <v>1</v>
      </c>
      <c r="I345" s="400">
        <f t="shared" si="167"/>
        <v>0</v>
      </c>
      <c r="J345" s="324">
        <f t="shared" si="168"/>
        <v>0.04</v>
      </c>
      <c r="K345" s="401"/>
      <c r="L345" s="402">
        <v>10</v>
      </c>
      <c r="M345" s="402">
        <v>12</v>
      </c>
      <c r="N345" s="402">
        <v>12</v>
      </c>
      <c r="O345" s="402">
        <v>13</v>
      </c>
      <c r="P345" s="324">
        <f t="shared" si="169"/>
        <v>8.3333333333333259E-2</v>
      </c>
      <c r="Q345" s="324">
        <f t="shared" si="170"/>
        <v>0</v>
      </c>
      <c r="R345" s="400">
        <f t="shared" si="171"/>
        <v>1</v>
      </c>
      <c r="S345" s="400">
        <f t="shared" si="172"/>
        <v>0</v>
      </c>
      <c r="T345" s="324">
        <f t="shared" si="173"/>
        <v>3.9877300613496931E-2</v>
      </c>
    </row>
    <row r="346" spans="1:20" x14ac:dyDescent="0.25">
      <c r="A346" s="97" t="s">
        <v>54</v>
      </c>
      <c r="B346" s="399">
        <v>14</v>
      </c>
      <c r="C346" s="399">
        <v>19</v>
      </c>
      <c r="D346" s="399">
        <v>20</v>
      </c>
      <c r="E346" s="399">
        <v>20</v>
      </c>
      <c r="F346" s="324">
        <f t="shared" si="164"/>
        <v>0</v>
      </c>
      <c r="G346" s="324">
        <f t="shared" si="165"/>
        <v>5.2631578947368363E-2</v>
      </c>
      <c r="H346" s="400">
        <f t="shared" si="166"/>
        <v>0</v>
      </c>
      <c r="I346" s="400">
        <f t="shared" si="167"/>
        <v>1</v>
      </c>
      <c r="J346" s="324">
        <f t="shared" si="168"/>
        <v>6.1538461538461542E-2</v>
      </c>
      <c r="K346" s="401"/>
      <c r="L346" s="402">
        <v>14</v>
      </c>
      <c r="M346" s="402">
        <v>19</v>
      </c>
      <c r="N346" s="402">
        <v>20</v>
      </c>
      <c r="O346" s="402">
        <v>20</v>
      </c>
      <c r="P346" s="324">
        <f t="shared" si="169"/>
        <v>0</v>
      </c>
      <c r="Q346" s="324">
        <f t="shared" si="170"/>
        <v>5.2631578947368363E-2</v>
      </c>
      <c r="R346" s="400">
        <f t="shared" si="171"/>
        <v>0</v>
      </c>
      <c r="S346" s="400">
        <f t="shared" si="172"/>
        <v>1</v>
      </c>
      <c r="T346" s="324">
        <f t="shared" si="173"/>
        <v>6.1349693251533742E-2</v>
      </c>
    </row>
    <row r="347" spans="1:20" x14ac:dyDescent="0.25">
      <c r="A347" s="97" t="s">
        <v>55</v>
      </c>
      <c r="B347" s="399">
        <v>4</v>
      </c>
      <c r="C347" s="399">
        <v>5</v>
      </c>
      <c r="D347" s="399">
        <v>6</v>
      </c>
      <c r="E347" s="399">
        <v>6</v>
      </c>
      <c r="F347" s="324">
        <f t="shared" si="164"/>
        <v>0</v>
      </c>
      <c r="G347" s="324">
        <f t="shared" si="165"/>
        <v>0.19999999999999996</v>
      </c>
      <c r="H347" s="400">
        <f t="shared" si="166"/>
        <v>0</v>
      </c>
      <c r="I347" s="400">
        <f t="shared" si="167"/>
        <v>1</v>
      </c>
      <c r="J347" s="324">
        <f t="shared" si="168"/>
        <v>1.8461538461538463E-2</v>
      </c>
      <c r="K347" s="401"/>
      <c r="L347" s="402">
        <v>4</v>
      </c>
      <c r="M347" s="402">
        <v>5</v>
      </c>
      <c r="N347" s="402">
        <v>6</v>
      </c>
      <c r="O347" s="402">
        <v>6</v>
      </c>
      <c r="P347" s="324">
        <f t="shared" si="169"/>
        <v>0</v>
      </c>
      <c r="Q347" s="324">
        <f t="shared" si="170"/>
        <v>0.19999999999999996</v>
      </c>
      <c r="R347" s="400">
        <f t="shared" si="171"/>
        <v>0</v>
      </c>
      <c r="S347" s="400">
        <f t="shared" si="172"/>
        <v>1</v>
      </c>
      <c r="T347" s="324">
        <f t="shared" si="173"/>
        <v>1.8404907975460124E-2</v>
      </c>
    </row>
    <row r="348" spans="1:20" x14ac:dyDescent="0.25">
      <c r="A348" s="97" t="s">
        <v>56</v>
      </c>
      <c r="B348" s="399">
        <v>14</v>
      </c>
      <c r="C348" s="399">
        <v>14</v>
      </c>
      <c r="D348" s="399">
        <v>14</v>
      </c>
      <c r="E348" s="399">
        <v>15</v>
      </c>
      <c r="F348" s="324">
        <f t="shared" si="164"/>
        <v>7.1428571428571397E-2</v>
      </c>
      <c r="G348" s="324">
        <f t="shared" si="165"/>
        <v>0</v>
      </c>
      <c r="H348" s="400">
        <f t="shared" si="166"/>
        <v>1</v>
      </c>
      <c r="I348" s="400">
        <f t="shared" si="167"/>
        <v>0</v>
      </c>
      <c r="J348" s="324">
        <f t="shared" si="168"/>
        <v>4.6153846153846156E-2</v>
      </c>
      <c r="K348" s="401"/>
      <c r="L348" s="402">
        <v>14</v>
      </c>
      <c r="M348" s="402">
        <v>14</v>
      </c>
      <c r="N348" s="402">
        <v>14</v>
      </c>
      <c r="O348" s="402">
        <v>15</v>
      </c>
      <c r="P348" s="324">
        <f t="shared" si="169"/>
        <v>7.1428571428571397E-2</v>
      </c>
      <c r="Q348" s="324">
        <f t="shared" si="170"/>
        <v>0</v>
      </c>
      <c r="R348" s="400">
        <f t="shared" si="171"/>
        <v>1</v>
      </c>
      <c r="S348" s="400">
        <f t="shared" si="172"/>
        <v>0</v>
      </c>
      <c r="T348" s="324">
        <f t="shared" si="173"/>
        <v>4.6012269938650305E-2</v>
      </c>
    </row>
    <row r="349" spans="1:20" x14ac:dyDescent="0.25">
      <c r="A349" s="97" t="s">
        <v>51</v>
      </c>
      <c r="B349" s="399">
        <v>4</v>
      </c>
      <c r="C349" s="399">
        <v>7</v>
      </c>
      <c r="D349" s="399">
        <v>7</v>
      </c>
      <c r="E349" s="399">
        <v>8</v>
      </c>
      <c r="F349" s="324">
        <f t="shared" si="164"/>
        <v>0.14285714285714279</v>
      </c>
      <c r="G349" s="324">
        <f t="shared" si="165"/>
        <v>0</v>
      </c>
      <c r="H349" s="400">
        <f t="shared" si="166"/>
        <v>1</v>
      </c>
      <c r="I349" s="400">
        <f t="shared" si="167"/>
        <v>0</v>
      </c>
      <c r="J349" s="324">
        <f t="shared" si="168"/>
        <v>2.4615384615384615E-2</v>
      </c>
      <c r="K349" s="401"/>
      <c r="L349" s="402">
        <v>4</v>
      </c>
      <c r="M349" s="402">
        <v>7</v>
      </c>
      <c r="N349" s="402">
        <v>7</v>
      </c>
      <c r="O349" s="402">
        <v>8</v>
      </c>
      <c r="P349" s="324">
        <f t="shared" si="169"/>
        <v>0.14285714285714279</v>
      </c>
      <c r="Q349" s="324">
        <f t="shared" si="170"/>
        <v>0</v>
      </c>
      <c r="R349" s="400">
        <f t="shared" si="171"/>
        <v>1</v>
      </c>
      <c r="S349" s="400">
        <f t="shared" si="172"/>
        <v>0</v>
      </c>
      <c r="T349" s="324">
        <f t="shared" si="173"/>
        <v>2.4539877300613498E-2</v>
      </c>
    </row>
    <row r="350" spans="1:20" x14ac:dyDescent="0.25">
      <c r="A350" s="98" t="s">
        <v>57</v>
      </c>
      <c r="B350" s="399">
        <v>5</v>
      </c>
      <c r="C350" s="399">
        <v>5</v>
      </c>
      <c r="D350" s="399">
        <v>5</v>
      </c>
      <c r="E350" s="399">
        <v>6</v>
      </c>
      <c r="F350" s="324">
        <f t="shared" si="164"/>
        <v>0.19999999999999996</v>
      </c>
      <c r="G350" s="324">
        <f t="shared" si="165"/>
        <v>0</v>
      </c>
      <c r="H350" s="400">
        <f t="shared" si="166"/>
        <v>1</v>
      </c>
      <c r="I350" s="400">
        <f t="shared" si="167"/>
        <v>0</v>
      </c>
      <c r="J350" s="324">
        <f t="shared" si="168"/>
        <v>1.8461538461538463E-2</v>
      </c>
      <c r="K350" s="401"/>
      <c r="L350" s="402">
        <v>5</v>
      </c>
      <c r="M350" s="402">
        <v>5</v>
      </c>
      <c r="N350" s="402">
        <v>5</v>
      </c>
      <c r="O350" s="402">
        <v>6</v>
      </c>
      <c r="P350" s="324">
        <f t="shared" si="169"/>
        <v>0.19999999999999996</v>
      </c>
      <c r="Q350" s="324">
        <f t="shared" si="170"/>
        <v>0</v>
      </c>
      <c r="R350" s="400">
        <f t="shared" si="171"/>
        <v>1</v>
      </c>
      <c r="S350" s="400">
        <f t="shared" si="172"/>
        <v>0</v>
      </c>
      <c r="T350" s="324">
        <f t="shared" si="173"/>
        <v>1.8404907975460124E-2</v>
      </c>
    </row>
    <row r="351" spans="1:20" x14ac:dyDescent="0.25">
      <c r="A351" s="99" t="s">
        <v>58</v>
      </c>
      <c r="B351" s="399">
        <v>17</v>
      </c>
      <c r="C351" s="399">
        <v>16</v>
      </c>
      <c r="D351" s="399">
        <v>19</v>
      </c>
      <c r="E351" s="399">
        <v>19</v>
      </c>
      <c r="F351" s="324">
        <f t="shared" si="164"/>
        <v>0</v>
      </c>
      <c r="G351" s="324">
        <f t="shared" si="165"/>
        <v>0.1875</v>
      </c>
      <c r="H351" s="400">
        <f t="shared" si="166"/>
        <v>0</v>
      </c>
      <c r="I351" s="400">
        <f t="shared" si="167"/>
        <v>3</v>
      </c>
      <c r="J351" s="324">
        <f t="shared" si="168"/>
        <v>5.8461538461538461E-2</v>
      </c>
      <c r="K351" s="401"/>
      <c r="L351" s="402">
        <v>17</v>
      </c>
      <c r="M351" s="402">
        <v>16</v>
      </c>
      <c r="N351" s="402">
        <v>18.5</v>
      </c>
      <c r="O351" s="402">
        <v>19</v>
      </c>
      <c r="P351" s="324">
        <f t="shared" si="169"/>
        <v>2.7027027027026973E-2</v>
      </c>
      <c r="Q351" s="324">
        <f t="shared" si="170"/>
        <v>0.15625</v>
      </c>
      <c r="R351" s="400">
        <f t="shared" si="171"/>
        <v>0.5</v>
      </c>
      <c r="S351" s="400">
        <f t="shared" si="172"/>
        <v>2.5</v>
      </c>
      <c r="T351" s="324">
        <f t="shared" si="173"/>
        <v>5.8282208588957052E-2</v>
      </c>
    </row>
    <row r="352" spans="1:20" ht="21" x14ac:dyDescent="0.35">
      <c r="A352" s="414" t="s">
        <v>84</v>
      </c>
      <c r="B352" s="414"/>
      <c r="C352" s="414"/>
      <c r="D352" s="414"/>
      <c r="E352" s="414"/>
      <c r="F352" s="414"/>
      <c r="G352" s="414"/>
      <c r="H352" s="414"/>
      <c r="I352" s="414"/>
      <c r="J352" s="414"/>
      <c r="K352" s="414"/>
      <c r="L352" s="414"/>
      <c r="M352" s="414"/>
      <c r="N352" s="414"/>
      <c r="O352" s="414"/>
      <c r="P352" s="414"/>
      <c r="Q352" s="414"/>
      <c r="R352" s="414"/>
      <c r="S352" s="414"/>
      <c r="T352" s="414"/>
    </row>
    <row r="353" spans="1:20" x14ac:dyDescent="0.25">
      <c r="A353" s="72"/>
      <c r="B353" s="11" t="s">
        <v>150</v>
      </c>
      <c r="C353" s="12"/>
      <c r="D353" s="12"/>
      <c r="E353" s="12"/>
      <c r="F353" s="12"/>
      <c r="G353" s="12"/>
      <c r="H353" s="12"/>
      <c r="I353" s="12"/>
      <c r="J353" s="12"/>
      <c r="K353" s="377"/>
      <c r="L353" s="11" t="str">
        <f>$L$324</f>
        <v>acumulado febrero (promedio del periodo acumulado)</v>
      </c>
      <c r="M353" s="12"/>
      <c r="N353" s="12"/>
      <c r="O353" s="12"/>
      <c r="P353" s="12"/>
      <c r="Q353" s="12"/>
      <c r="R353" s="12"/>
      <c r="S353" s="12"/>
      <c r="T353" s="13"/>
    </row>
    <row r="354" spans="1:20" x14ac:dyDescent="0.25">
      <c r="A354" s="15"/>
      <c r="B354" s="378">
        <f>B$6</f>
        <v>2022</v>
      </c>
      <c r="C354" s="378">
        <f>C$6</f>
        <v>2023</v>
      </c>
      <c r="D354" s="378">
        <f>D$6</f>
        <v>2024</v>
      </c>
      <c r="E354" s="378">
        <f>E$6</f>
        <v>2025</v>
      </c>
      <c r="F354" s="378" t="str">
        <f>CONCATENATE("var ",RIGHT(E354,2),"/",RIGHT(D354,2))</f>
        <v>var 25/24</v>
      </c>
      <c r="G354" s="16" t="str">
        <f>CONCATENATE("var ",RIGHT(D354,2),"/",RIGHT(C354,2))</f>
        <v>var 24/23</v>
      </c>
      <c r="H354" s="378" t="str">
        <f>CONCATENATE("dif ",RIGHT(E354,2),"-",RIGHT(D354,2))</f>
        <v>dif 25-24</v>
      </c>
      <c r="I354" s="16" t="str">
        <f>CONCATENATE("dif ",RIGHT(D354,2),"-",RIGHT(C354,2))</f>
        <v>dif 24-23</v>
      </c>
      <c r="J354" s="378" t="str">
        <f>CONCATENATE("cuota ",RIGHT(E354,2))</f>
        <v>cuota 25</v>
      </c>
      <c r="K354" s="380"/>
      <c r="L354" s="378">
        <f>L$6</f>
        <v>2022</v>
      </c>
      <c r="M354" s="378">
        <f>M$6</f>
        <v>2023</v>
      </c>
      <c r="N354" s="378">
        <f>N$6</f>
        <v>2024</v>
      </c>
      <c r="O354" s="378">
        <f>O$6</f>
        <v>2025</v>
      </c>
      <c r="P354" s="378" t="str">
        <f>CONCATENATE("var ",RIGHT(O354,2),"/",RIGHT(N354,2))</f>
        <v>var 25/24</v>
      </c>
      <c r="Q354" s="16" t="str">
        <f>CONCATENATE("var ",RIGHT(N354,2),"/",RIGHT(M354,2))</f>
        <v>var 24/23</v>
      </c>
      <c r="R354" s="378" t="str">
        <f>CONCATENATE("dif ",RIGHT(O354,2),"-",RIGHT(N354,2))</f>
        <v>dif 25-24</v>
      </c>
      <c r="S354" s="16" t="str">
        <f>CONCATENATE("dif ",RIGHT(N354,2),"-",RIGHT(M354,2))</f>
        <v>dif 24-23</v>
      </c>
      <c r="T354" s="378" t="str">
        <f>CONCATENATE("cuota ",RIGHT(O354,2))</f>
        <v>cuota 25</v>
      </c>
    </row>
    <row r="355" spans="1:20" x14ac:dyDescent="0.25">
      <c r="A355" s="381" t="s">
        <v>4</v>
      </c>
      <c r="B355" s="415">
        <v>119375</v>
      </c>
      <c r="C355" s="415">
        <v>125612</v>
      </c>
      <c r="D355" s="415">
        <v>127674</v>
      </c>
      <c r="E355" s="415">
        <v>126669</v>
      </c>
      <c r="F355" s="383">
        <f t="shared" ref="F355:F366" si="174">E355/D355-1</f>
        <v>-7.8716105080125498E-3</v>
      </c>
      <c r="G355" s="383">
        <f t="shared" ref="G355:G366" si="175">D355/C355-1</f>
        <v>1.6415629080024141E-2</v>
      </c>
      <c r="H355" s="416">
        <f t="shared" ref="H355:H366" si="176">E355-D355</f>
        <v>-1005</v>
      </c>
      <c r="I355" s="416">
        <f t="shared" ref="I355:I366" si="177">D355-C355</f>
        <v>2062</v>
      </c>
      <c r="J355" s="383">
        <f t="shared" ref="J355:J366" si="178">E355/$E$355</f>
        <v>1</v>
      </c>
      <c r="K355" s="385"/>
      <c r="L355" s="415">
        <v>119984</v>
      </c>
      <c r="M355" s="415">
        <v>126549.5</v>
      </c>
      <c r="N355" s="415">
        <v>127785.5</v>
      </c>
      <c r="O355" s="415">
        <v>127200</v>
      </c>
      <c r="P355" s="383">
        <f t="shared" ref="P355:P366" si="179">O355/N355-1</f>
        <v>-4.5818970070938825E-3</v>
      </c>
      <c r="Q355" s="383">
        <f t="shared" ref="Q355:Q366" si="180">N355/M355-1</f>
        <v>9.7669291463025054E-3</v>
      </c>
      <c r="R355" s="416">
        <f t="shared" ref="R355:R366" si="181">O355-N355</f>
        <v>-585.5</v>
      </c>
      <c r="S355" s="416">
        <f t="shared" ref="S355:S366" si="182">N355-M355</f>
        <v>1236</v>
      </c>
      <c r="T355" s="383">
        <f>O355/$O$355</f>
        <v>1</v>
      </c>
    </row>
    <row r="356" spans="1:20" x14ac:dyDescent="0.25">
      <c r="A356" s="387" t="s">
        <v>5</v>
      </c>
      <c r="B356" s="417">
        <v>87606</v>
      </c>
      <c r="C356" s="417">
        <v>89082</v>
      </c>
      <c r="D356" s="417">
        <v>91358</v>
      </c>
      <c r="E356" s="417">
        <v>90645</v>
      </c>
      <c r="F356" s="389">
        <f t="shared" si="174"/>
        <v>-7.8044615687733465E-3</v>
      </c>
      <c r="G356" s="389">
        <f t="shared" si="175"/>
        <v>2.5549493724882799E-2</v>
      </c>
      <c r="H356" s="418">
        <f t="shared" si="176"/>
        <v>-713</v>
      </c>
      <c r="I356" s="418">
        <f t="shared" si="177"/>
        <v>2276</v>
      </c>
      <c r="J356" s="389">
        <f t="shared" si="178"/>
        <v>0.71560523885086325</v>
      </c>
      <c r="K356" s="391"/>
      <c r="L356" s="417">
        <v>87983.5</v>
      </c>
      <c r="M356" s="417">
        <v>90035.5</v>
      </c>
      <c r="N356" s="417">
        <v>91483.5</v>
      </c>
      <c r="O356" s="417">
        <v>91179</v>
      </c>
      <c r="P356" s="389">
        <f t="shared" si="179"/>
        <v>-3.3284690681926188E-3</v>
      </c>
      <c r="Q356" s="389">
        <f t="shared" si="180"/>
        <v>1.6082545218275124E-2</v>
      </c>
      <c r="R356" s="418">
        <f t="shared" si="181"/>
        <v>-304.5</v>
      </c>
      <c r="S356" s="418">
        <f t="shared" si="182"/>
        <v>1448</v>
      </c>
      <c r="T356" s="389">
        <f t="shared" ref="T356:T366" si="183">O356/$O$355</f>
        <v>0.71681603773584901</v>
      </c>
    </row>
    <row r="357" spans="1:20" x14ac:dyDescent="0.25">
      <c r="A357" s="393" t="s">
        <v>6</v>
      </c>
      <c r="B357" s="419">
        <v>17378</v>
      </c>
      <c r="C357" s="419">
        <v>16526</v>
      </c>
      <c r="D357" s="419">
        <v>17518</v>
      </c>
      <c r="E357" s="419">
        <v>17788</v>
      </c>
      <c r="F357" s="395">
        <f t="shared" si="174"/>
        <v>1.5412718346843324E-2</v>
      </c>
      <c r="G357" s="395">
        <f t="shared" si="175"/>
        <v>6.0026624712574028E-2</v>
      </c>
      <c r="H357" s="420">
        <f t="shared" si="176"/>
        <v>270</v>
      </c>
      <c r="I357" s="420">
        <f t="shared" si="177"/>
        <v>992</v>
      </c>
      <c r="J357" s="395">
        <f t="shared" si="178"/>
        <v>0.140428992097514</v>
      </c>
      <c r="K357" s="397"/>
      <c r="L357" s="419">
        <v>17914</v>
      </c>
      <c r="M357" s="419">
        <v>17062</v>
      </c>
      <c r="N357" s="419">
        <v>17518</v>
      </c>
      <c r="O357" s="419">
        <v>18189</v>
      </c>
      <c r="P357" s="395">
        <f t="shared" si="179"/>
        <v>3.8303459299006803E-2</v>
      </c>
      <c r="Q357" s="395">
        <f t="shared" si="180"/>
        <v>2.6726057906458767E-2</v>
      </c>
      <c r="R357" s="420">
        <f t="shared" si="181"/>
        <v>671</v>
      </c>
      <c r="S357" s="420">
        <f t="shared" si="182"/>
        <v>456</v>
      </c>
      <c r="T357" s="395">
        <f t="shared" si="183"/>
        <v>0.14299528301886794</v>
      </c>
    </row>
    <row r="358" spans="1:20" x14ac:dyDescent="0.25">
      <c r="A358" s="37" t="s">
        <v>7</v>
      </c>
      <c r="B358" s="421">
        <v>52837</v>
      </c>
      <c r="C358" s="421">
        <v>55117</v>
      </c>
      <c r="D358" s="421">
        <v>56818</v>
      </c>
      <c r="E358" s="421">
        <v>56212</v>
      </c>
      <c r="F358" s="324">
        <f t="shared" si="174"/>
        <v>-1.0665634130029189E-2</v>
      </c>
      <c r="G358" s="324">
        <f t="shared" si="175"/>
        <v>3.0861621641235848E-2</v>
      </c>
      <c r="H358" s="422">
        <f t="shared" si="176"/>
        <v>-606</v>
      </c>
      <c r="I358" s="422">
        <f t="shared" si="177"/>
        <v>1701</v>
      </c>
      <c r="J358" s="324">
        <f t="shared" si="178"/>
        <v>0.44377077264366183</v>
      </c>
      <c r="K358" s="401"/>
      <c r="L358" s="421">
        <v>52837</v>
      </c>
      <c r="M358" s="421">
        <v>55117</v>
      </c>
      <c r="N358" s="421">
        <v>56813.5</v>
      </c>
      <c r="O358" s="421">
        <v>56345</v>
      </c>
      <c r="P358" s="324">
        <f t="shared" si="179"/>
        <v>-8.2462794934302641E-3</v>
      </c>
      <c r="Q358" s="324">
        <f t="shared" si="180"/>
        <v>3.0779977139539616E-2</v>
      </c>
      <c r="R358" s="422">
        <f t="shared" si="181"/>
        <v>-468.5</v>
      </c>
      <c r="S358" s="422">
        <f t="shared" si="182"/>
        <v>1696.5</v>
      </c>
      <c r="T358" s="324">
        <f t="shared" si="183"/>
        <v>0.44296383647798743</v>
      </c>
    </row>
    <row r="359" spans="1:20" x14ac:dyDescent="0.25">
      <c r="A359" s="37" t="s">
        <v>8</v>
      </c>
      <c r="B359" s="421">
        <v>15101</v>
      </c>
      <c r="C359" s="421">
        <v>14715</v>
      </c>
      <c r="D359" s="421">
        <v>14269</v>
      </c>
      <c r="E359" s="421">
        <v>13859</v>
      </c>
      <c r="F359" s="324">
        <f t="shared" si="174"/>
        <v>-2.8733618333450117E-2</v>
      </c>
      <c r="G359" s="324">
        <f t="shared" si="175"/>
        <v>-3.0309208290859702E-2</v>
      </c>
      <c r="H359" s="422">
        <f t="shared" si="176"/>
        <v>-410</v>
      </c>
      <c r="I359" s="422">
        <f t="shared" si="177"/>
        <v>-446</v>
      </c>
      <c r="J359" s="324">
        <f t="shared" si="178"/>
        <v>0.10941114242632373</v>
      </c>
      <c r="K359" s="401"/>
      <c r="L359" s="421">
        <v>15088.5</v>
      </c>
      <c r="M359" s="421">
        <v>15095.5</v>
      </c>
      <c r="N359" s="421">
        <v>14421.5</v>
      </c>
      <c r="O359" s="421">
        <v>13859</v>
      </c>
      <c r="P359" s="324">
        <f t="shared" si="179"/>
        <v>-3.9004264466248273E-2</v>
      </c>
      <c r="Q359" s="324">
        <f t="shared" si="180"/>
        <v>-4.4649067602927972E-2</v>
      </c>
      <c r="R359" s="422">
        <f t="shared" si="181"/>
        <v>-562.5</v>
      </c>
      <c r="S359" s="422">
        <f t="shared" si="182"/>
        <v>-674</v>
      </c>
      <c r="T359" s="324">
        <f t="shared" si="183"/>
        <v>0.10895440251572328</v>
      </c>
    </row>
    <row r="360" spans="1:20" x14ac:dyDescent="0.25">
      <c r="A360" s="37" t="s">
        <v>9</v>
      </c>
      <c r="B360" s="421">
        <v>1786</v>
      </c>
      <c r="C360" s="421">
        <v>2139</v>
      </c>
      <c r="D360" s="421">
        <v>2094</v>
      </c>
      <c r="E360" s="421">
        <v>2094</v>
      </c>
      <c r="F360" s="324">
        <f t="shared" si="174"/>
        <v>0</v>
      </c>
      <c r="G360" s="324">
        <f t="shared" si="175"/>
        <v>-2.1037868162692819E-2</v>
      </c>
      <c r="H360" s="422">
        <f t="shared" si="176"/>
        <v>0</v>
      </c>
      <c r="I360" s="422">
        <f t="shared" si="177"/>
        <v>-45</v>
      </c>
      <c r="J360" s="324">
        <f t="shared" si="178"/>
        <v>1.6531274423892191E-2</v>
      </c>
      <c r="K360" s="401"/>
      <c r="L360" s="421">
        <v>1767</v>
      </c>
      <c r="M360" s="421">
        <v>2176</v>
      </c>
      <c r="N360" s="421">
        <v>2079</v>
      </c>
      <c r="O360" s="421">
        <v>2094</v>
      </c>
      <c r="P360" s="324">
        <f t="shared" si="179"/>
        <v>7.2150072150072297E-3</v>
      </c>
      <c r="Q360" s="324">
        <f t="shared" si="180"/>
        <v>-4.4577205882352922E-2</v>
      </c>
      <c r="R360" s="422">
        <f t="shared" si="181"/>
        <v>15</v>
      </c>
      <c r="S360" s="422">
        <f t="shared" si="182"/>
        <v>-97</v>
      </c>
      <c r="T360" s="324">
        <f t="shared" si="183"/>
        <v>1.6462264150943397E-2</v>
      </c>
    </row>
    <row r="361" spans="1:20" x14ac:dyDescent="0.25">
      <c r="A361" s="403" t="s">
        <v>10</v>
      </c>
      <c r="B361" s="423">
        <v>504</v>
      </c>
      <c r="C361" s="423">
        <v>585</v>
      </c>
      <c r="D361" s="423">
        <v>659</v>
      </c>
      <c r="E361" s="423">
        <v>692</v>
      </c>
      <c r="F361" s="405">
        <f t="shared" si="174"/>
        <v>5.0075872534142585E-2</v>
      </c>
      <c r="G361" s="405">
        <f t="shared" si="175"/>
        <v>0.12649572649572649</v>
      </c>
      <c r="H361" s="424">
        <f t="shared" si="176"/>
        <v>33</v>
      </c>
      <c r="I361" s="424">
        <f t="shared" si="177"/>
        <v>74</v>
      </c>
      <c r="J361" s="405">
        <f t="shared" si="178"/>
        <v>5.4630572594715357E-3</v>
      </c>
      <c r="K361" s="407"/>
      <c r="L361" s="423">
        <v>377</v>
      </c>
      <c r="M361" s="423">
        <v>585</v>
      </c>
      <c r="N361" s="423">
        <v>651.5</v>
      </c>
      <c r="O361" s="423">
        <v>692</v>
      </c>
      <c r="P361" s="405">
        <f t="shared" si="179"/>
        <v>6.2164236377590276E-2</v>
      </c>
      <c r="Q361" s="405">
        <f t="shared" si="180"/>
        <v>0.11367521367521372</v>
      </c>
      <c r="R361" s="424">
        <f t="shared" si="181"/>
        <v>40.5</v>
      </c>
      <c r="S361" s="424">
        <f t="shared" si="182"/>
        <v>66.5</v>
      </c>
      <c r="T361" s="405">
        <f t="shared" si="183"/>
        <v>5.4402515723270444E-3</v>
      </c>
    </row>
    <row r="362" spans="1:20" x14ac:dyDescent="0.25">
      <c r="A362" s="409" t="s">
        <v>11</v>
      </c>
      <c r="B362" s="417">
        <v>31769</v>
      </c>
      <c r="C362" s="417">
        <v>36530</v>
      </c>
      <c r="D362" s="417">
        <v>36316</v>
      </c>
      <c r="E362" s="417">
        <v>36024</v>
      </c>
      <c r="F362" s="389">
        <f t="shared" si="174"/>
        <v>-8.0405330983588374E-3</v>
      </c>
      <c r="G362" s="389">
        <f t="shared" si="175"/>
        <v>-5.8581987407609892E-3</v>
      </c>
      <c r="H362" s="418">
        <f t="shared" si="176"/>
        <v>-292</v>
      </c>
      <c r="I362" s="418">
        <f t="shared" si="177"/>
        <v>-214</v>
      </c>
      <c r="J362" s="389">
        <f t="shared" si="178"/>
        <v>0.2843947611491367</v>
      </c>
      <c r="K362" s="391"/>
      <c r="L362" s="417">
        <v>32000.5</v>
      </c>
      <c r="M362" s="417">
        <v>36514</v>
      </c>
      <c r="N362" s="417">
        <v>36302</v>
      </c>
      <c r="O362" s="417">
        <v>36021</v>
      </c>
      <c r="P362" s="389">
        <f t="shared" si="179"/>
        <v>-7.7406203514958083E-3</v>
      </c>
      <c r="Q362" s="389">
        <f t="shared" si="180"/>
        <v>-5.8059922221613824E-3</v>
      </c>
      <c r="R362" s="418">
        <f t="shared" si="181"/>
        <v>-281</v>
      </c>
      <c r="S362" s="418">
        <f t="shared" si="182"/>
        <v>-212</v>
      </c>
      <c r="T362" s="389">
        <f t="shared" si="183"/>
        <v>0.28318396226415093</v>
      </c>
    </row>
    <row r="363" spans="1:20" x14ac:dyDescent="0.25">
      <c r="A363" s="393" t="s">
        <v>12</v>
      </c>
      <c r="B363" s="421">
        <v>2230</v>
      </c>
      <c r="C363" s="421">
        <v>2117</v>
      </c>
      <c r="D363" s="419">
        <v>2117</v>
      </c>
      <c r="E363" s="421">
        <v>2201</v>
      </c>
      <c r="F363" s="395">
        <f t="shared" si="174"/>
        <v>3.96787907416154E-2</v>
      </c>
      <c r="G363" s="395">
        <f t="shared" si="175"/>
        <v>0</v>
      </c>
      <c r="H363" s="420">
        <f t="shared" si="176"/>
        <v>84</v>
      </c>
      <c r="I363" s="420">
        <f t="shared" si="177"/>
        <v>0</v>
      </c>
      <c r="J363" s="395">
        <f t="shared" si="178"/>
        <v>1.7375995705342269E-2</v>
      </c>
      <c r="K363" s="397"/>
      <c r="L363" s="421">
        <v>2230</v>
      </c>
      <c r="M363" s="421">
        <v>2117</v>
      </c>
      <c r="N363" s="419">
        <v>2117</v>
      </c>
      <c r="O363" s="421">
        <v>2201</v>
      </c>
      <c r="P363" s="395">
        <f t="shared" si="179"/>
        <v>3.96787907416154E-2</v>
      </c>
      <c r="Q363" s="395">
        <f t="shared" si="180"/>
        <v>0</v>
      </c>
      <c r="R363" s="420">
        <f t="shared" si="181"/>
        <v>84</v>
      </c>
      <c r="S363" s="420">
        <f t="shared" si="182"/>
        <v>0</v>
      </c>
      <c r="T363" s="395">
        <f t="shared" si="183"/>
        <v>1.7303459119496857E-2</v>
      </c>
    </row>
    <row r="364" spans="1:20" x14ac:dyDescent="0.25">
      <c r="A364" s="37" t="s">
        <v>8</v>
      </c>
      <c r="B364" s="421">
        <v>18791</v>
      </c>
      <c r="C364" s="421">
        <v>21659</v>
      </c>
      <c r="D364" s="421">
        <v>21406</v>
      </c>
      <c r="E364" s="421">
        <v>21528</v>
      </c>
      <c r="F364" s="324">
        <f t="shared" si="174"/>
        <v>5.6993366345883256E-3</v>
      </c>
      <c r="G364" s="324">
        <f t="shared" si="175"/>
        <v>-1.1681056373793797E-2</v>
      </c>
      <c r="H364" s="422">
        <f t="shared" si="176"/>
        <v>122</v>
      </c>
      <c r="I364" s="422">
        <f t="shared" si="177"/>
        <v>-253</v>
      </c>
      <c r="J364" s="324">
        <f t="shared" si="178"/>
        <v>0.16995476399118964</v>
      </c>
      <c r="K364" s="401"/>
      <c r="L364" s="421">
        <v>19022.5</v>
      </c>
      <c r="M364" s="421">
        <v>21659</v>
      </c>
      <c r="N364" s="421">
        <v>21406</v>
      </c>
      <c r="O364" s="421">
        <v>21525</v>
      </c>
      <c r="P364" s="324">
        <f t="shared" si="179"/>
        <v>5.5591890124264687E-3</v>
      </c>
      <c r="Q364" s="324">
        <f t="shared" si="180"/>
        <v>-1.1681056373793797E-2</v>
      </c>
      <c r="R364" s="422">
        <f t="shared" si="181"/>
        <v>119</v>
      </c>
      <c r="S364" s="422">
        <f t="shared" si="182"/>
        <v>-253</v>
      </c>
      <c r="T364" s="324">
        <f t="shared" si="183"/>
        <v>0.16922169811320756</v>
      </c>
    </row>
    <row r="365" spans="1:20" x14ac:dyDescent="0.25">
      <c r="A365" s="37" t="s">
        <v>9</v>
      </c>
      <c r="B365" s="421">
        <v>7750</v>
      </c>
      <c r="C365" s="421">
        <v>9325</v>
      </c>
      <c r="D365" s="421">
        <v>9384</v>
      </c>
      <c r="E365" s="421">
        <v>8771</v>
      </c>
      <c r="F365" s="324">
        <f t="shared" si="174"/>
        <v>-6.5323955669224221E-2</v>
      </c>
      <c r="G365" s="324">
        <f t="shared" si="175"/>
        <v>6.3270777479893514E-3</v>
      </c>
      <c r="H365" s="422">
        <f t="shared" si="176"/>
        <v>-613</v>
      </c>
      <c r="I365" s="422">
        <f t="shared" si="177"/>
        <v>59</v>
      </c>
      <c r="J365" s="324">
        <f t="shared" si="178"/>
        <v>6.9243461304660178E-2</v>
      </c>
      <c r="K365" s="401"/>
      <c r="L365" s="421">
        <v>7750</v>
      </c>
      <c r="M365" s="421">
        <v>9325</v>
      </c>
      <c r="N365" s="421">
        <v>9384</v>
      </c>
      <c r="O365" s="421">
        <v>8771</v>
      </c>
      <c r="P365" s="324">
        <f t="shared" si="179"/>
        <v>-6.5323955669224221E-2</v>
      </c>
      <c r="Q365" s="324">
        <f t="shared" si="180"/>
        <v>6.3270777479893514E-3</v>
      </c>
      <c r="R365" s="422">
        <f t="shared" si="181"/>
        <v>-613</v>
      </c>
      <c r="S365" s="422">
        <f t="shared" si="182"/>
        <v>59</v>
      </c>
      <c r="T365" s="324">
        <f t="shared" si="183"/>
        <v>6.8954402515723268E-2</v>
      </c>
    </row>
    <row r="366" spans="1:20" x14ac:dyDescent="0.25">
      <c r="A366" s="410" t="s">
        <v>10</v>
      </c>
      <c r="B366" s="423">
        <v>2998</v>
      </c>
      <c r="C366" s="423">
        <v>3429</v>
      </c>
      <c r="D366" s="423">
        <v>3409</v>
      </c>
      <c r="E366" s="423">
        <v>3524</v>
      </c>
      <c r="F366" s="411">
        <f t="shared" si="174"/>
        <v>3.3734232912877582E-2</v>
      </c>
      <c r="G366" s="411">
        <f t="shared" si="175"/>
        <v>-5.8326042578010773E-3</v>
      </c>
      <c r="H366" s="425">
        <f t="shared" si="176"/>
        <v>115</v>
      </c>
      <c r="I366" s="425">
        <f t="shared" si="177"/>
        <v>-20</v>
      </c>
      <c r="J366" s="411">
        <f t="shared" si="178"/>
        <v>2.7820540147944644E-2</v>
      </c>
      <c r="K366" s="413"/>
      <c r="L366" s="423">
        <v>2998</v>
      </c>
      <c r="M366" s="423">
        <v>3413</v>
      </c>
      <c r="N366" s="423">
        <v>3395</v>
      </c>
      <c r="O366" s="423">
        <v>3524</v>
      </c>
      <c r="P366" s="411">
        <f t="shared" si="179"/>
        <v>3.799705449189994E-2</v>
      </c>
      <c r="Q366" s="411">
        <f t="shared" si="180"/>
        <v>-5.2739525344271954E-3</v>
      </c>
      <c r="R366" s="425">
        <f t="shared" si="181"/>
        <v>129</v>
      </c>
      <c r="S366" s="425">
        <f t="shared" si="182"/>
        <v>-18</v>
      </c>
      <c r="T366" s="411">
        <f t="shared" si="183"/>
        <v>2.7704402515723269E-2</v>
      </c>
    </row>
    <row r="367" spans="1:20" ht="21" x14ac:dyDescent="0.35">
      <c r="A367" s="414" t="s">
        <v>85</v>
      </c>
      <c r="B367" s="414"/>
      <c r="C367" s="414"/>
      <c r="D367" s="414"/>
      <c r="E367" s="414"/>
      <c r="F367" s="414"/>
      <c r="G367" s="414"/>
      <c r="H367" s="414"/>
      <c r="I367" s="414"/>
      <c r="J367" s="414"/>
      <c r="K367" s="414"/>
      <c r="L367" s="414"/>
      <c r="M367" s="414"/>
      <c r="N367" s="414"/>
      <c r="O367" s="414"/>
      <c r="P367" s="414"/>
      <c r="Q367" s="414"/>
      <c r="R367" s="414"/>
      <c r="S367" s="414"/>
      <c r="T367" s="414"/>
    </row>
    <row r="368" spans="1:20" x14ac:dyDescent="0.25">
      <c r="A368" s="72"/>
      <c r="B368" s="11" t="s">
        <v>150</v>
      </c>
      <c r="C368" s="12"/>
      <c r="D368" s="12"/>
      <c r="E368" s="12"/>
      <c r="F368" s="12"/>
      <c r="G368" s="12"/>
      <c r="H368" s="12"/>
      <c r="I368" s="12"/>
      <c r="J368" s="12"/>
      <c r="K368" s="377"/>
      <c r="L368" s="11" t="str">
        <f>$L$324</f>
        <v>acumulado febrero (promedio del periodo acumulado)</v>
      </c>
      <c r="M368" s="12"/>
      <c r="N368" s="12"/>
      <c r="O368" s="12"/>
      <c r="P368" s="12"/>
      <c r="Q368" s="12"/>
      <c r="R368" s="12"/>
      <c r="S368" s="12"/>
      <c r="T368" s="13"/>
    </row>
    <row r="369" spans="1:20" x14ac:dyDescent="0.25">
      <c r="A369" s="15"/>
      <c r="B369" s="378">
        <f>B$6</f>
        <v>2022</v>
      </c>
      <c r="C369" s="378">
        <f>C$6</f>
        <v>2023</v>
      </c>
      <c r="D369" s="378">
        <f>D$6</f>
        <v>2024</v>
      </c>
      <c r="E369" s="378">
        <f>E$6</f>
        <v>2025</v>
      </c>
      <c r="F369" s="378" t="str">
        <f>CONCATENATE("var ",RIGHT(E369,2),"/",RIGHT(D369,2))</f>
        <v>var 25/24</v>
      </c>
      <c r="G369" s="16" t="str">
        <f>CONCATENATE("var ",RIGHT(D369,2),"/",RIGHT(C369,2))</f>
        <v>var 24/23</v>
      </c>
      <c r="H369" s="378" t="str">
        <f>CONCATENATE("dif ",RIGHT(E369,2),"-",RIGHT(D369,2))</f>
        <v>dif 25-24</v>
      </c>
      <c r="I369" s="16" t="str">
        <f>CONCATENATE("dif ",RIGHT(D369,2),"-",RIGHT(C369,2))</f>
        <v>dif 24-23</v>
      </c>
      <c r="J369" s="378" t="str">
        <f>CONCATENATE("cuota ",RIGHT(E369,2))</f>
        <v>cuota 25</v>
      </c>
      <c r="K369" s="380"/>
      <c r="L369" s="378">
        <f>L$6</f>
        <v>2022</v>
      </c>
      <c r="M369" s="378">
        <f>M$6</f>
        <v>2023</v>
      </c>
      <c r="N369" s="378">
        <f>N$6</f>
        <v>2024</v>
      </c>
      <c r="O369" s="378">
        <f>O$6</f>
        <v>2025</v>
      </c>
      <c r="P369" s="378" t="str">
        <f>CONCATENATE("var ",RIGHT(O369,2),"/",RIGHT(N369,2))</f>
        <v>var 25/24</v>
      </c>
      <c r="Q369" s="16" t="str">
        <f>CONCATENATE("var ",RIGHT(N369,2),"/",RIGHT(M369,2))</f>
        <v>var 24/23</v>
      </c>
      <c r="R369" s="378" t="str">
        <f>CONCATENATE("dif ",RIGHT(O369,2),"-",RIGHT(N369,2))</f>
        <v>dif 25-24</v>
      </c>
      <c r="S369" s="16" t="str">
        <f>CONCATENATE("dif ",RIGHT(N369,2),"-",RIGHT(M369,2))</f>
        <v>dif 24-23</v>
      </c>
      <c r="T369" s="378" t="str">
        <f>CONCATENATE("cuota ",RIGHT(O369,2))</f>
        <v>cuota 25</v>
      </c>
    </row>
    <row r="370" spans="1:20" x14ac:dyDescent="0.25">
      <c r="A370" s="381" t="s">
        <v>48</v>
      </c>
      <c r="B370" s="415">
        <v>119375</v>
      </c>
      <c r="C370" s="415">
        <v>125612</v>
      </c>
      <c r="D370" s="415">
        <v>127674</v>
      </c>
      <c r="E370" s="415">
        <v>126669</v>
      </c>
      <c r="F370" s="383">
        <f t="shared" ref="F370:F380" si="184">E370/D370-1</f>
        <v>-7.8716105080125498E-3</v>
      </c>
      <c r="G370" s="383">
        <f t="shared" ref="G370:G380" si="185">D370/C370-1</f>
        <v>1.6415629080024141E-2</v>
      </c>
      <c r="H370" s="416">
        <f t="shared" ref="H370:H380" si="186">E370-D370</f>
        <v>-1005</v>
      </c>
      <c r="I370" s="416">
        <f t="shared" ref="I370:I380" si="187">D370-C370</f>
        <v>2062</v>
      </c>
      <c r="J370" s="383">
        <f t="shared" ref="J370:J380" si="188">E370/$E$370</f>
        <v>1</v>
      </c>
      <c r="K370" s="385"/>
      <c r="L370" s="415">
        <v>119984</v>
      </c>
      <c r="M370" s="415">
        <v>126549.5</v>
      </c>
      <c r="N370" s="415">
        <v>127785.5</v>
      </c>
      <c r="O370" s="415">
        <v>127200</v>
      </c>
      <c r="P370" s="383">
        <f t="shared" ref="P370:P380" si="189">O370/N370-1</f>
        <v>-4.5818970070938825E-3</v>
      </c>
      <c r="Q370" s="383">
        <f t="shared" ref="Q370:Q380" si="190">N370/M370-1</f>
        <v>9.7669291463025054E-3</v>
      </c>
      <c r="R370" s="416">
        <f t="shared" ref="R370:R380" si="191">O370-N370</f>
        <v>-585.5</v>
      </c>
      <c r="S370" s="416">
        <f t="shared" ref="S370:S380" si="192">N370-M370</f>
        <v>1236</v>
      </c>
      <c r="T370" s="383">
        <f>O370/$O$370</f>
        <v>1</v>
      </c>
    </row>
    <row r="371" spans="1:20" x14ac:dyDescent="0.25">
      <c r="A371" s="94" t="s">
        <v>49</v>
      </c>
      <c r="B371" s="421">
        <v>43004</v>
      </c>
      <c r="C371" s="421">
        <v>45905</v>
      </c>
      <c r="D371" s="419">
        <v>46603</v>
      </c>
      <c r="E371" s="421">
        <v>44735</v>
      </c>
      <c r="F371" s="324">
        <f t="shared" si="184"/>
        <v>-4.0083256442718262E-2</v>
      </c>
      <c r="G371" s="324">
        <f t="shared" si="185"/>
        <v>1.5205315325127922E-2</v>
      </c>
      <c r="H371" s="422">
        <f t="shared" si="186"/>
        <v>-1868</v>
      </c>
      <c r="I371" s="422">
        <f t="shared" si="187"/>
        <v>698</v>
      </c>
      <c r="J371" s="324">
        <f t="shared" si="188"/>
        <v>0.35316454696887162</v>
      </c>
      <c r="K371" s="401"/>
      <c r="L371" s="421">
        <v>42864.5</v>
      </c>
      <c r="M371" s="421">
        <v>46005</v>
      </c>
      <c r="N371" s="419">
        <v>46672</v>
      </c>
      <c r="O371" s="421">
        <v>45377</v>
      </c>
      <c r="P371" s="324">
        <f t="shared" si="189"/>
        <v>-2.7746828933836176E-2</v>
      </c>
      <c r="Q371" s="324">
        <f t="shared" si="190"/>
        <v>1.4498424084338657E-2</v>
      </c>
      <c r="R371" s="422">
        <f t="shared" si="191"/>
        <v>-1295</v>
      </c>
      <c r="S371" s="422">
        <f t="shared" si="192"/>
        <v>667</v>
      </c>
      <c r="T371" s="324">
        <f t="shared" ref="T371:T380" si="193">O371/$O$370</f>
        <v>0.35673742138364778</v>
      </c>
    </row>
    <row r="372" spans="1:20" x14ac:dyDescent="0.25">
      <c r="A372" s="97" t="s">
        <v>50</v>
      </c>
      <c r="B372" s="421">
        <v>35494</v>
      </c>
      <c r="C372" s="421">
        <v>37223</v>
      </c>
      <c r="D372" s="421">
        <v>38061</v>
      </c>
      <c r="E372" s="421">
        <v>38115</v>
      </c>
      <c r="F372" s="324">
        <f t="shared" si="184"/>
        <v>1.4187751241427904E-3</v>
      </c>
      <c r="G372" s="324">
        <f t="shared" si="185"/>
        <v>2.2512962415710769E-2</v>
      </c>
      <c r="H372" s="422">
        <f t="shared" si="186"/>
        <v>54</v>
      </c>
      <c r="I372" s="422">
        <f t="shared" si="187"/>
        <v>838</v>
      </c>
      <c r="J372" s="324">
        <f t="shared" si="188"/>
        <v>0.30090235179878266</v>
      </c>
      <c r="K372" s="401"/>
      <c r="L372" s="421">
        <v>36341.5</v>
      </c>
      <c r="M372" s="421">
        <v>38144</v>
      </c>
      <c r="N372" s="421">
        <v>38136</v>
      </c>
      <c r="O372" s="421">
        <v>38307</v>
      </c>
      <c r="P372" s="324">
        <f t="shared" si="189"/>
        <v>4.4839521711768082E-3</v>
      </c>
      <c r="Q372" s="324">
        <f t="shared" si="190"/>
        <v>-2.0973154362413648E-4</v>
      </c>
      <c r="R372" s="422">
        <f t="shared" si="191"/>
        <v>171</v>
      </c>
      <c r="S372" s="422">
        <f t="shared" si="192"/>
        <v>-8</v>
      </c>
      <c r="T372" s="324">
        <f t="shared" si="193"/>
        <v>0.30115566037735847</v>
      </c>
    </row>
    <row r="373" spans="1:20" x14ac:dyDescent="0.25">
      <c r="A373" s="97" t="s">
        <v>52</v>
      </c>
      <c r="B373" s="421">
        <v>18321</v>
      </c>
      <c r="C373" s="421">
        <v>19228</v>
      </c>
      <c r="D373" s="421">
        <v>19768</v>
      </c>
      <c r="E373" s="421">
        <v>20462</v>
      </c>
      <c r="F373" s="324">
        <f t="shared" si="184"/>
        <v>3.5107244030756712E-2</v>
      </c>
      <c r="G373" s="324">
        <f t="shared" si="185"/>
        <v>2.8084044102350658E-2</v>
      </c>
      <c r="H373" s="422">
        <f t="shared" si="186"/>
        <v>694</v>
      </c>
      <c r="I373" s="422">
        <f t="shared" si="187"/>
        <v>540</v>
      </c>
      <c r="J373" s="324">
        <f t="shared" si="188"/>
        <v>0.16153912954235053</v>
      </c>
      <c r="K373" s="401"/>
      <c r="L373" s="421">
        <v>18222</v>
      </c>
      <c r="M373" s="421">
        <v>19144.5</v>
      </c>
      <c r="N373" s="421">
        <v>19768</v>
      </c>
      <c r="O373" s="421">
        <v>20159</v>
      </c>
      <c r="P373" s="324">
        <f t="shared" si="189"/>
        <v>1.9779441521651231E-2</v>
      </c>
      <c r="Q373" s="324">
        <f t="shared" si="190"/>
        <v>3.2568100498837849E-2</v>
      </c>
      <c r="R373" s="422">
        <f t="shared" si="191"/>
        <v>391</v>
      </c>
      <c r="S373" s="422">
        <f t="shared" si="192"/>
        <v>623.5</v>
      </c>
      <c r="T373" s="324">
        <f t="shared" si="193"/>
        <v>0.15848270440251572</v>
      </c>
    </row>
    <row r="374" spans="1:20" x14ac:dyDescent="0.25">
      <c r="A374" s="97" t="s">
        <v>53</v>
      </c>
      <c r="B374" s="421">
        <v>4169</v>
      </c>
      <c r="C374" s="421">
        <v>4791</v>
      </c>
      <c r="D374" s="421">
        <v>4797</v>
      </c>
      <c r="E374" s="421">
        <v>4863</v>
      </c>
      <c r="F374" s="324">
        <f t="shared" si="184"/>
        <v>1.3758599124452875E-2</v>
      </c>
      <c r="G374" s="324">
        <f t="shared" si="185"/>
        <v>1.2523481527864089E-3</v>
      </c>
      <c r="H374" s="422">
        <f t="shared" si="186"/>
        <v>66</v>
      </c>
      <c r="I374" s="422">
        <f t="shared" si="187"/>
        <v>6</v>
      </c>
      <c r="J374" s="324">
        <f t="shared" si="188"/>
        <v>3.8391398053193755E-2</v>
      </c>
      <c r="K374" s="401"/>
      <c r="L374" s="421">
        <v>4169</v>
      </c>
      <c r="M374" s="421">
        <v>4791</v>
      </c>
      <c r="N374" s="421">
        <v>4797</v>
      </c>
      <c r="O374" s="421">
        <v>4863</v>
      </c>
      <c r="P374" s="324">
        <f t="shared" si="189"/>
        <v>1.3758599124452875E-2</v>
      </c>
      <c r="Q374" s="324">
        <f t="shared" si="190"/>
        <v>1.2523481527864089E-3</v>
      </c>
      <c r="R374" s="422">
        <f t="shared" si="191"/>
        <v>66</v>
      </c>
      <c r="S374" s="422">
        <f t="shared" si="192"/>
        <v>6</v>
      </c>
      <c r="T374" s="324">
        <f t="shared" si="193"/>
        <v>3.8231132075471699E-2</v>
      </c>
    </row>
    <row r="375" spans="1:20" x14ac:dyDescent="0.25">
      <c r="A375" s="97" t="s">
        <v>54</v>
      </c>
      <c r="B375" s="421">
        <v>2493</v>
      </c>
      <c r="C375" s="421">
        <v>2832</v>
      </c>
      <c r="D375" s="421">
        <v>2773</v>
      </c>
      <c r="E375" s="421">
        <v>2679</v>
      </c>
      <c r="F375" s="324">
        <f t="shared" si="184"/>
        <v>-3.3898305084745783E-2</v>
      </c>
      <c r="G375" s="324">
        <f t="shared" si="185"/>
        <v>-2.083333333333337E-2</v>
      </c>
      <c r="H375" s="422">
        <f t="shared" si="186"/>
        <v>-94</v>
      </c>
      <c r="I375" s="422">
        <f t="shared" si="187"/>
        <v>-59</v>
      </c>
      <c r="J375" s="324">
        <f t="shared" si="188"/>
        <v>2.1149610401913647E-2</v>
      </c>
      <c r="K375" s="401"/>
      <c r="L375" s="421">
        <v>2493</v>
      </c>
      <c r="M375" s="421">
        <v>2832</v>
      </c>
      <c r="N375" s="421">
        <v>2769.5</v>
      </c>
      <c r="O375" s="421">
        <v>2679</v>
      </c>
      <c r="P375" s="324">
        <f t="shared" si="189"/>
        <v>-3.2677378588192862E-2</v>
      </c>
      <c r="Q375" s="324">
        <f t="shared" si="190"/>
        <v>-2.206920903954801E-2</v>
      </c>
      <c r="R375" s="422">
        <f t="shared" si="191"/>
        <v>-90.5</v>
      </c>
      <c r="S375" s="422">
        <f t="shared" si="192"/>
        <v>-62.5</v>
      </c>
      <c r="T375" s="324">
        <f t="shared" si="193"/>
        <v>2.1061320754716981E-2</v>
      </c>
    </row>
    <row r="376" spans="1:20" x14ac:dyDescent="0.25">
      <c r="A376" s="97" t="s">
        <v>55</v>
      </c>
      <c r="B376" s="421">
        <v>625</v>
      </c>
      <c r="C376" s="421">
        <v>663</v>
      </c>
      <c r="D376" s="421">
        <v>673</v>
      </c>
      <c r="E376" s="421">
        <v>673</v>
      </c>
      <c r="F376" s="324">
        <f t="shared" si="184"/>
        <v>0</v>
      </c>
      <c r="G376" s="324">
        <f t="shared" si="185"/>
        <v>1.5082956259426794E-2</v>
      </c>
      <c r="H376" s="422">
        <f t="shared" si="186"/>
        <v>0</v>
      </c>
      <c r="I376" s="422">
        <f t="shared" si="187"/>
        <v>10</v>
      </c>
      <c r="J376" s="324">
        <f t="shared" si="188"/>
        <v>5.3130600225785316E-3</v>
      </c>
      <c r="K376" s="401"/>
      <c r="L376" s="421">
        <v>625</v>
      </c>
      <c r="M376" s="421">
        <v>663</v>
      </c>
      <c r="N376" s="421">
        <v>673</v>
      </c>
      <c r="O376" s="421">
        <v>673</v>
      </c>
      <c r="P376" s="324">
        <f t="shared" si="189"/>
        <v>0</v>
      </c>
      <c r="Q376" s="324">
        <f t="shared" si="190"/>
        <v>1.5082956259426794E-2</v>
      </c>
      <c r="R376" s="422">
        <f t="shared" si="191"/>
        <v>0</v>
      </c>
      <c r="S376" s="422">
        <f t="shared" si="192"/>
        <v>10</v>
      </c>
      <c r="T376" s="324">
        <f t="shared" si="193"/>
        <v>5.290880503144654E-3</v>
      </c>
    </row>
    <row r="377" spans="1:20" x14ac:dyDescent="0.25">
      <c r="A377" s="97" t="s">
        <v>56</v>
      </c>
      <c r="B377" s="421">
        <v>6412</v>
      </c>
      <c r="C377" s="421">
        <v>6415</v>
      </c>
      <c r="D377" s="421">
        <v>6415</v>
      </c>
      <c r="E377" s="421">
        <v>6497</v>
      </c>
      <c r="F377" s="324">
        <f t="shared" si="184"/>
        <v>1.278254091971931E-2</v>
      </c>
      <c r="G377" s="324">
        <f t="shared" si="185"/>
        <v>0</v>
      </c>
      <c r="H377" s="422">
        <f t="shared" si="186"/>
        <v>82</v>
      </c>
      <c r="I377" s="422">
        <f t="shared" si="187"/>
        <v>0</v>
      </c>
      <c r="J377" s="324">
        <f t="shared" si="188"/>
        <v>5.1291160425992154E-2</v>
      </c>
      <c r="K377" s="401"/>
      <c r="L377" s="421">
        <v>6412</v>
      </c>
      <c r="M377" s="421">
        <v>6415</v>
      </c>
      <c r="N377" s="421">
        <v>6415</v>
      </c>
      <c r="O377" s="421">
        <v>6497</v>
      </c>
      <c r="P377" s="324">
        <f t="shared" si="189"/>
        <v>1.278254091971931E-2</v>
      </c>
      <c r="Q377" s="324">
        <f t="shared" si="190"/>
        <v>0</v>
      </c>
      <c r="R377" s="422">
        <f t="shared" si="191"/>
        <v>82</v>
      </c>
      <c r="S377" s="422">
        <f t="shared" si="192"/>
        <v>0</v>
      </c>
      <c r="T377" s="324">
        <f t="shared" si="193"/>
        <v>5.1077044025157232E-2</v>
      </c>
    </row>
    <row r="378" spans="1:20" x14ac:dyDescent="0.25">
      <c r="A378" s="97" t="s">
        <v>51</v>
      </c>
      <c r="B378" s="421">
        <v>802</v>
      </c>
      <c r="C378" s="421">
        <v>912</v>
      </c>
      <c r="D378" s="421">
        <v>912</v>
      </c>
      <c r="E378" s="421">
        <v>916</v>
      </c>
      <c r="F378" s="324">
        <f t="shared" si="184"/>
        <v>4.3859649122806044E-3</v>
      </c>
      <c r="G378" s="324">
        <f t="shared" si="185"/>
        <v>0</v>
      </c>
      <c r="H378" s="422">
        <f t="shared" si="186"/>
        <v>4</v>
      </c>
      <c r="I378" s="422">
        <f t="shared" si="187"/>
        <v>0</v>
      </c>
      <c r="J378" s="324">
        <f t="shared" si="188"/>
        <v>7.2314457365259058E-3</v>
      </c>
      <c r="K378" s="401"/>
      <c r="L378" s="421">
        <v>802</v>
      </c>
      <c r="M378" s="421">
        <v>912</v>
      </c>
      <c r="N378" s="421">
        <v>912</v>
      </c>
      <c r="O378" s="421">
        <v>916</v>
      </c>
      <c r="P378" s="324">
        <f t="shared" si="189"/>
        <v>4.3859649122806044E-3</v>
      </c>
      <c r="Q378" s="324">
        <f t="shared" si="190"/>
        <v>0</v>
      </c>
      <c r="R378" s="422">
        <f t="shared" si="191"/>
        <v>4</v>
      </c>
      <c r="S378" s="422">
        <f t="shared" si="192"/>
        <v>0</v>
      </c>
      <c r="T378" s="324">
        <f t="shared" si="193"/>
        <v>7.2012578616352197E-3</v>
      </c>
    </row>
    <row r="379" spans="1:20" x14ac:dyDescent="0.25">
      <c r="A379" s="98" t="s">
        <v>57</v>
      </c>
      <c r="B379" s="421">
        <v>4562</v>
      </c>
      <c r="C379" s="421">
        <v>4562</v>
      </c>
      <c r="D379" s="421">
        <v>4562</v>
      </c>
      <c r="E379" s="421">
        <v>4616</v>
      </c>
      <c r="F379" s="324">
        <f t="shared" si="184"/>
        <v>1.1836913634370783E-2</v>
      </c>
      <c r="G379" s="324">
        <f t="shared" si="185"/>
        <v>0</v>
      </c>
      <c r="H379" s="422">
        <f t="shared" si="186"/>
        <v>54</v>
      </c>
      <c r="I379" s="422">
        <f t="shared" si="187"/>
        <v>0</v>
      </c>
      <c r="J379" s="324">
        <f t="shared" si="188"/>
        <v>3.6441433973584694E-2</v>
      </c>
      <c r="K379" s="401"/>
      <c r="L379" s="421">
        <v>4562</v>
      </c>
      <c r="M379" s="421">
        <v>4562</v>
      </c>
      <c r="N379" s="421">
        <v>4562</v>
      </c>
      <c r="O379" s="421">
        <v>4616</v>
      </c>
      <c r="P379" s="324">
        <f t="shared" si="189"/>
        <v>1.1836913634370783E-2</v>
      </c>
      <c r="Q379" s="324">
        <f t="shared" si="190"/>
        <v>0</v>
      </c>
      <c r="R379" s="422">
        <f t="shared" si="191"/>
        <v>54</v>
      </c>
      <c r="S379" s="422">
        <f t="shared" si="192"/>
        <v>0</v>
      </c>
      <c r="T379" s="324">
        <f t="shared" si="193"/>
        <v>3.6289308176100626E-2</v>
      </c>
    </row>
    <row r="380" spans="1:20" x14ac:dyDescent="0.25">
      <c r="A380" s="99" t="s">
        <v>58</v>
      </c>
      <c r="B380" s="421">
        <v>3493</v>
      </c>
      <c r="C380" s="421">
        <v>3081</v>
      </c>
      <c r="D380" s="421">
        <v>3110</v>
      </c>
      <c r="E380" s="421">
        <v>3113</v>
      </c>
      <c r="F380" s="324">
        <f t="shared" si="184"/>
        <v>9.646302250803096E-4</v>
      </c>
      <c r="G380" s="324">
        <f t="shared" si="185"/>
        <v>9.4125283998702791E-3</v>
      </c>
      <c r="H380" s="422">
        <f t="shared" si="186"/>
        <v>3</v>
      </c>
      <c r="I380" s="422">
        <f t="shared" si="187"/>
        <v>29</v>
      </c>
      <c r="J380" s="324">
        <f t="shared" si="188"/>
        <v>2.4575863076206492E-2</v>
      </c>
      <c r="K380" s="401"/>
      <c r="L380" s="421">
        <v>3493</v>
      </c>
      <c r="M380" s="421">
        <v>3081</v>
      </c>
      <c r="N380" s="421">
        <v>3081</v>
      </c>
      <c r="O380" s="421">
        <v>3113</v>
      </c>
      <c r="P380" s="324">
        <f t="shared" si="189"/>
        <v>1.0386238234339595E-2</v>
      </c>
      <c r="Q380" s="324">
        <f t="shared" si="190"/>
        <v>0</v>
      </c>
      <c r="R380" s="422">
        <f t="shared" si="191"/>
        <v>32</v>
      </c>
      <c r="S380" s="422">
        <f t="shared" si="192"/>
        <v>0</v>
      </c>
      <c r="T380" s="324">
        <f t="shared" si="193"/>
        <v>2.4473270440251573E-2</v>
      </c>
    </row>
    <row r="381" spans="1:20" ht="21" x14ac:dyDescent="0.35">
      <c r="A381" s="376" t="s">
        <v>86</v>
      </c>
      <c r="B381" s="376"/>
      <c r="C381" s="376"/>
      <c r="D381" s="376"/>
      <c r="E381" s="376"/>
      <c r="F381" s="376"/>
      <c r="G381" s="376"/>
      <c r="H381" s="376"/>
      <c r="I381" s="376"/>
      <c r="J381" s="376"/>
      <c r="K381" s="376"/>
      <c r="L381" s="376"/>
      <c r="M381" s="376"/>
      <c r="N381" s="376"/>
      <c r="O381" s="376"/>
      <c r="P381" s="376"/>
      <c r="Q381" s="376"/>
      <c r="R381" s="376"/>
      <c r="S381" s="376"/>
      <c r="T381" s="376"/>
    </row>
  </sheetData>
  <mergeCells count="575"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A69:T69"/>
    <mergeCell ref="B70:J70"/>
    <mergeCell ref="L70:T70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7B46-3D7E-4F88-9D3A-9C33A3FB8FE5}">
  <sheetPr codeName="Hoja15"/>
  <dimension ref="A1:Z411"/>
  <sheetViews>
    <sheetView workbookViewId="0">
      <selection activeCell="N14" sqref="N14"/>
    </sheetView>
  </sheetViews>
  <sheetFormatPr baseColWidth="10" defaultColWidth="0" defaultRowHeight="15" customHeight="1" zeroHeight="1" x14ac:dyDescent="0.25"/>
  <cols>
    <col min="1" max="1" width="29.85546875" bestFit="1" customWidth="1"/>
    <col min="2" max="5" width="11.42578125" style="466" customWidth="1"/>
    <col min="6" max="6" width="12.28515625" style="466" customWidth="1"/>
    <col min="7" max="9" width="12.7109375" style="466" customWidth="1"/>
    <col min="10" max="10" width="11.42578125" style="466" customWidth="1"/>
    <col min="11" max="11" width="1.28515625" style="466" customWidth="1"/>
    <col min="12" max="14" width="12.5703125" style="466" customWidth="1"/>
    <col min="15" max="17" width="11.42578125" style="466" customWidth="1"/>
    <col min="18" max="19" width="14" style="466" customWidth="1"/>
    <col min="20" max="20" width="11.42578125" style="466" customWidth="1"/>
    <col min="21" max="24" width="11.42578125" hidden="1" customWidth="1"/>
    <col min="25" max="25" width="24" hidden="1" customWidth="1"/>
    <col min="26" max="16384" width="11.42578125" hidden="1"/>
  </cols>
  <sheetData>
    <row r="1" spans="1:26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6" ht="21" x14ac:dyDescent="0.35">
      <c r="A2" s="426" t="s">
        <v>87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</row>
    <row r="3" spans="1:26" ht="21" x14ac:dyDescent="0.25">
      <c r="A3" s="4" t="s">
        <v>88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6" ht="21" x14ac:dyDescent="0.35">
      <c r="A4" s="427" t="s">
        <v>89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</row>
    <row r="5" spans="1:26" x14ac:dyDescent="0.25">
      <c r="A5" s="72"/>
      <c r="B5" s="11" t="s">
        <v>150</v>
      </c>
      <c r="C5" s="12"/>
      <c r="D5" s="12"/>
      <c r="E5" s="12"/>
      <c r="F5" s="12"/>
      <c r="G5" s="12"/>
      <c r="H5" s="12"/>
      <c r="I5" s="12"/>
      <c r="J5" s="13"/>
      <c r="K5" s="428"/>
      <c r="L5" s="11" t="str">
        <f>CONCATENATE("acumulado ",B5)</f>
        <v>acumulado febrero</v>
      </c>
      <c r="M5" s="12"/>
      <c r="N5" s="12"/>
      <c r="O5" s="12"/>
      <c r="P5" s="12"/>
      <c r="Q5" s="12"/>
      <c r="R5" s="12"/>
      <c r="S5" s="12"/>
      <c r="T5" s="13"/>
    </row>
    <row r="6" spans="1:26" x14ac:dyDescent="0.25">
      <c r="A6" s="15"/>
      <c r="B6" s="16">
        <v>2022</v>
      </c>
      <c r="C6" s="16">
        <v>2023</v>
      </c>
      <c r="D6" s="16">
        <v>2024</v>
      </c>
      <c r="E6" s="16">
        <v>2025</v>
      </c>
      <c r="F6" s="16" t="str">
        <f>CONCATENATE("var ",RIGHT(E6,2),"/",RIGHT(D6,2))</f>
        <v>var 25/24</v>
      </c>
      <c r="G6" s="16" t="str">
        <f>CONCATENATE("var ",RIGHT(D6,2),"/",RIGHT(C6,2))</f>
        <v>var 24/23</v>
      </c>
      <c r="H6" s="16" t="str">
        <f>CONCATENATE("dif ",RIGHT(E6,2),"-",RIGHT(D6,2))</f>
        <v>dif 25-24</v>
      </c>
      <c r="I6" s="16" t="str">
        <f>CONCATENATE("dif ",RIGHT(D6,2),"-",RIGHT(C6,2))</f>
        <v>dif 24-23</v>
      </c>
      <c r="J6" s="16" t="str">
        <f>CONCATENATE("cuota ",RIGHT(E6,2))</f>
        <v>cuota 25</v>
      </c>
      <c r="K6" s="429"/>
      <c r="L6" s="16">
        <v>2022</v>
      </c>
      <c r="M6" s="16">
        <v>2023</v>
      </c>
      <c r="N6" s="16">
        <v>2024</v>
      </c>
      <c r="O6" s="16">
        <v>2025</v>
      </c>
      <c r="P6" s="16" t="str">
        <f>CONCATENATE("var ",RIGHT(O6,2),"/",RIGHT(N6,2))</f>
        <v>var 25/24</v>
      </c>
      <c r="Q6" s="16" t="str">
        <f>CONCATENATE("var ",RIGHT(N6,2),"/",RIGHT(M6,2))</f>
        <v>var 24/23</v>
      </c>
      <c r="R6" s="16" t="str">
        <f>CONCATENATE("dif ",RIGHT(O6,2),"-",RIGHT(N6,2))</f>
        <v>dif 25-24</v>
      </c>
      <c r="S6" s="16" t="str">
        <f>CONCATENATE("dif ",RIGHT(N6,2),"-",RIGHT(M6,2))</f>
        <v>dif 24-23</v>
      </c>
      <c r="T6" s="16" t="str">
        <f>CONCATENATE("cuota ",RIGHT(O6,2))</f>
        <v>cuota 25</v>
      </c>
      <c r="Z6" s="430"/>
    </row>
    <row r="7" spans="1:26" x14ac:dyDescent="0.25">
      <c r="A7" s="431" t="s">
        <v>90</v>
      </c>
      <c r="B7" s="432">
        <v>594583</v>
      </c>
      <c r="C7" s="432">
        <v>737880</v>
      </c>
      <c r="D7" s="432">
        <v>844485</v>
      </c>
      <c r="E7" s="432">
        <v>873776</v>
      </c>
      <c r="F7" s="433">
        <f>IFERROR(E7/D7-1,"-")</f>
        <v>3.4685044731404435E-2</v>
      </c>
      <c r="G7" s="433">
        <f>IFERROR(D7/C7-1,"-")</f>
        <v>0.14447471133517653</v>
      </c>
      <c r="H7" s="432">
        <f>IFERROR(E7-D7,"-")</f>
        <v>29291</v>
      </c>
      <c r="I7" s="432">
        <f>IFERROR(D7-C7,"-")</f>
        <v>106605</v>
      </c>
      <c r="J7" s="433">
        <f>E7/$E$7</f>
        <v>1</v>
      </c>
      <c r="K7" s="434"/>
      <c r="L7" s="432">
        <v>1084038</v>
      </c>
      <c r="M7" s="432">
        <v>1483467</v>
      </c>
      <c r="N7" s="432">
        <v>1660813</v>
      </c>
      <c r="O7" s="432">
        <v>1750822</v>
      </c>
      <c r="P7" s="433">
        <f>IFERROR(O7/N7-1,"-")</f>
        <v>5.4195746300155445E-2</v>
      </c>
      <c r="Q7" s="433">
        <f>IFERROR(N7/M7-1,"-")</f>
        <v>0.1195483283416483</v>
      </c>
      <c r="R7" s="432">
        <f>IFERROR(O7-N7,"-")</f>
        <v>90009</v>
      </c>
      <c r="S7" s="432">
        <f>IFERROR(N7-M7,"-")</f>
        <v>177346</v>
      </c>
      <c r="T7" s="433">
        <f>O7/$O$7</f>
        <v>1</v>
      </c>
      <c r="Z7" s="435"/>
    </row>
    <row r="8" spans="1:26" x14ac:dyDescent="0.25">
      <c r="A8" s="436" t="s">
        <v>91</v>
      </c>
      <c r="B8" s="437">
        <v>538024</v>
      </c>
      <c r="C8" s="437">
        <v>667225</v>
      </c>
      <c r="D8" s="437">
        <v>770616</v>
      </c>
      <c r="E8" s="437">
        <v>799624</v>
      </c>
      <c r="F8" s="438">
        <f>IFERROR(E8/D8-1,"-")</f>
        <v>3.7642613182181428E-2</v>
      </c>
      <c r="G8" s="439">
        <f t="shared" ref="G8:G9" si="0">IFERROR(D8/C8-1,"-")</f>
        <v>0.15495672374386449</v>
      </c>
      <c r="H8" s="437">
        <f>IFERROR(E8-D8,"-")</f>
        <v>29008</v>
      </c>
      <c r="I8" s="437">
        <f t="shared" ref="I8:I9" si="1">IFERROR(D8-C8,"-")</f>
        <v>103391</v>
      </c>
      <c r="J8" s="438">
        <f>E8/$E$7</f>
        <v>0.91513614473274618</v>
      </c>
      <c r="K8" s="429"/>
      <c r="L8" s="437">
        <v>978128</v>
      </c>
      <c r="M8" s="437">
        <v>1336346</v>
      </c>
      <c r="N8" s="437">
        <v>1509058</v>
      </c>
      <c r="O8" s="437">
        <v>1600662</v>
      </c>
      <c r="P8" s="438">
        <f>IFERROR(O8/N8-1,"-")</f>
        <v>6.0702769542323676E-2</v>
      </c>
      <c r="Q8" s="438">
        <f t="shared" ref="Q8:Q9" si="2">IFERROR(N8/M8-1,"-")</f>
        <v>0.129241977751271</v>
      </c>
      <c r="R8" s="437">
        <f>IFERROR(O8-N8,"-")</f>
        <v>91604</v>
      </c>
      <c r="S8" s="437">
        <f t="shared" ref="S8:S9" si="3">IFERROR(N8-M8,"-")</f>
        <v>172712</v>
      </c>
      <c r="T8" s="438">
        <f>O8/$O$7</f>
        <v>0.91423457096152549</v>
      </c>
    </row>
    <row r="9" spans="1:26" x14ac:dyDescent="0.25">
      <c r="A9" s="436" t="s">
        <v>92</v>
      </c>
      <c r="B9" s="437">
        <v>56559</v>
      </c>
      <c r="C9" s="437">
        <v>70655</v>
      </c>
      <c r="D9" s="437">
        <v>73869</v>
      </c>
      <c r="E9" s="437">
        <v>74152</v>
      </c>
      <c r="F9" s="438">
        <f>IFERROR(E9/D9-1,"-")</f>
        <v>3.8311064181184573E-3</v>
      </c>
      <c r="G9" s="439">
        <f t="shared" si="0"/>
        <v>4.5488641992781798E-2</v>
      </c>
      <c r="H9" s="437">
        <f t="shared" ref="H9" si="4">IFERROR(E9-D9,"-")</f>
        <v>283</v>
      </c>
      <c r="I9" s="437">
        <f t="shared" si="1"/>
        <v>3214</v>
      </c>
      <c r="J9" s="438">
        <f>E9/$E$7</f>
        <v>8.4863855267253846E-2</v>
      </c>
      <c r="K9" s="429"/>
      <c r="L9" s="437">
        <v>105910</v>
      </c>
      <c r="M9" s="437">
        <v>147121</v>
      </c>
      <c r="N9" s="437">
        <v>151755</v>
      </c>
      <c r="O9" s="437">
        <v>150160</v>
      </c>
      <c r="P9" s="438">
        <f>IFERROR(O9/N9-1,"-")</f>
        <v>-1.0510362096800785E-2</v>
      </c>
      <c r="Q9" s="438">
        <f t="shared" si="2"/>
        <v>3.1497882695196378E-2</v>
      </c>
      <c r="R9" s="437">
        <f>IFERROR(O9-N9,"-")</f>
        <v>-1595</v>
      </c>
      <c r="S9" s="437">
        <f t="shared" si="3"/>
        <v>4634</v>
      </c>
      <c r="T9" s="438">
        <f>O9/$O$7</f>
        <v>8.5765429038474505E-2</v>
      </c>
    </row>
    <row r="10" spans="1:26" ht="21" x14ac:dyDescent="0.35">
      <c r="A10" s="427" t="s">
        <v>93</v>
      </c>
      <c r="B10" s="427"/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</row>
    <row r="11" spans="1:26" x14ac:dyDescent="0.25">
      <c r="A11" s="72"/>
      <c r="B11" s="11" t="s">
        <v>150</v>
      </c>
      <c r="C11" s="12"/>
      <c r="D11" s="12"/>
      <c r="E11" s="12"/>
      <c r="F11" s="12"/>
      <c r="G11" s="12"/>
      <c r="H11" s="12"/>
      <c r="I11" s="12"/>
      <c r="J11" s="13"/>
      <c r="K11" s="428"/>
      <c r="L11" s="11" t="str">
        <f>CONCATENATE("acumulado ",B11)</f>
        <v>acumulado febrero</v>
      </c>
      <c r="M11" s="12"/>
      <c r="N11" s="12"/>
      <c r="O11" s="12"/>
      <c r="P11" s="12"/>
      <c r="Q11" s="12"/>
      <c r="R11" s="12"/>
      <c r="S11" s="12"/>
      <c r="T11" s="13"/>
      <c r="Y11" s="440"/>
    </row>
    <row r="12" spans="1:26" x14ac:dyDescent="0.25">
      <c r="A12" s="15" t="s">
        <v>94</v>
      </c>
      <c r="B12" s="16">
        <f>B$6</f>
        <v>2022</v>
      </c>
      <c r="C12" s="16">
        <f t="shared" ref="C12" si="5">C$6</f>
        <v>2023</v>
      </c>
      <c r="D12" s="16">
        <f>D$6</f>
        <v>2024</v>
      </c>
      <c r="E12" s="16">
        <v>2025</v>
      </c>
      <c r="F12" s="16" t="str">
        <f>CONCATENATE("var ",RIGHT(E12,2),"/",RIGHT(D12,2))</f>
        <v>var 25/24</v>
      </c>
      <c r="G12" s="16" t="str">
        <f>$G$6</f>
        <v>var 24/23</v>
      </c>
      <c r="H12" s="16" t="str">
        <f>CONCATENATE("dif ",RIGHT(E12,2),"-",RIGHT(D12,2))</f>
        <v>dif 25-24</v>
      </c>
      <c r="I12" s="16" t="str">
        <f>CONCATENATE("dif ",RIGHT(D12,2),"-",RIGHT(C12,2))</f>
        <v>dif 24-23</v>
      </c>
      <c r="J12" s="16" t="str">
        <f>CONCATENATE("cuota ",RIGHT(E12,2))</f>
        <v>cuota 25</v>
      </c>
      <c r="K12" s="429"/>
      <c r="L12" s="16">
        <f>L$6</f>
        <v>2022</v>
      </c>
      <c r="M12" s="16">
        <f>M$6</f>
        <v>2023</v>
      </c>
      <c r="N12" s="16">
        <f t="shared" ref="N12:O12" si="6">N$6</f>
        <v>2024</v>
      </c>
      <c r="O12" s="16">
        <f t="shared" si="6"/>
        <v>2025</v>
      </c>
      <c r="P12" s="16" t="str">
        <f>CONCATENATE("var ",RIGHT(O12,2),"/",RIGHT(N12,2))</f>
        <v>var 25/24</v>
      </c>
      <c r="Q12" s="16" t="str">
        <f>$Q$6</f>
        <v>var 24/23</v>
      </c>
      <c r="R12" s="16" t="str">
        <f>CONCATENATE("dif ",RIGHT(O12,2),"-",RIGHT(N12,2))</f>
        <v>dif 25-24</v>
      </c>
      <c r="S12" s="16" t="str">
        <f>$S$6</f>
        <v>dif 24-23</v>
      </c>
      <c r="T12" s="16" t="str">
        <f>CONCATENATE("cuota ",RIGHT(O12,2))</f>
        <v>cuota 25</v>
      </c>
      <c r="Y12" s="441"/>
    </row>
    <row r="13" spans="1:26" x14ac:dyDescent="0.25">
      <c r="A13" s="442" t="s">
        <v>95</v>
      </c>
      <c r="B13" s="443">
        <v>594583</v>
      </c>
      <c r="C13" s="443">
        <v>737880</v>
      </c>
      <c r="D13" s="443">
        <v>844485</v>
      </c>
      <c r="E13" s="443">
        <v>873776</v>
      </c>
      <c r="F13" s="444">
        <f>IFERROR(E13/D13-1,"-")</f>
        <v>3.4685044731404435E-2</v>
      </c>
      <c r="G13" s="444">
        <f t="shared" ref="G13:G47" si="7">IFERROR(D13/C13-1,"-")</f>
        <v>0.14447471133517653</v>
      </c>
      <c r="H13" s="443">
        <f>IFERROR(E13-D13,"-")</f>
        <v>29291</v>
      </c>
      <c r="I13" s="443">
        <f t="shared" ref="I13:I47" si="8">IFERROR(D13-C13,"-")</f>
        <v>106605</v>
      </c>
      <c r="J13" s="444">
        <f>IFERROR(E13/$E$7,"-")</f>
        <v>1</v>
      </c>
      <c r="K13" s="434"/>
      <c r="L13" s="432">
        <v>1084038</v>
      </c>
      <c r="M13" s="432">
        <v>1483467</v>
      </c>
      <c r="N13" s="432">
        <v>1660813</v>
      </c>
      <c r="O13" s="432">
        <v>1750822</v>
      </c>
      <c r="P13" s="433">
        <f t="shared" ref="P13:P47" si="9">IFERROR(O13/N13-1,"-")</f>
        <v>5.4195746300155445E-2</v>
      </c>
      <c r="Q13" s="433">
        <f t="shared" ref="Q13:Q47" si="10">IFERROR(N13/M13-1,"-")</f>
        <v>0.1195483283416483</v>
      </c>
      <c r="R13" s="432">
        <f t="shared" ref="R13:R47" si="11">IFERROR(O13-N13,"-")</f>
        <v>90009</v>
      </c>
      <c r="S13" s="432">
        <f t="shared" ref="S13:S47" si="12">IFERROR(N13-M13,"-")</f>
        <v>177346</v>
      </c>
      <c r="T13" s="433">
        <f>O13/$O$13</f>
        <v>1</v>
      </c>
      <c r="Y13" s="441"/>
    </row>
    <row r="14" spans="1:26" x14ac:dyDescent="0.25">
      <c r="A14" s="445" t="s">
        <v>96</v>
      </c>
      <c r="B14" s="446">
        <v>198844</v>
      </c>
      <c r="C14" s="446">
        <v>252092</v>
      </c>
      <c r="D14" s="446">
        <v>283326</v>
      </c>
      <c r="E14" s="446">
        <v>289657</v>
      </c>
      <c r="F14" s="447">
        <f t="shared" ref="F14:F47" si="13">IFERROR(E14/D14-1,"-")</f>
        <v>2.2345284230885998E-2</v>
      </c>
      <c r="G14" s="447">
        <f t="shared" si="7"/>
        <v>0.12389921139901316</v>
      </c>
      <c r="H14" s="446">
        <f t="shared" ref="H14:H47" si="14">IFERROR(E14-D14,"-")</f>
        <v>6331</v>
      </c>
      <c r="I14" s="446">
        <f t="shared" si="8"/>
        <v>31234</v>
      </c>
      <c r="J14" s="447">
        <f t="shared" ref="J14:J20" si="15">IFERROR(E14/$E$7,"-")</f>
        <v>0.33150029298126749</v>
      </c>
      <c r="K14" s="434"/>
      <c r="L14" s="446">
        <v>378139</v>
      </c>
      <c r="M14" s="446">
        <v>509704</v>
      </c>
      <c r="N14" s="446">
        <v>557838</v>
      </c>
      <c r="O14" s="446">
        <v>584391</v>
      </c>
      <c r="P14" s="447">
        <f>IFERROR(O14/N14-1,"-")</f>
        <v>4.7599840813999705E-2</v>
      </c>
      <c r="Q14" s="447">
        <f t="shared" si="10"/>
        <v>9.443520160720742E-2</v>
      </c>
      <c r="R14" s="446">
        <f t="shared" si="11"/>
        <v>26553</v>
      </c>
      <c r="S14" s="446">
        <f t="shared" si="12"/>
        <v>48134</v>
      </c>
      <c r="T14" s="447">
        <f t="shared" ref="T14:T47" si="16">O14/$O$13</f>
        <v>0.33378093261336678</v>
      </c>
    </row>
    <row r="15" spans="1:26" x14ac:dyDescent="0.25">
      <c r="A15" s="436" t="s">
        <v>97</v>
      </c>
      <c r="B15" s="437">
        <v>84103</v>
      </c>
      <c r="C15" s="437">
        <v>100717</v>
      </c>
      <c r="D15" s="437">
        <v>109354</v>
      </c>
      <c r="E15" s="437">
        <v>111177</v>
      </c>
      <c r="F15" s="438">
        <f t="shared" si="13"/>
        <v>1.6670629332260267E-2</v>
      </c>
      <c r="G15" s="438">
        <f t="shared" si="7"/>
        <v>8.5755135677194616E-2</v>
      </c>
      <c r="H15" s="437">
        <f t="shared" si="14"/>
        <v>1823</v>
      </c>
      <c r="I15" s="437">
        <f t="shared" si="8"/>
        <v>8637</v>
      </c>
      <c r="J15" s="438">
        <f t="shared" si="15"/>
        <v>0.12723741553899398</v>
      </c>
      <c r="K15" s="429"/>
      <c r="L15" s="437">
        <v>156478</v>
      </c>
      <c r="M15" s="437">
        <v>200649</v>
      </c>
      <c r="N15" s="437">
        <v>216261</v>
      </c>
      <c r="O15" s="437">
        <v>224205</v>
      </c>
      <c r="P15" s="438">
        <f t="shared" si="9"/>
        <v>3.6733391596265541E-2</v>
      </c>
      <c r="Q15" s="438">
        <f t="shared" si="10"/>
        <v>7.7807514615074069E-2</v>
      </c>
      <c r="R15" s="437">
        <f>IFERROR(O15-N15,"-")</f>
        <v>7944</v>
      </c>
      <c r="S15" s="437">
        <f>IFERROR(N15-M15,"-")</f>
        <v>15612</v>
      </c>
      <c r="T15" s="438">
        <f t="shared" si="16"/>
        <v>0.12805699265830564</v>
      </c>
    </row>
    <row r="16" spans="1:26" x14ac:dyDescent="0.25">
      <c r="A16" s="448" t="s">
        <v>98</v>
      </c>
      <c r="B16" s="449">
        <v>114741</v>
      </c>
      <c r="C16" s="449">
        <v>151375</v>
      </c>
      <c r="D16" s="449">
        <v>173972</v>
      </c>
      <c r="E16" s="449">
        <v>178480</v>
      </c>
      <c r="F16" s="450">
        <f t="shared" si="13"/>
        <v>2.5912215758857826E-2</v>
      </c>
      <c r="G16" s="450">
        <f t="shared" si="7"/>
        <v>0.14927828241123042</v>
      </c>
      <c r="H16" s="449">
        <f t="shared" si="14"/>
        <v>4508</v>
      </c>
      <c r="I16" s="449">
        <f t="shared" si="8"/>
        <v>22597</v>
      </c>
      <c r="J16" s="450">
        <f t="shared" si="15"/>
        <v>0.20426287744227353</v>
      </c>
      <c r="K16" s="429"/>
      <c r="L16" s="449">
        <v>221661</v>
      </c>
      <c r="M16" s="449">
        <v>309055</v>
      </c>
      <c r="N16" s="449">
        <v>341577</v>
      </c>
      <c r="O16" s="449">
        <v>360186</v>
      </c>
      <c r="P16" s="450">
        <f t="shared" si="9"/>
        <v>5.4479663443381732E-2</v>
      </c>
      <c r="Q16" s="450">
        <f t="shared" si="10"/>
        <v>0.10523046059762819</v>
      </c>
      <c r="R16" s="449">
        <f t="shared" si="11"/>
        <v>18609</v>
      </c>
      <c r="S16" s="449">
        <f t="shared" si="12"/>
        <v>32522</v>
      </c>
      <c r="T16" s="450">
        <f t="shared" si="16"/>
        <v>0.20572393995506111</v>
      </c>
    </row>
    <row r="17" spans="1:21" x14ac:dyDescent="0.25">
      <c r="A17" s="445" t="s">
        <v>99</v>
      </c>
      <c r="B17" s="446">
        <v>395739</v>
      </c>
      <c r="C17" s="446">
        <v>485788</v>
      </c>
      <c r="D17" s="446">
        <v>561159</v>
      </c>
      <c r="E17" s="446">
        <v>584119</v>
      </c>
      <c r="F17" s="447">
        <f t="shared" si="13"/>
        <v>4.091531990042041E-2</v>
      </c>
      <c r="G17" s="447">
        <f t="shared" si="7"/>
        <v>0.15515204163132879</v>
      </c>
      <c r="H17" s="446">
        <f t="shared" si="14"/>
        <v>22960</v>
      </c>
      <c r="I17" s="446">
        <f t="shared" si="8"/>
        <v>75371</v>
      </c>
      <c r="J17" s="447">
        <f t="shared" si="15"/>
        <v>0.66849970701873251</v>
      </c>
      <c r="K17" s="434"/>
      <c r="L17" s="446">
        <v>705899</v>
      </c>
      <c r="M17" s="446">
        <v>973763</v>
      </c>
      <c r="N17" s="446">
        <v>1102975</v>
      </c>
      <c r="O17" s="446">
        <v>1166431</v>
      </c>
      <c r="P17" s="447">
        <f t="shared" si="9"/>
        <v>5.7531675695278617E-2</v>
      </c>
      <c r="Q17" s="447">
        <f t="shared" si="10"/>
        <v>0.1326934788033638</v>
      </c>
      <c r="R17" s="446">
        <f t="shared" si="11"/>
        <v>63456</v>
      </c>
      <c r="S17" s="446">
        <f t="shared" si="12"/>
        <v>129212</v>
      </c>
      <c r="T17" s="447">
        <f t="shared" si="16"/>
        <v>0.66621906738663328</v>
      </c>
    </row>
    <row r="18" spans="1:21" x14ac:dyDescent="0.25">
      <c r="A18" s="436" t="s">
        <v>29</v>
      </c>
      <c r="B18" s="437">
        <v>161397</v>
      </c>
      <c r="C18" s="437">
        <v>201141</v>
      </c>
      <c r="D18" s="437">
        <v>223872</v>
      </c>
      <c r="E18" s="437">
        <v>229858</v>
      </c>
      <c r="F18" s="438">
        <f t="shared" si="13"/>
        <v>2.6738493424814269E-2</v>
      </c>
      <c r="G18" s="438">
        <f t="shared" si="7"/>
        <v>0.11301027637329031</v>
      </c>
      <c r="H18" s="437">
        <f t="shared" si="14"/>
        <v>5986</v>
      </c>
      <c r="I18" s="437">
        <f t="shared" si="8"/>
        <v>22731</v>
      </c>
      <c r="J18" s="438">
        <f t="shared" si="15"/>
        <v>0.26306284448188094</v>
      </c>
      <c r="K18" s="429"/>
      <c r="L18" s="437">
        <v>263916</v>
      </c>
      <c r="M18" s="437">
        <v>392789</v>
      </c>
      <c r="N18" s="437">
        <v>433188</v>
      </c>
      <c r="O18" s="437">
        <v>456383</v>
      </c>
      <c r="P18" s="438">
        <f t="shared" si="9"/>
        <v>5.3544881206312178E-2</v>
      </c>
      <c r="Q18" s="438">
        <f t="shared" si="10"/>
        <v>0.10285165826945253</v>
      </c>
      <c r="R18" s="437">
        <f t="shared" si="11"/>
        <v>23195</v>
      </c>
      <c r="S18" s="437">
        <f t="shared" si="12"/>
        <v>40399</v>
      </c>
      <c r="T18" s="438">
        <f t="shared" si="16"/>
        <v>0.26066784630305079</v>
      </c>
      <c r="U18" s="451"/>
    </row>
    <row r="19" spans="1:21" x14ac:dyDescent="0.25">
      <c r="A19" s="436" t="s">
        <v>22</v>
      </c>
      <c r="B19" s="437">
        <v>60088</v>
      </c>
      <c r="C19" s="437">
        <v>80460</v>
      </c>
      <c r="D19" s="437">
        <v>93310</v>
      </c>
      <c r="E19" s="437">
        <v>97608</v>
      </c>
      <c r="F19" s="438">
        <f>IFERROR(E19/D19-1,"-")</f>
        <v>4.606151537884462E-2</v>
      </c>
      <c r="G19" s="438">
        <f t="shared" si="7"/>
        <v>0.15970668655232423</v>
      </c>
      <c r="H19" s="437">
        <f t="shared" si="14"/>
        <v>4298</v>
      </c>
      <c r="I19" s="437">
        <f t="shared" si="8"/>
        <v>12850</v>
      </c>
      <c r="J19" s="438">
        <f t="shared" si="15"/>
        <v>0.11170826390287671</v>
      </c>
      <c r="K19" s="429"/>
      <c r="L19" s="437">
        <v>112692</v>
      </c>
      <c r="M19" s="437">
        <v>161293</v>
      </c>
      <c r="N19" s="437">
        <v>183272</v>
      </c>
      <c r="O19" s="437">
        <v>194652</v>
      </c>
      <c r="P19" s="438">
        <f t="shared" si="9"/>
        <v>6.2093500371033228E-2</v>
      </c>
      <c r="Q19" s="438">
        <f t="shared" si="10"/>
        <v>0.13626753795886981</v>
      </c>
      <c r="R19" s="437">
        <f t="shared" si="11"/>
        <v>11380</v>
      </c>
      <c r="S19" s="437">
        <f t="shared" si="12"/>
        <v>21979</v>
      </c>
      <c r="T19" s="438">
        <f t="shared" si="16"/>
        <v>0.11117749262917646</v>
      </c>
      <c r="U19" s="451"/>
    </row>
    <row r="20" spans="1:21" x14ac:dyDescent="0.25">
      <c r="A20" s="436" t="s">
        <v>100</v>
      </c>
      <c r="B20" s="437">
        <v>19774</v>
      </c>
      <c r="C20" s="437">
        <v>21221</v>
      </c>
      <c r="D20" s="437">
        <v>22753</v>
      </c>
      <c r="E20" s="437">
        <v>24948</v>
      </c>
      <c r="F20" s="438">
        <f t="shared" si="13"/>
        <v>9.647079505999212E-2</v>
      </c>
      <c r="G20" s="438">
        <f t="shared" si="7"/>
        <v>7.2192639366665201E-2</v>
      </c>
      <c r="H20" s="437">
        <f t="shared" si="14"/>
        <v>2195</v>
      </c>
      <c r="I20" s="437">
        <f t="shared" si="8"/>
        <v>1532</v>
      </c>
      <c r="J20" s="438">
        <f t="shared" si="15"/>
        <v>2.8551940085330796E-2</v>
      </c>
      <c r="K20" s="429"/>
      <c r="L20" s="437">
        <v>38650</v>
      </c>
      <c r="M20" s="437">
        <v>43677</v>
      </c>
      <c r="N20" s="437">
        <v>46233</v>
      </c>
      <c r="O20" s="437">
        <v>50413</v>
      </c>
      <c r="P20" s="438">
        <f t="shared" si="9"/>
        <v>9.0411610754223215E-2</v>
      </c>
      <c r="Q20" s="438">
        <f t="shared" si="10"/>
        <v>5.8520502781784556E-2</v>
      </c>
      <c r="R20" s="437">
        <f t="shared" si="11"/>
        <v>4180</v>
      </c>
      <c r="S20" s="437">
        <f t="shared" si="12"/>
        <v>2556</v>
      </c>
      <c r="T20" s="438">
        <f t="shared" si="16"/>
        <v>2.8793903663536329E-2</v>
      </c>
      <c r="U20" s="451"/>
    </row>
    <row r="21" spans="1:21" x14ac:dyDescent="0.25">
      <c r="A21" s="436" t="s">
        <v>101</v>
      </c>
      <c r="B21" s="437">
        <v>16323</v>
      </c>
      <c r="C21" s="437">
        <v>14966</v>
      </c>
      <c r="D21" s="437">
        <v>17945</v>
      </c>
      <c r="E21" s="437">
        <v>18501</v>
      </c>
      <c r="F21" s="438">
        <f t="shared" si="13"/>
        <v>3.0983560880468053E-2</v>
      </c>
      <c r="G21" s="438">
        <f t="shared" si="7"/>
        <v>0.19905118268074307</v>
      </c>
      <c r="H21" s="437">
        <f t="shared" si="14"/>
        <v>556</v>
      </c>
      <c r="I21" s="437">
        <f t="shared" si="8"/>
        <v>2979</v>
      </c>
      <c r="J21" s="438">
        <f>IFERROR(E21/$E$7,"-")</f>
        <v>2.1173618867993627E-2</v>
      </c>
      <c r="K21" s="429"/>
      <c r="L21" s="437">
        <v>33250</v>
      </c>
      <c r="M21" s="437">
        <v>31435</v>
      </c>
      <c r="N21" s="437">
        <v>35789</v>
      </c>
      <c r="O21" s="437">
        <v>36770</v>
      </c>
      <c r="P21" s="438">
        <f t="shared" si="9"/>
        <v>2.7410656905753061E-2</v>
      </c>
      <c r="Q21" s="438">
        <f t="shared" si="10"/>
        <v>0.13850803244790844</v>
      </c>
      <c r="R21" s="437">
        <f t="shared" si="11"/>
        <v>981</v>
      </c>
      <c r="S21" s="437">
        <f t="shared" si="12"/>
        <v>4354</v>
      </c>
      <c r="T21" s="438">
        <f t="shared" si="16"/>
        <v>2.1001563836872052E-2</v>
      </c>
      <c r="U21" s="451"/>
    </row>
    <row r="22" spans="1:21" x14ac:dyDescent="0.25">
      <c r="A22" s="436" t="s">
        <v>28</v>
      </c>
      <c r="B22" s="437">
        <v>2197</v>
      </c>
      <c r="C22" s="437">
        <v>2273</v>
      </c>
      <c r="D22" s="437">
        <v>2050</v>
      </c>
      <c r="E22" s="437">
        <v>2398</v>
      </c>
      <c r="F22" s="438">
        <f t="shared" si="13"/>
        <v>0.16975609756097554</v>
      </c>
      <c r="G22" s="438">
        <f t="shared" si="7"/>
        <v>-9.8108227012758453E-2</v>
      </c>
      <c r="H22" s="437">
        <f t="shared" si="14"/>
        <v>348</v>
      </c>
      <c r="I22" s="437">
        <f t="shared" si="8"/>
        <v>-223</v>
      </c>
      <c r="J22" s="438">
        <f t="shared" ref="J22:J47" si="17">IFERROR(E22/$E$7,"-")</f>
        <v>2.7444104667557817E-3</v>
      </c>
      <c r="K22" s="429"/>
      <c r="L22" s="437">
        <v>3680</v>
      </c>
      <c r="M22" s="437">
        <v>4404</v>
      </c>
      <c r="N22" s="437">
        <v>4261</v>
      </c>
      <c r="O22" s="437">
        <v>4318</v>
      </c>
      <c r="P22" s="438">
        <f t="shared" si="9"/>
        <v>1.3377141516075941E-2</v>
      </c>
      <c r="Q22" s="438">
        <f t="shared" si="10"/>
        <v>-3.2470481380563077E-2</v>
      </c>
      <c r="R22" s="437">
        <f t="shared" si="11"/>
        <v>57</v>
      </c>
      <c r="S22" s="437">
        <f t="shared" si="12"/>
        <v>-143</v>
      </c>
      <c r="T22" s="438">
        <f t="shared" si="16"/>
        <v>2.4662701291164948E-3</v>
      </c>
      <c r="U22" s="451"/>
    </row>
    <row r="23" spans="1:21" x14ac:dyDescent="0.25">
      <c r="A23" s="436" t="s">
        <v>102</v>
      </c>
      <c r="B23" s="437">
        <f>B24+B25+B26+B27</f>
        <v>33871</v>
      </c>
      <c r="C23" s="437">
        <f t="shared" ref="C23:D23" si="18">C24+C25+C26+C27</f>
        <v>47366</v>
      </c>
      <c r="D23" s="437">
        <f t="shared" si="18"/>
        <v>49012</v>
      </c>
      <c r="E23" s="437">
        <f>E24+E25+E26+E27</f>
        <v>42588</v>
      </c>
      <c r="F23" s="438">
        <f t="shared" si="13"/>
        <v>-0.13106994205500688</v>
      </c>
      <c r="G23" s="438">
        <f t="shared" si="7"/>
        <v>3.4750665033990602E-2</v>
      </c>
      <c r="H23" s="437">
        <f t="shared" si="14"/>
        <v>-6424</v>
      </c>
      <c r="I23" s="437">
        <f t="shared" si="8"/>
        <v>1646</v>
      </c>
      <c r="J23" s="438">
        <f t="shared" si="17"/>
        <v>4.8740180549706101E-2</v>
      </c>
      <c r="K23" s="429"/>
      <c r="L23" s="437">
        <f>L24+L25+L26+L27</f>
        <v>66511</v>
      </c>
      <c r="M23" s="437">
        <f t="shared" ref="M23:O23" si="19">M24+M25+M26+M27</f>
        <v>102124</v>
      </c>
      <c r="N23" s="437">
        <f t="shared" si="19"/>
        <v>100141</v>
      </c>
      <c r="O23" s="437">
        <f t="shared" si="19"/>
        <v>85951</v>
      </c>
      <c r="P23" s="438">
        <f t="shared" si="9"/>
        <v>-0.14170020271417305</v>
      </c>
      <c r="Q23" s="438">
        <f t="shared" si="10"/>
        <v>-1.941757079628692E-2</v>
      </c>
      <c r="R23" s="437">
        <f t="shared" si="11"/>
        <v>-14190</v>
      </c>
      <c r="S23" s="437">
        <f t="shared" si="12"/>
        <v>-1983</v>
      </c>
      <c r="T23" s="438">
        <f t="shared" si="16"/>
        <v>4.9091798024013866E-2</v>
      </c>
      <c r="U23" s="451"/>
    </row>
    <row r="24" spans="1:21" x14ac:dyDescent="0.25">
      <c r="A24" s="436" t="s">
        <v>27</v>
      </c>
      <c r="B24" s="437">
        <v>9298</v>
      </c>
      <c r="C24" s="437">
        <v>12803</v>
      </c>
      <c r="D24" s="437">
        <v>12683</v>
      </c>
      <c r="E24" s="437">
        <v>11108</v>
      </c>
      <c r="F24" s="438">
        <f>IFERROR(E24/D24-1,"-")</f>
        <v>-0.12418197587321611</v>
      </c>
      <c r="G24" s="438">
        <f t="shared" si="7"/>
        <v>-9.3728032492385038E-3</v>
      </c>
      <c r="H24" s="437">
        <f>IFERROR(E24-D24,"-")</f>
        <v>-1575</v>
      </c>
      <c r="I24" s="437">
        <f t="shared" si="8"/>
        <v>-120</v>
      </c>
      <c r="J24" s="438">
        <f t="shared" si="17"/>
        <v>1.2712640310560144E-2</v>
      </c>
      <c r="K24" s="429"/>
      <c r="L24" s="437">
        <v>17547</v>
      </c>
      <c r="M24" s="437">
        <v>26826</v>
      </c>
      <c r="N24" s="437">
        <v>26291</v>
      </c>
      <c r="O24" s="437">
        <v>22353</v>
      </c>
      <c r="P24" s="438">
        <f t="shared" si="9"/>
        <v>-0.14978509756190328</v>
      </c>
      <c r="Q24" s="438">
        <f t="shared" si="10"/>
        <v>-1.9943338552150913E-2</v>
      </c>
      <c r="R24" s="437">
        <f t="shared" si="11"/>
        <v>-3938</v>
      </c>
      <c r="S24" s="437">
        <f t="shared" si="12"/>
        <v>-535</v>
      </c>
      <c r="T24" s="438">
        <f t="shared" si="16"/>
        <v>1.2767145946304079E-2</v>
      </c>
      <c r="U24" s="451"/>
    </row>
    <row r="25" spans="1:21" x14ac:dyDescent="0.25">
      <c r="A25" s="436" t="s">
        <v>37</v>
      </c>
      <c r="B25" s="437">
        <v>6693</v>
      </c>
      <c r="C25" s="437">
        <v>9515</v>
      </c>
      <c r="D25" s="437">
        <v>12054</v>
      </c>
      <c r="E25" s="437">
        <v>9061</v>
      </c>
      <c r="F25" s="438">
        <f t="shared" si="13"/>
        <v>-0.24829931972789121</v>
      </c>
      <c r="G25" s="438">
        <f t="shared" si="7"/>
        <v>0.26684182869153972</v>
      </c>
      <c r="H25" s="437">
        <f t="shared" si="14"/>
        <v>-2993</v>
      </c>
      <c r="I25" s="437">
        <f t="shared" si="8"/>
        <v>2539</v>
      </c>
      <c r="J25" s="438">
        <f>IFERROR(E25/$E$7,"-")</f>
        <v>1.0369934628554687E-2</v>
      </c>
      <c r="K25" s="429"/>
      <c r="L25" s="437">
        <v>14371</v>
      </c>
      <c r="M25" s="437">
        <v>22532</v>
      </c>
      <c r="N25" s="437">
        <v>24801</v>
      </c>
      <c r="O25" s="437">
        <v>19075</v>
      </c>
      <c r="P25" s="438">
        <f>IFERROR(O25/N25-1,"-")</f>
        <v>-0.2308777871860006</v>
      </c>
      <c r="Q25" s="438">
        <f t="shared" si="10"/>
        <v>0.1007012249245518</v>
      </c>
      <c r="R25" s="437">
        <f>IFERROR(O25-N25,"-")</f>
        <v>-5726</v>
      </c>
      <c r="S25" s="437">
        <f t="shared" si="12"/>
        <v>2269</v>
      </c>
      <c r="T25" s="438">
        <f>O25/$O$13</f>
        <v>1.0894882518040098E-2</v>
      </c>
      <c r="U25" s="451"/>
    </row>
    <row r="26" spans="1:21" x14ac:dyDescent="0.25">
      <c r="A26" s="436" t="s">
        <v>25</v>
      </c>
      <c r="B26" s="437">
        <v>12260</v>
      </c>
      <c r="C26" s="437">
        <v>15791</v>
      </c>
      <c r="D26" s="437">
        <v>13778</v>
      </c>
      <c r="E26" s="437">
        <v>12505</v>
      </c>
      <c r="F26" s="438">
        <f t="shared" si="13"/>
        <v>-9.2393671069821437E-2</v>
      </c>
      <c r="G26" s="438">
        <f t="shared" si="7"/>
        <v>-0.12747767715787472</v>
      </c>
      <c r="H26" s="437">
        <f t="shared" si="14"/>
        <v>-1273</v>
      </c>
      <c r="I26" s="437">
        <f t="shared" si="8"/>
        <v>-2013</v>
      </c>
      <c r="J26" s="438">
        <f t="shared" si="17"/>
        <v>1.4311448243027962E-2</v>
      </c>
      <c r="K26" s="429"/>
      <c r="L26" s="437">
        <v>23894</v>
      </c>
      <c r="M26" s="437">
        <v>33237</v>
      </c>
      <c r="N26" s="437">
        <v>28033</v>
      </c>
      <c r="O26" s="437">
        <v>24704</v>
      </c>
      <c r="P26" s="438">
        <f t="shared" si="9"/>
        <v>-0.11875289836977843</v>
      </c>
      <c r="Q26" s="438">
        <f t="shared" si="10"/>
        <v>-0.15657249450913135</v>
      </c>
      <c r="R26" s="437">
        <f t="shared" si="11"/>
        <v>-3329</v>
      </c>
      <c r="S26" s="437">
        <f t="shared" si="12"/>
        <v>-5204</v>
      </c>
      <c r="T26" s="438">
        <f t="shared" si="16"/>
        <v>1.4109943786404329E-2</v>
      </c>
      <c r="U26" s="451"/>
    </row>
    <row r="27" spans="1:21" x14ac:dyDescent="0.25">
      <c r="A27" s="436" t="s">
        <v>36</v>
      </c>
      <c r="B27" s="437">
        <v>5620</v>
      </c>
      <c r="C27" s="437">
        <v>9257</v>
      </c>
      <c r="D27" s="437">
        <v>10497</v>
      </c>
      <c r="E27" s="437">
        <v>9914</v>
      </c>
      <c r="F27" s="438">
        <f t="shared" si="13"/>
        <v>-5.5539678003239001E-2</v>
      </c>
      <c r="G27" s="438">
        <f t="shared" si="7"/>
        <v>0.13395268445500697</v>
      </c>
      <c r="H27" s="437">
        <f t="shared" si="14"/>
        <v>-583</v>
      </c>
      <c r="I27" s="437">
        <f t="shared" si="8"/>
        <v>1240</v>
      </c>
      <c r="J27" s="438">
        <f t="shared" si="17"/>
        <v>1.1346157367563312E-2</v>
      </c>
      <c r="K27" s="429"/>
      <c r="L27" s="437">
        <v>10699</v>
      </c>
      <c r="M27" s="437">
        <v>19529</v>
      </c>
      <c r="N27" s="437">
        <v>21016</v>
      </c>
      <c r="O27" s="437">
        <v>19819</v>
      </c>
      <c r="P27" s="438">
        <f t="shared" si="9"/>
        <v>-5.6956604491815721E-2</v>
      </c>
      <c r="Q27" s="438">
        <f t="shared" si="10"/>
        <v>7.6143171693379141E-2</v>
      </c>
      <c r="R27" s="437">
        <f t="shared" si="11"/>
        <v>-1197</v>
      </c>
      <c r="S27" s="437">
        <f t="shared" si="12"/>
        <v>1487</v>
      </c>
      <c r="T27" s="438">
        <f t="shared" si="16"/>
        <v>1.1319825773265358E-2</v>
      </c>
      <c r="U27" s="451"/>
    </row>
    <row r="28" spans="1:21" x14ac:dyDescent="0.25">
      <c r="A28" s="436" t="s">
        <v>30</v>
      </c>
      <c r="B28" s="437">
        <v>19492</v>
      </c>
      <c r="C28" s="437">
        <v>23572</v>
      </c>
      <c r="D28" s="437">
        <v>22328</v>
      </c>
      <c r="E28" s="437">
        <v>23979</v>
      </c>
      <c r="F28" s="438">
        <f t="shared" si="13"/>
        <v>7.3943031171623153E-2</v>
      </c>
      <c r="G28" s="438">
        <f t="shared" si="7"/>
        <v>-5.2774478194468011E-2</v>
      </c>
      <c r="H28" s="437">
        <f t="shared" si="14"/>
        <v>1651</v>
      </c>
      <c r="I28" s="437">
        <f t="shared" si="8"/>
        <v>-1244</v>
      </c>
      <c r="J28" s="438">
        <f t="shared" si="17"/>
        <v>2.7442960209481605E-2</v>
      </c>
      <c r="K28" s="429"/>
      <c r="L28" s="437">
        <v>32834</v>
      </c>
      <c r="M28" s="437">
        <v>44121</v>
      </c>
      <c r="N28" s="437">
        <v>40931</v>
      </c>
      <c r="O28" s="437">
        <v>45614</v>
      </c>
      <c r="P28" s="438">
        <f t="shared" si="9"/>
        <v>0.11441205931934229</v>
      </c>
      <c r="Q28" s="438">
        <f t="shared" si="10"/>
        <v>-7.2301171777611528E-2</v>
      </c>
      <c r="R28" s="437">
        <f t="shared" si="11"/>
        <v>4683</v>
      </c>
      <c r="S28" s="437">
        <f t="shared" si="12"/>
        <v>-3190</v>
      </c>
      <c r="T28" s="438">
        <f t="shared" si="16"/>
        <v>2.6052905435275546E-2</v>
      </c>
      <c r="U28" s="451"/>
    </row>
    <row r="29" spans="1:21" x14ac:dyDescent="0.25">
      <c r="A29" s="436" t="s">
        <v>35</v>
      </c>
      <c r="B29" s="437">
        <v>24354</v>
      </c>
      <c r="C29" s="437">
        <v>25899</v>
      </c>
      <c r="D29" s="437">
        <v>34237</v>
      </c>
      <c r="E29" s="437">
        <v>42526</v>
      </c>
      <c r="F29" s="438">
        <f t="shared" si="13"/>
        <v>0.24210649297543596</v>
      </c>
      <c r="G29" s="438">
        <f t="shared" si="7"/>
        <v>0.32194293215954284</v>
      </c>
      <c r="H29" s="437">
        <f t="shared" si="14"/>
        <v>8289</v>
      </c>
      <c r="I29" s="437">
        <f t="shared" si="8"/>
        <v>8338</v>
      </c>
      <c r="J29" s="438">
        <f t="shared" si="17"/>
        <v>4.8669224148980977E-2</v>
      </c>
      <c r="K29" s="429"/>
      <c r="L29" s="437">
        <v>42756</v>
      </c>
      <c r="M29" s="437">
        <v>55470</v>
      </c>
      <c r="N29" s="437">
        <v>71148</v>
      </c>
      <c r="O29" s="437">
        <v>85771</v>
      </c>
      <c r="P29" s="438">
        <f t="shared" si="9"/>
        <v>0.20552931916568284</v>
      </c>
      <c r="Q29" s="438">
        <f t="shared" si="10"/>
        <v>0.28263926446727972</v>
      </c>
      <c r="R29" s="437">
        <f t="shared" si="11"/>
        <v>14623</v>
      </c>
      <c r="S29" s="437">
        <f t="shared" si="12"/>
        <v>15678</v>
      </c>
      <c r="T29" s="438">
        <f t="shared" si="16"/>
        <v>4.8988989171943234E-2</v>
      </c>
      <c r="U29" s="451"/>
    </row>
    <row r="30" spans="1:21" x14ac:dyDescent="0.25">
      <c r="A30" s="436" t="s">
        <v>43</v>
      </c>
      <c r="B30" s="437">
        <v>10086</v>
      </c>
      <c r="C30" s="437">
        <v>10660</v>
      </c>
      <c r="D30" s="437">
        <v>18890</v>
      </c>
      <c r="E30" s="437">
        <v>22764</v>
      </c>
      <c r="F30" s="438">
        <f t="shared" si="13"/>
        <v>0.20508205399682367</v>
      </c>
      <c r="G30" s="438">
        <f t="shared" si="7"/>
        <v>0.77204502814258902</v>
      </c>
      <c r="H30" s="437">
        <f t="shared" si="14"/>
        <v>3874</v>
      </c>
      <c r="I30" s="437">
        <f t="shared" si="8"/>
        <v>8230</v>
      </c>
      <c r="J30" s="438">
        <f t="shared" si="17"/>
        <v>2.6052443646884329E-2</v>
      </c>
      <c r="K30" s="429"/>
      <c r="L30" s="437">
        <v>20575</v>
      </c>
      <c r="M30" s="437">
        <v>21948</v>
      </c>
      <c r="N30" s="437">
        <v>38250</v>
      </c>
      <c r="O30" s="437">
        <v>48034</v>
      </c>
      <c r="P30" s="438">
        <f t="shared" si="9"/>
        <v>0.25579084967320265</v>
      </c>
      <c r="Q30" s="438">
        <f t="shared" si="10"/>
        <v>0.74275560415527608</v>
      </c>
      <c r="R30" s="437">
        <f t="shared" si="11"/>
        <v>9784</v>
      </c>
      <c r="S30" s="437">
        <f t="shared" si="12"/>
        <v>16302</v>
      </c>
      <c r="T30" s="438">
        <f t="shared" si="16"/>
        <v>2.7435113335336204E-2</v>
      </c>
      <c r="U30" s="451"/>
    </row>
    <row r="31" spans="1:21" x14ac:dyDescent="0.25">
      <c r="A31" s="436" t="s">
        <v>33</v>
      </c>
      <c r="B31" s="437">
        <v>12691</v>
      </c>
      <c r="C31" s="437">
        <v>13561</v>
      </c>
      <c r="D31" s="437">
        <v>20196</v>
      </c>
      <c r="E31" s="437">
        <v>21953</v>
      </c>
      <c r="F31" s="438">
        <f t="shared" si="13"/>
        <v>8.699742523271925E-2</v>
      </c>
      <c r="G31" s="438">
        <f t="shared" si="7"/>
        <v>0.48927070275053453</v>
      </c>
      <c r="H31" s="437">
        <f t="shared" si="14"/>
        <v>1757</v>
      </c>
      <c r="I31" s="437">
        <f t="shared" si="8"/>
        <v>6635</v>
      </c>
      <c r="J31" s="438">
        <f t="shared" si="17"/>
        <v>2.5124288147076596E-2</v>
      </c>
      <c r="K31" s="429"/>
      <c r="L31" s="437">
        <v>24687</v>
      </c>
      <c r="M31" s="437">
        <v>28661</v>
      </c>
      <c r="N31" s="437">
        <v>41218</v>
      </c>
      <c r="O31" s="437">
        <v>45260</v>
      </c>
      <c r="P31" s="438">
        <f t="shared" si="9"/>
        <v>9.8063952642049479E-2</v>
      </c>
      <c r="Q31" s="438">
        <f t="shared" si="10"/>
        <v>0.43812148913157256</v>
      </c>
      <c r="R31" s="437">
        <f t="shared" si="11"/>
        <v>4042</v>
      </c>
      <c r="S31" s="437">
        <f t="shared" si="12"/>
        <v>12557</v>
      </c>
      <c r="T31" s="438">
        <f t="shared" si="16"/>
        <v>2.5850714692869977E-2</v>
      </c>
      <c r="U31" s="451"/>
    </row>
    <row r="32" spans="1:21" x14ac:dyDescent="0.25">
      <c r="A32" s="436" t="s">
        <v>44</v>
      </c>
      <c r="B32" s="437">
        <v>7481</v>
      </c>
      <c r="C32" s="437">
        <v>9757</v>
      </c>
      <c r="D32" s="437">
        <v>11460</v>
      </c>
      <c r="E32" s="437">
        <v>11093</v>
      </c>
      <c r="F32" s="438">
        <f t="shared" si="13"/>
        <v>-3.2024432809773073E-2</v>
      </c>
      <c r="G32" s="438">
        <f t="shared" si="7"/>
        <v>0.17454135492466949</v>
      </c>
      <c r="H32" s="437">
        <f t="shared" si="14"/>
        <v>-367</v>
      </c>
      <c r="I32" s="437">
        <f t="shared" si="8"/>
        <v>1703</v>
      </c>
      <c r="J32" s="438">
        <f t="shared" si="17"/>
        <v>1.2695473439416967E-2</v>
      </c>
      <c r="K32" s="429"/>
      <c r="L32" s="437">
        <v>12664</v>
      </c>
      <c r="M32" s="437">
        <v>17413</v>
      </c>
      <c r="N32" s="437">
        <v>20442</v>
      </c>
      <c r="O32" s="437">
        <v>21053</v>
      </c>
      <c r="P32" s="438">
        <f t="shared" si="9"/>
        <v>2.9889443303003693E-2</v>
      </c>
      <c r="Q32" s="438">
        <f t="shared" si="10"/>
        <v>0.17395049675529783</v>
      </c>
      <c r="R32" s="437">
        <f t="shared" si="11"/>
        <v>611</v>
      </c>
      <c r="S32" s="437">
        <f t="shared" si="12"/>
        <v>3029</v>
      </c>
      <c r="T32" s="438">
        <f t="shared" si="16"/>
        <v>1.2024637570238436E-2</v>
      </c>
      <c r="U32" s="451"/>
    </row>
    <row r="33" spans="1:21" x14ac:dyDescent="0.25">
      <c r="A33" s="436" t="s">
        <v>23</v>
      </c>
      <c r="B33" s="437">
        <v>5799</v>
      </c>
      <c r="C33" s="437">
        <v>7738</v>
      </c>
      <c r="D33" s="437">
        <v>10998</v>
      </c>
      <c r="E33" s="437">
        <v>10736</v>
      </c>
      <c r="F33" s="438">
        <f t="shared" si="13"/>
        <v>-2.3822513184215355E-2</v>
      </c>
      <c r="G33" s="438">
        <f t="shared" si="7"/>
        <v>0.42129749289222018</v>
      </c>
      <c r="H33" s="437">
        <f t="shared" si="14"/>
        <v>-262</v>
      </c>
      <c r="I33" s="437">
        <f t="shared" si="8"/>
        <v>3260</v>
      </c>
      <c r="J33" s="438">
        <f t="shared" si="17"/>
        <v>1.2286901906209373E-2</v>
      </c>
      <c r="K33" s="429"/>
      <c r="L33" s="437">
        <v>11429</v>
      </c>
      <c r="M33" s="437">
        <v>16403</v>
      </c>
      <c r="N33" s="437">
        <v>21295</v>
      </c>
      <c r="O33" s="437">
        <v>20167</v>
      </c>
      <c r="P33" s="438">
        <f t="shared" si="9"/>
        <v>-5.2970180793613486E-2</v>
      </c>
      <c r="Q33" s="438">
        <f t="shared" si="10"/>
        <v>0.29823812717185882</v>
      </c>
      <c r="R33" s="437">
        <f t="shared" si="11"/>
        <v>-1128</v>
      </c>
      <c r="S33" s="437">
        <f t="shared" si="12"/>
        <v>4892</v>
      </c>
      <c r="T33" s="438">
        <f t="shared" si="16"/>
        <v>1.1518589553935237E-2</v>
      </c>
      <c r="U33" s="451"/>
    </row>
    <row r="34" spans="1:21" x14ac:dyDescent="0.25">
      <c r="A34" s="436" t="s">
        <v>40</v>
      </c>
      <c r="B34" s="437">
        <v>4159</v>
      </c>
      <c r="C34" s="437">
        <v>5820</v>
      </c>
      <c r="D34" s="437">
        <v>2300</v>
      </c>
      <c r="E34" s="437">
        <v>2700</v>
      </c>
      <c r="F34" s="438">
        <f t="shared" si="13"/>
        <v>0.17391304347826098</v>
      </c>
      <c r="G34" s="438">
        <f t="shared" si="7"/>
        <v>-0.60481099656357395</v>
      </c>
      <c r="H34" s="437">
        <f t="shared" si="14"/>
        <v>400</v>
      </c>
      <c r="I34" s="437">
        <f t="shared" si="8"/>
        <v>-3520</v>
      </c>
      <c r="J34" s="438">
        <f t="shared" si="17"/>
        <v>3.090036805771731E-3</v>
      </c>
      <c r="K34" s="429"/>
      <c r="L34" s="437">
        <v>6330</v>
      </c>
      <c r="M34" s="437">
        <v>11667</v>
      </c>
      <c r="N34" s="437">
        <v>4775</v>
      </c>
      <c r="O34" s="437">
        <v>5368</v>
      </c>
      <c r="P34" s="438">
        <f t="shared" si="9"/>
        <v>0.12418848167539265</v>
      </c>
      <c r="Q34" s="438">
        <f t="shared" si="10"/>
        <v>-0.59072597925773551</v>
      </c>
      <c r="R34" s="437">
        <f t="shared" si="11"/>
        <v>593</v>
      </c>
      <c r="S34" s="437">
        <f t="shared" si="12"/>
        <v>-6892</v>
      </c>
      <c r="T34" s="438">
        <f t="shared" si="16"/>
        <v>3.0659884328618214E-3</v>
      </c>
      <c r="U34" s="451"/>
    </row>
    <row r="35" spans="1:21" x14ac:dyDescent="0.25">
      <c r="A35" s="436" t="s">
        <v>103</v>
      </c>
      <c r="B35" s="437">
        <v>365</v>
      </c>
      <c r="C35" s="437">
        <v>0</v>
      </c>
      <c r="D35" s="437">
        <v>0</v>
      </c>
      <c r="E35" s="437">
        <v>0</v>
      </c>
      <c r="F35" s="438" t="str">
        <f>IFERROR(E35/D35-1,"-")</f>
        <v>-</v>
      </c>
      <c r="G35" s="438" t="str">
        <f t="shared" si="7"/>
        <v>-</v>
      </c>
      <c r="H35" s="437">
        <f t="shared" si="14"/>
        <v>0</v>
      </c>
      <c r="I35" s="437">
        <f t="shared" si="8"/>
        <v>0</v>
      </c>
      <c r="J35" s="438">
        <f t="shared" si="17"/>
        <v>0</v>
      </c>
      <c r="K35" s="429"/>
      <c r="L35" s="437">
        <v>779</v>
      </c>
      <c r="M35" s="437">
        <v>0</v>
      </c>
      <c r="N35" s="437">
        <v>0</v>
      </c>
      <c r="O35" s="437">
        <v>0</v>
      </c>
      <c r="P35" s="438" t="str">
        <f t="shared" si="9"/>
        <v>-</v>
      </c>
      <c r="Q35" s="438" t="str">
        <f t="shared" si="10"/>
        <v>-</v>
      </c>
      <c r="R35" s="437">
        <f t="shared" si="11"/>
        <v>0</v>
      </c>
      <c r="S35" s="437">
        <f t="shared" si="12"/>
        <v>0</v>
      </c>
      <c r="T35" s="438">
        <f t="shared" si="16"/>
        <v>0</v>
      </c>
      <c r="U35" s="451"/>
    </row>
    <row r="36" spans="1:21" x14ac:dyDescent="0.25">
      <c r="A36" s="436" t="s">
        <v>41</v>
      </c>
      <c r="B36" s="437">
        <v>1455</v>
      </c>
      <c r="C36" s="437">
        <v>1419</v>
      </c>
      <c r="D36" s="437">
        <v>2463</v>
      </c>
      <c r="E36" s="437">
        <v>2107</v>
      </c>
      <c r="F36" s="438">
        <f t="shared" si="13"/>
        <v>-0.14453917986195697</v>
      </c>
      <c r="G36" s="438">
        <f t="shared" si="7"/>
        <v>0.73572938689217748</v>
      </c>
      <c r="H36" s="437">
        <f t="shared" si="14"/>
        <v>-356</v>
      </c>
      <c r="I36" s="437">
        <f t="shared" si="8"/>
        <v>1044</v>
      </c>
      <c r="J36" s="438">
        <f t="shared" si="17"/>
        <v>2.4113731665781619E-3</v>
      </c>
      <c r="K36" s="429"/>
      <c r="L36" s="437">
        <v>3081</v>
      </c>
      <c r="M36" s="437">
        <v>2846</v>
      </c>
      <c r="N36" s="437">
        <v>5871</v>
      </c>
      <c r="O36" s="437">
        <v>4673</v>
      </c>
      <c r="P36" s="438">
        <f t="shared" si="9"/>
        <v>-0.20405382388008853</v>
      </c>
      <c r="Q36" s="438">
        <f t="shared" si="10"/>
        <v>1.0628952916373859</v>
      </c>
      <c r="R36" s="437">
        <f t="shared" si="11"/>
        <v>-1198</v>
      </c>
      <c r="S36" s="437">
        <f t="shared" si="12"/>
        <v>3025</v>
      </c>
      <c r="T36" s="438">
        <f t="shared" si="16"/>
        <v>2.6690320318113435E-3</v>
      </c>
      <c r="U36" s="451"/>
    </row>
    <row r="37" spans="1:21" x14ac:dyDescent="0.25">
      <c r="A37" s="436" t="s">
        <v>104</v>
      </c>
      <c r="B37" s="437">
        <v>3468</v>
      </c>
      <c r="C37" s="437">
        <v>2425</v>
      </c>
      <c r="D37" s="437">
        <v>3756</v>
      </c>
      <c r="E37" s="437">
        <v>3134</v>
      </c>
      <c r="F37" s="438">
        <f t="shared" si="13"/>
        <v>-0.16560170394036211</v>
      </c>
      <c r="G37" s="438">
        <f t="shared" si="7"/>
        <v>0.54886597938144321</v>
      </c>
      <c r="H37" s="437">
        <f t="shared" si="14"/>
        <v>-622</v>
      </c>
      <c r="I37" s="437">
        <f t="shared" si="8"/>
        <v>1331</v>
      </c>
      <c r="J37" s="438">
        <f t="shared" si="17"/>
        <v>3.5867316108476313E-3</v>
      </c>
      <c r="K37" s="429"/>
      <c r="L37" s="437">
        <v>6559</v>
      </c>
      <c r="M37" s="437">
        <v>4404</v>
      </c>
      <c r="N37" s="437">
        <v>6358</v>
      </c>
      <c r="O37" s="437">
        <v>5846</v>
      </c>
      <c r="P37" s="438">
        <f t="shared" si="9"/>
        <v>-8.0528468071720649E-2</v>
      </c>
      <c r="Q37" s="438">
        <f t="shared" si="10"/>
        <v>0.4436875567665759</v>
      </c>
      <c r="R37" s="437">
        <f t="shared" si="11"/>
        <v>-512</v>
      </c>
      <c r="S37" s="437">
        <f t="shared" si="12"/>
        <v>1954</v>
      </c>
      <c r="T37" s="438">
        <f t="shared" si="16"/>
        <v>3.3390030511382652E-3</v>
      </c>
      <c r="U37" s="451"/>
    </row>
    <row r="38" spans="1:21" x14ac:dyDescent="0.25">
      <c r="A38" s="436" t="s">
        <v>105</v>
      </c>
      <c r="B38" s="437">
        <v>1425</v>
      </c>
      <c r="C38" s="437">
        <v>1050</v>
      </c>
      <c r="D38" s="437">
        <v>1671</v>
      </c>
      <c r="E38" s="437">
        <v>1337</v>
      </c>
      <c r="F38" s="438">
        <f t="shared" si="13"/>
        <v>-0.19988031119090366</v>
      </c>
      <c r="G38" s="438">
        <f t="shared" si="7"/>
        <v>0.59142857142857141</v>
      </c>
      <c r="H38" s="437">
        <f t="shared" si="14"/>
        <v>-334</v>
      </c>
      <c r="I38" s="437">
        <f t="shared" si="8"/>
        <v>621</v>
      </c>
      <c r="J38" s="438">
        <f t="shared" si="17"/>
        <v>1.5301404478951126E-3</v>
      </c>
      <c r="K38" s="429"/>
      <c r="L38" s="437">
        <v>2882</v>
      </c>
      <c r="M38" s="437">
        <v>1781</v>
      </c>
      <c r="N38" s="437">
        <v>3273</v>
      </c>
      <c r="O38" s="437">
        <v>2708</v>
      </c>
      <c r="P38" s="438">
        <f t="shared" si="9"/>
        <v>-0.17262450351359604</v>
      </c>
      <c r="Q38" s="438">
        <f t="shared" si="10"/>
        <v>0.83773161145423924</v>
      </c>
      <c r="R38" s="437">
        <f t="shared" si="11"/>
        <v>-565</v>
      </c>
      <c r="S38" s="437">
        <f t="shared" si="12"/>
        <v>1492</v>
      </c>
      <c r="T38" s="438">
        <f t="shared" si="16"/>
        <v>1.546702063373661E-3</v>
      </c>
      <c r="U38" s="451"/>
    </row>
    <row r="39" spans="1:21" x14ac:dyDescent="0.25">
      <c r="A39" s="436" t="s">
        <v>106</v>
      </c>
      <c r="B39" s="437">
        <v>1754</v>
      </c>
      <c r="C39" s="437">
        <v>1783</v>
      </c>
      <c r="D39" s="437">
        <v>6717</v>
      </c>
      <c r="E39" s="437">
        <v>6546</v>
      </c>
      <c r="F39" s="438">
        <f t="shared" si="13"/>
        <v>-2.5457793657883032E-2</v>
      </c>
      <c r="G39" s="438">
        <f t="shared" si="7"/>
        <v>2.7672462142456533</v>
      </c>
      <c r="H39" s="437">
        <f t="shared" si="14"/>
        <v>-171</v>
      </c>
      <c r="I39" s="437">
        <f t="shared" si="8"/>
        <v>4934</v>
      </c>
      <c r="J39" s="438">
        <f t="shared" si="17"/>
        <v>7.4916225668821296E-3</v>
      </c>
      <c r="K39" s="429"/>
      <c r="L39" s="437">
        <v>3632</v>
      </c>
      <c r="M39" s="437">
        <v>3970</v>
      </c>
      <c r="N39" s="437">
        <v>13285</v>
      </c>
      <c r="O39" s="437">
        <v>14087</v>
      </c>
      <c r="P39" s="438">
        <f t="shared" si="9"/>
        <v>6.0368837034249223E-2</v>
      </c>
      <c r="Q39" s="438">
        <f t="shared" si="10"/>
        <v>2.3463476070528966</v>
      </c>
      <c r="R39" s="437">
        <f t="shared" si="11"/>
        <v>802</v>
      </c>
      <c r="S39" s="437">
        <f t="shared" si="12"/>
        <v>9315</v>
      </c>
      <c r="T39" s="438">
        <f t="shared" si="16"/>
        <v>8.0459349951051556E-3</v>
      </c>
      <c r="U39" s="451"/>
    </row>
    <row r="40" spans="1:21" x14ac:dyDescent="0.25">
      <c r="A40" s="436" t="s">
        <v>34</v>
      </c>
      <c r="B40" s="437">
        <v>5620</v>
      </c>
      <c r="C40" s="437">
        <v>7583</v>
      </c>
      <c r="D40" s="437">
        <v>8300</v>
      </c>
      <c r="E40" s="437">
        <v>7990</v>
      </c>
      <c r="F40" s="438">
        <f t="shared" si="13"/>
        <v>-3.7349397590361488E-2</v>
      </c>
      <c r="G40" s="438">
        <f t="shared" si="7"/>
        <v>9.4553606751945241E-2</v>
      </c>
      <c r="H40" s="437">
        <f t="shared" si="14"/>
        <v>-310</v>
      </c>
      <c r="I40" s="437">
        <f t="shared" si="8"/>
        <v>717</v>
      </c>
      <c r="J40" s="438">
        <f t="shared" si="17"/>
        <v>9.1442200289319001E-3</v>
      </c>
      <c r="K40" s="429"/>
      <c r="L40" s="437">
        <v>10546</v>
      </c>
      <c r="M40" s="437">
        <v>14604</v>
      </c>
      <c r="N40" s="437">
        <v>14982</v>
      </c>
      <c r="O40" s="437">
        <v>14782</v>
      </c>
      <c r="P40" s="438">
        <f t="shared" si="9"/>
        <v>-1.3349352556401017E-2</v>
      </c>
      <c r="Q40" s="438">
        <f t="shared" si="10"/>
        <v>2.5883319638455138E-2</v>
      </c>
      <c r="R40" s="437">
        <f t="shared" si="11"/>
        <v>-200</v>
      </c>
      <c r="S40" s="437">
        <f t="shared" si="12"/>
        <v>378</v>
      </c>
      <c r="T40" s="438">
        <f t="shared" si="16"/>
        <v>8.4428913961556336E-3</v>
      </c>
      <c r="U40" s="451"/>
    </row>
    <row r="41" spans="1:21" x14ac:dyDescent="0.25">
      <c r="A41" s="436" t="s">
        <v>107</v>
      </c>
      <c r="B41" s="437">
        <v>2120</v>
      </c>
      <c r="C41" s="437">
        <v>3288</v>
      </c>
      <c r="D41" s="437">
        <v>2887</v>
      </c>
      <c r="E41" s="437">
        <v>2729</v>
      </c>
      <c r="F41" s="438">
        <f t="shared" si="13"/>
        <v>-5.4728091444405935E-2</v>
      </c>
      <c r="G41" s="438">
        <f t="shared" si="7"/>
        <v>-0.12195863746958635</v>
      </c>
      <c r="H41" s="437">
        <f t="shared" si="14"/>
        <v>-158</v>
      </c>
      <c r="I41" s="437">
        <f t="shared" si="8"/>
        <v>-401</v>
      </c>
      <c r="J41" s="438">
        <f t="shared" si="17"/>
        <v>3.123226089981872E-3</v>
      </c>
      <c r="K41" s="429"/>
      <c r="L41" s="437">
        <v>4218</v>
      </c>
      <c r="M41" s="437">
        <v>6714</v>
      </c>
      <c r="N41" s="437">
        <v>5849</v>
      </c>
      <c r="O41" s="437">
        <v>5734</v>
      </c>
      <c r="P41" s="438">
        <f t="shared" si="9"/>
        <v>-1.9661480594973524E-2</v>
      </c>
      <c r="Q41" s="438">
        <f t="shared" si="10"/>
        <v>-0.12883526958593983</v>
      </c>
      <c r="R41" s="437">
        <f t="shared" si="11"/>
        <v>-115</v>
      </c>
      <c r="S41" s="437">
        <f t="shared" si="12"/>
        <v>-865</v>
      </c>
      <c r="T41" s="438">
        <f t="shared" si="16"/>
        <v>3.2750330987387638E-3</v>
      </c>
      <c r="U41" s="451"/>
    </row>
    <row r="42" spans="1:21" x14ac:dyDescent="0.25">
      <c r="A42" s="436" t="s">
        <v>108</v>
      </c>
      <c r="B42" s="437">
        <v>0</v>
      </c>
      <c r="C42" s="437">
        <v>1304</v>
      </c>
      <c r="D42" s="437">
        <v>1599</v>
      </c>
      <c r="E42" s="437">
        <v>2787</v>
      </c>
      <c r="F42" s="438">
        <f t="shared" si="13"/>
        <v>0.74296435272045036</v>
      </c>
      <c r="G42" s="438">
        <f t="shared" si="7"/>
        <v>0.22622699386503076</v>
      </c>
      <c r="H42" s="437">
        <f t="shared" si="14"/>
        <v>1188</v>
      </c>
      <c r="I42" s="437">
        <f t="shared" si="8"/>
        <v>295</v>
      </c>
      <c r="J42" s="438">
        <f t="shared" si="17"/>
        <v>3.1896046584021535E-3</v>
      </c>
      <c r="K42" s="429"/>
      <c r="L42" s="437">
        <v>0</v>
      </c>
      <c r="M42" s="437">
        <v>2853</v>
      </c>
      <c r="N42" s="437">
        <v>3234</v>
      </c>
      <c r="O42" s="437">
        <v>6476</v>
      </c>
      <c r="P42" s="438">
        <f t="shared" si="9"/>
        <v>1.0024737167594311</v>
      </c>
      <c r="Q42" s="438">
        <f t="shared" si="10"/>
        <v>0.13354363827549953</v>
      </c>
      <c r="R42" s="437">
        <f t="shared" si="11"/>
        <v>3242</v>
      </c>
      <c r="S42" s="437">
        <f t="shared" si="12"/>
        <v>381</v>
      </c>
      <c r="T42" s="438">
        <f t="shared" si="16"/>
        <v>3.6988340333854613E-3</v>
      </c>
      <c r="U42" s="451"/>
    </row>
    <row r="43" spans="1:21" x14ac:dyDescent="0.25">
      <c r="A43" s="436" t="s">
        <v>42</v>
      </c>
      <c r="B43" s="437">
        <v>1733</v>
      </c>
      <c r="C43" s="437">
        <v>1761</v>
      </c>
      <c r="D43" s="437">
        <v>3467</v>
      </c>
      <c r="E43" s="437">
        <v>3616</v>
      </c>
      <c r="F43" s="438">
        <f t="shared" si="13"/>
        <v>4.2976636861840278E-2</v>
      </c>
      <c r="G43" s="438">
        <f t="shared" si="7"/>
        <v>0.96876774559909151</v>
      </c>
      <c r="H43" s="437">
        <f t="shared" si="14"/>
        <v>149</v>
      </c>
      <c r="I43" s="437">
        <f t="shared" si="8"/>
        <v>1706</v>
      </c>
      <c r="J43" s="438">
        <f t="shared" si="17"/>
        <v>4.1383604035816956E-3</v>
      </c>
      <c r="K43" s="429"/>
      <c r="L43" s="437">
        <v>3532</v>
      </c>
      <c r="M43" s="437">
        <v>3806</v>
      </c>
      <c r="N43" s="437">
        <v>7327</v>
      </c>
      <c r="O43" s="437">
        <v>7928</v>
      </c>
      <c r="P43" s="438">
        <f t="shared" si="9"/>
        <v>8.2025385560256625E-2</v>
      </c>
      <c r="Q43" s="438">
        <f t="shared" si="10"/>
        <v>0.92511823436678919</v>
      </c>
      <c r="R43" s="437">
        <f t="shared" si="11"/>
        <v>601</v>
      </c>
      <c r="S43" s="437">
        <f t="shared" si="12"/>
        <v>3521</v>
      </c>
      <c r="T43" s="438">
        <f t="shared" si="16"/>
        <v>4.5281587734218552E-3</v>
      </c>
      <c r="U43" s="451"/>
    </row>
    <row r="44" spans="1:21" x14ac:dyDescent="0.25">
      <c r="A44" s="436" t="s">
        <v>109</v>
      </c>
      <c r="B44" s="437" t="s">
        <v>151</v>
      </c>
      <c r="C44" s="437" t="s">
        <v>151</v>
      </c>
      <c r="D44" s="437" t="s">
        <v>151</v>
      </c>
      <c r="E44" s="437" t="s">
        <v>151</v>
      </c>
      <c r="F44" s="438" t="str">
        <f t="shared" si="13"/>
        <v>-</v>
      </c>
      <c r="G44" s="438" t="str">
        <f t="shared" si="7"/>
        <v>-</v>
      </c>
      <c r="H44" s="437" t="str">
        <f t="shared" si="14"/>
        <v>-</v>
      </c>
      <c r="I44" s="437" t="str">
        <f t="shared" si="8"/>
        <v>-</v>
      </c>
      <c r="J44" s="438" t="str">
        <f t="shared" si="17"/>
        <v>-</v>
      </c>
      <c r="K44" s="429"/>
      <c r="L44" s="437">
        <v>555</v>
      </c>
      <c r="M44" s="437">
        <v>0</v>
      </c>
      <c r="N44" s="437">
        <v>0</v>
      </c>
      <c r="O44" s="437">
        <v>0</v>
      </c>
      <c r="P44" s="438" t="str">
        <f t="shared" si="9"/>
        <v>-</v>
      </c>
      <c r="Q44" s="438" t="str">
        <f t="shared" si="10"/>
        <v>-</v>
      </c>
      <c r="R44" s="437">
        <f t="shared" si="11"/>
        <v>0</v>
      </c>
      <c r="S44" s="437">
        <f t="shared" si="12"/>
        <v>0</v>
      </c>
      <c r="T44" s="438">
        <f t="shared" si="16"/>
        <v>0</v>
      </c>
      <c r="U44" s="451"/>
    </row>
    <row r="45" spans="1:21" x14ac:dyDescent="0.25">
      <c r="A45" s="436" t="s">
        <v>26</v>
      </c>
      <c r="B45" s="437">
        <v>0</v>
      </c>
      <c r="C45" s="437">
        <v>8</v>
      </c>
      <c r="D45" s="437">
        <v>3</v>
      </c>
      <c r="E45" s="437">
        <v>1249</v>
      </c>
      <c r="F45" s="438">
        <f t="shared" si="13"/>
        <v>415.33333333333331</v>
      </c>
      <c r="G45" s="438">
        <f t="shared" si="7"/>
        <v>-0.625</v>
      </c>
      <c r="H45" s="437">
        <f t="shared" si="14"/>
        <v>1246</v>
      </c>
      <c r="I45" s="437">
        <f t="shared" si="8"/>
        <v>-5</v>
      </c>
      <c r="J45" s="438">
        <f t="shared" si="17"/>
        <v>1.4294281371884784E-3</v>
      </c>
      <c r="K45" s="429"/>
      <c r="L45" s="437">
        <v>0</v>
      </c>
      <c r="M45" s="437">
        <v>10</v>
      </c>
      <c r="N45" s="437">
        <v>3</v>
      </c>
      <c r="O45" s="437">
        <v>2577</v>
      </c>
      <c r="P45" s="438">
        <f t="shared" si="9"/>
        <v>858</v>
      </c>
      <c r="Q45" s="438">
        <f t="shared" si="10"/>
        <v>-0.7</v>
      </c>
      <c r="R45" s="437">
        <f t="shared" si="11"/>
        <v>2574</v>
      </c>
      <c r="S45" s="437">
        <f t="shared" si="12"/>
        <v>-7</v>
      </c>
      <c r="T45" s="438">
        <f t="shared" si="16"/>
        <v>1.4718800654778155E-3</v>
      </c>
      <c r="U45" s="451"/>
    </row>
    <row r="46" spans="1:21" x14ac:dyDescent="0.25">
      <c r="A46" s="436" t="s">
        <v>110</v>
      </c>
      <c r="B46" s="437">
        <v>0</v>
      </c>
      <c r="C46" s="437">
        <v>614</v>
      </c>
      <c r="D46" s="437">
        <v>839</v>
      </c>
      <c r="E46" s="437">
        <v>784</v>
      </c>
      <c r="F46" s="438">
        <f t="shared" si="13"/>
        <v>-6.5554231227651916E-2</v>
      </c>
      <c r="G46" s="438">
        <f t="shared" si="7"/>
        <v>0.36644951140065141</v>
      </c>
      <c r="H46" s="437">
        <f t="shared" si="14"/>
        <v>-55</v>
      </c>
      <c r="I46" s="437">
        <f t="shared" si="8"/>
        <v>225</v>
      </c>
      <c r="J46" s="438">
        <f t="shared" si="17"/>
        <v>8.9725513175001369E-4</v>
      </c>
      <c r="K46" s="429"/>
      <c r="L46" s="437">
        <v>0</v>
      </c>
      <c r="M46" s="437">
        <v>1241</v>
      </c>
      <c r="N46" s="437">
        <v>1714</v>
      </c>
      <c r="O46" s="437">
        <v>1657</v>
      </c>
      <c r="P46" s="438">
        <f t="shared" si="9"/>
        <v>-3.325554259043173E-2</v>
      </c>
      <c r="Q46" s="438">
        <f t="shared" si="10"/>
        <v>0.38114423851732471</v>
      </c>
      <c r="R46" s="437">
        <f t="shared" si="11"/>
        <v>-57</v>
      </c>
      <c r="S46" s="437">
        <f t="shared" si="12"/>
        <v>473</v>
      </c>
      <c r="T46" s="438">
        <f t="shared" si="16"/>
        <v>9.4641259933905331E-4</v>
      </c>
      <c r="U46" s="451"/>
    </row>
    <row r="47" spans="1:21" x14ac:dyDescent="0.25">
      <c r="A47" s="436" t="s">
        <v>111</v>
      </c>
      <c r="B47" s="437">
        <f>IFERROR(B17-SUM(B18:B22)-SUM(B24:B46),"-")</f>
        <v>87</v>
      </c>
      <c r="C47" s="437">
        <f>IFERROR(C17-SUM(C18:C22)-SUM(C24:C46),"-")</f>
        <v>119</v>
      </c>
      <c r="D47" s="437">
        <f>IFERROR(D17-SUM(D18:D22)-SUM(D24:D46),"-")</f>
        <v>106</v>
      </c>
      <c r="E47" s="437">
        <f>IFERROR(E17-SUM(E18:E22)-SUM(E24:E46),"-")</f>
        <v>188</v>
      </c>
      <c r="F47" s="438">
        <f t="shared" si="13"/>
        <v>0.77358490566037741</v>
      </c>
      <c r="G47" s="438">
        <f t="shared" si="7"/>
        <v>-0.10924369747899154</v>
      </c>
      <c r="H47" s="437">
        <f t="shared" si="14"/>
        <v>82</v>
      </c>
      <c r="I47" s="437">
        <f t="shared" si="8"/>
        <v>-13</v>
      </c>
      <c r="J47" s="438">
        <f t="shared" si="17"/>
        <v>2.1515811832780943E-4</v>
      </c>
      <c r="K47" s="429"/>
      <c r="L47" s="437">
        <f>IFERROR(L17-SUM(L18:L22)-SUM(L24:L46),"-")</f>
        <v>141</v>
      </c>
      <c r="M47" s="437">
        <f>IFERROR(M17-SUM(M18:M22)-SUM(M24:M46),"-")</f>
        <v>129</v>
      </c>
      <c r="N47" s="437">
        <f>IFERROR(N17-SUM(N18:N22)-SUM(N24:N46),"-")</f>
        <v>136</v>
      </c>
      <c r="O47" s="437">
        <f>IFERROR(O17-SUM(O18:O22)-SUM(O24:O46),"-")</f>
        <v>209</v>
      </c>
      <c r="P47" s="438">
        <f t="shared" si="9"/>
        <v>0.53676470588235303</v>
      </c>
      <c r="Q47" s="438">
        <f t="shared" si="10"/>
        <v>5.4263565891472965E-2</v>
      </c>
      <c r="R47" s="437">
        <f t="shared" si="11"/>
        <v>73</v>
      </c>
      <c r="S47" s="437">
        <f t="shared" si="12"/>
        <v>7</v>
      </c>
      <c r="T47" s="438">
        <f t="shared" si="16"/>
        <v>1.1937250045978403E-4</v>
      </c>
      <c r="U47" s="451"/>
    </row>
    <row r="48" spans="1:21" ht="21" x14ac:dyDescent="0.35">
      <c r="A48" s="427" t="s">
        <v>112</v>
      </c>
      <c r="B48" s="427"/>
      <c r="C48" s="427"/>
      <c r="D48" s="427"/>
      <c r="E48" s="427"/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51"/>
    </row>
    <row r="49" spans="1:21" x14ac:dyDescent="0.25">
      <c r="A49" s="72"/>
      <c r="B49" s="11" t="s">
        <v>150</v>
      </c>
      <c r="C49" s="12"/>
      <c r="D49" s="12"/>
      <c r="E49" s="12"/>
      <c r="F49" s="12"/>
      <c r="G49" s="12"/>
      <c r="H49" s="12"/>
      <c r="I49" s="12"/>
      <c r="J49" s="13"/>
      <c r="K49" s="428"/>
      <c r="L49" s="11" t="str">
        <f>CONCATENATE("acumulado ",B49)</f>
        <v>acumulado febrero</v>
      </c>
      <c r="M49" s="12"/>
      <c r="N49" s="12"/>
      <c r="O49" s="12"/>
      <c r="P49" s="12"/>
      <c r="Q49" s="12"/>
      <c r="R49" s="12"/>
      <c r="S49" s="12"/>
      <c r="T49" s="13"/>
      <c r="U49" s="451"/>
    </row>
    <row r="50" spans="1:21" x14ac:dyDescent="0.25">
      <c r="A50" s="15"/>
      <c r="B50" s="16">
        <f>B$6</f>
        <v>2022</v>
      </c>
      <c r="C50" s="16">
        <f t="shared" ref="C50:E50" si="20">C$6</f>
        <v>2023</v>
      </c>
      <c r="D50" s="16">
        <f t="shared" si="20"/>
        <v>2024</v>
      </c>
      <c r="E50" s="16">
        <f t="shared" si="20"/>
        <v>2025</v>
      </c>
      <c r="F50" s="16" t="str">
        <f>CONCATENATE("var ",RIGHT(E50,2),"/",RIGHT(D50,2))</f>
        <v>var 25/24</v>
      </c>
      <c r="G50" s="16" t="str">
        <f>$G$6</f>
        <v>var 24/23</v>
      </c>
      <c r="H50" s="16" t="str">
        <f>CONCATENATE("dif ",RIGHT(E50,2),"-",RIGHT(D50,2))</f>
        <v>dif 25-24</v>
      </c>
      <c r="I50" s="16" t="str">
        <f>CONCATENATE("dif ",RIGHT(D50,2),"-",RIGHT(C50,2))</f>
        <v>dif 24-23</v>
      </c>
      <c r="J50" s="16" t="str">
        <f>CONCATENATE("cuota ",RIGHT(E50,2))</f>
        <v>cuota 25</v>
      </c>
      <c r="K50" s="429"/>
      <c r="L50" s="16">
        <f>L$6</f>
        <v>2022</v>
      </c>
      <c r="M50" s="16">
        <f>M$6</f>
        <v>2023</v>
      </c>
      <c r="N50" s="16">
        <f t="shared" ref="N50:O50" si="21">N$6</f>
        <v>2024</v>
      </c>
      <c r="O50" s="16">
        <f t="shared" si="21"/>
        <v>2025</v>
      </c>
      <c r="P50" s="16" t="str">
        <f>CONCATENATE("var ",RIGHT(O50,2),"/",RIGHT(N50,2))</f>
        <v>var 25/24</v>
      </c>
      <c r="Q50" s="16" t="str">
        <f>$Q$6</f>
        <v>var 24/23</v>
      </c>
      <c r="R50" s="16" t="str">
        <f>CONCATENATE("dif ",RIGHT(O50,2),"-",RIGHT(N50,2))</f>
        <v>dif 25-24</v>
      </c>
      <c r="S50" s="16" t="str">
        <f>$S$6</f>
        <v>dif 24-23</v>
      </c>
      <c r="T50" s="16" t="str">
        <f>CONCATENATE("cuota ",RIGHT(O50,2))</f>
        <v>cuota 25</v>
      </c>
    </row>
    <row r="51" spans="1:21" x14ac:dyDescent="0.25">
      <c r="A51" s="452" t="s">
        <v>90</v>
      </c>
      <c r="B51" s="432">
        <v>594583</v>
      </c>
      <c r="C51" s="432">
        <v>737880</v>
      </c>
      <c r="D51" s="432">
        <v>844485</v>
      </c>
      <c r="E51" s="432">
        <v>873776</v>
      </c>
      <c r="F51" s="433">
        <f>IFERROR(E51/D51-1,"-")</f>
        <v>3.4685044731404435E-2</v>
      </c>
      <c r="G51" s="433">
        <f t="shared" ref="G51:G53" si="22">IFERROR(D51/C51-1,"-")</f>
        <v>0.14447471133517653</v>
      </c>
      <c r="H51" s="432">
        <f>IFERROR(E51-D51,"-")</f>
        <v>29291</v>
      </c>
      <c r="I51" s="432">
        <f t="shared" ref="I51:I53" si="23">IFERROR(D51-C51,"-")</f>
        <v>106605</v>
      </c>
      <c r="J51" s="433">
        <f>E51/$E$51</f>
        <v>1</v>
      </c>
      <c r="K51" s="434"/>
      <c r="L51" s="432">
        <v>1084038</v>
      </c>
      <c r="M51" s="432">
        <v>1483467</v>
      </c>
      <c r="N51" s="432">
        <v>1660813</v>
      </c>
      <c r="O51" s="432">
        <v>1750822</v>
      </c>
      <c r="P51" s="433">
        <f>IFERROR(O51/N51-1,"-")</f>
        <v>5.4195746300155445E-2</v>
      </c>
      <c r="Q51" s="433">
        <f t="shared" ref="Q51:Q53" si="24">IFERROR(N51/M51-1,"-")</f>
        <v>0.1195483283416483</v>
      </c>
      <c r="R51" s="432">
        <f>IFERROR(O51-N51,"-")</f>
        <v>90009</v>
      </c>
      <c r="S51" s="432">
        <f t="shared" ref="S51:S52" si="25">IFERROR(N51-M51,"-")</f>
        <v>177346</v>
      </c>
      <c r="T51" s="433">
        <f>O51/$O$51</f>
        <v>1</v>
      </c>
    </row>
    <row r="52" spans="1:21" x14ac:dyDescent="0.25">
      <c r="A52" s="436" t="s">
        <v>113</v>
      </c>
      <c r="B52" s="437">
        <v>175767</v>
      </c>
      <c r="C52" s="437">
        <v>214271</v>
      </c>
      <c r="D52" s="437">
        <v>242729</v>
      </c>
      <c r="E52" s="437">
        <v>252523</v>
      </c>
      <c r="F52" s="438">
        <f>IFERROR(E52/D52-1,"-")</f>
        <v>4.0349525602626723E-2</v>
      </c>
      <c r="G52" s="438">
        <f t="shared" si="22"/>
        <v>0.13281311983422861</v>
      </c>
      <c r="H52" s="437">
        <f>IFERROR(E52-D52,"-")</f>
        <v>9794</v>
      </c>
      <c r="I52" s="437">
        <f t="shared" si="23"/>
        <v>28458</v>
      </c>
      <c r="J52" s="438">
        <f>E52/$E$51</f>
        <v>0.28900198677922029</v>
      </c>
      <c r="K52" s="429"/>
      <c r="L52" s="437">
        <v>332145</v>
      </c>
      <c r="M52" s="437">
        <v>430582</v>
      </c>
      <c r="N52" s="437">
        <v>475681</v>
      </c>
      <c r="O52" s="437">
        <v>508160</v>
      </c>
      <c r="P52" s="438">
        <f>IFERROR(O52/N52-1,"-")</f>
        <v>6.8278951650370789E-2</v>
      </c>
      <c r="Q52" s="438">
        <f t="shared" si="24"/>
        <v>0.10473963147553778</v>
      </c>
      <c r="R52" s="437">
        <f>IFERROR(O52-N52,"-")</f>
        <v>32479</v>
      </c>
      <c r="S52" s="437">
        <f t="shared" si="25"/>
        <v>45099</v>
      </c>
      <c r="T52" s="438">
        <f>O52/$O$51</f>
        <v>0.29024081260116674</v>
      </c>
    </row>
    <row r="53" spans="1:21" x14ac:dyDescent="0.25">
      <c r="A53" s="436" t="s">
        <v>114</v>
      </c>
      <c r="B53" s="437">
        <v>418816</v>
      </c>
      <c r="C53" s="437">
        <v>523609</v>
      </c>
      <c r="D53" s="437">
        <v>601756</v>
      </c>
      <c r="E53" s="437">
        <v>621253</v>
      </c>
      <c r="F53" s="438">
        <f>IFERROR(E53/D53-1,"-")</f>
        <v>3.2400175486409832E-2</v>
      </c>
      <c r="G53" s="438">
        <f t="shared" si="22"/>
        <v>0.1492468616849596</v>
      </c>
      <c r="H53" s="437">
        <f>IFERROR(E53-D53,"-")</f>
        <v>19497</v>
      </c>
      <c r="I53" s="437">
        <f t="shared" si="23"/>
        <v>78147</v>
      </c>
      <c r="J53" s="438">
        <f>E53/$E$51</f>
        <v>0.71099801322077971</v>
      </c>
      <c r="K53" s="429"/>
      <c r="L53" s="437">
        <v>751893</v>
      </c>
      <c r="M53" s="437">
        <v>1052885</v>
      </c>
      <c r="N53" s="437">
        <v>1185132</v>
      </c>
      <c r="O53" s="437">
        <v>1242662</v>
      </c>
      <c r="P53" s="438">
        <f>IFERROR(O53/N53-1,"-")</f>
        <v>4.8543115872324849E-2</v>
      </c>
      <c r="Q53" s="438">
        <f t="shared" si="24"/>
        <v>0.1256044107381149</v>
      </c>
      <c r="R53" s="437">
        <f>IFERROR(O53-N53,"-")</f>
        <v>57530</v>
      </c>
      <c r="S53" s="437">
        <f>IFERROR(N53-M53,"-")</f>
        <v>132247</v>
      </c>
      <c r="T53" s="438">
        <f>O53/$O$51</f>
        <v>0.70975918739883326</v>
      </c>
    </row>
    <row r="54" spans="1:21" ht="21" x14ac:dyDescent="0.35">
      <c r="A54" s="376" t="s">
        <v>115</v>
      </c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</row>
    <row r="55" spans="1:21" x14ac:dyDescent="0.25">
      <c r="A55" s="72"/>
      <c r="B55" s="11" t="s">
        <v>150</v>
      </c>
      <c r="C55" s="12"/>
      <c r="D55" s="12"/>
      <c r="E55" s="12"/>
      <c r="F55" s="12"/>
      <c r="G55" s="12"/>
      <c r="H55" s="12"/>
      <c r="I55" s="12"/>
      <c r="J55" s="13"/>
      <c r="K55" s="453"/>
      <c r="L55" s="11" t="str">
        <f>CONCATENATE("acumulado ",B55)</f>
        <v>acumulado febrero</v>
      </c>
      <c r="M55" s="12"/>
      <c r="N55" s="12"/>
      <c r="O55" s="12"/>
      <c r="P55" s="12"/>
      <c r="Q55" s="12"/>
      <c r="R55" s="12"/>
      <c r="S55" s="12"/>
      <c r="T55" s="13"/>
    </row>
    <row r="56" spans="1:21" x14ac:dyDescent="0.25">
      <c r="A56" s="15"/>
      <c r="B56" s="16">
        <f>B$6</f>
        <v>2022</v>
      </c>
      <c r="C56" s="16">
        <f t="shared" ref="C56:E56" si="26">C$6</f>
        <v>2023</v>
      </c>
      <c r="D56" s="16">
        <f t="shared" si="26"/>
        <v>2024</v>
      </c>
      <c r="E56" s="16">
        <f t="shared" si="26"/>
        <v>2025</v>
      </c>
      <c r="F56" s="16" t="str">
        <f>CONCATENATE("var ",RIGHT(E56,2),"/",RIGHT(D56,2))</f>
        <v>var 25/24</v>
      </c>
      <c r="G56" s="16" t="str">
        <f>$G$6</f>
        <v>var 24/23</v>
      </c>
      <c r="H56" s="16" t="str">
        <f>CONCATENATE("dif ",RIGHT(E56,2),"-",RIGHT(D56,2))</f>
        <v>dif 25-24</v>
      </c>
      <c r="I56" s="16" t="str">
        <f>CONCATENATE("dif ",RIGHT(D56,2),"-",RIGHT(C56,2))</f>
        <v>dif 24-23</v>
      </c>
      <c r="J56" s="16" t="str">
        <f>CONCATENATE("cuota ",RIGHT(E56,2))</f>
        <v>cuota 25</v>
      </c>
      <c r="K56" s="454"/>
      <c r="L56" s="16">
        <f>L$6</f>
        <v>2022</v>
      </c>
      <c r="M56" s="16">
        <f>M$6</f>
        <v>2023</v>
      </c>
      <c r="N56" s="16">
        <f t="shared" ref="N56:O56" si="27">N$6</f>
        <v>2024</v>
      </c>
      <c r="O56" s="16">
        <f t="shared" si="27"/>
        <v>2025</v>
      </c>
      <c r="P56" s="16" t="str">
        <f>CONCATENATE("var ",RIGHT(O56,2),"/",RIGHT(N56,2))</f>
        <v>var 25/24</v>
      </c>
      <c r="Q56" s="16" t="str">
        <f>$Q$6</f>
        <v>var 24/23</v>
      </c>
      <c r="R56" s="16" t="str">
        <f>CONCATENATE("dif ",RIGHT(O56,2),"-",RIGHT(N56,2))</f>
        <v>dif 25-24</v>
      </c>
      <c r="S56" s="16" t="str">
        <f>$S$6</f>
        <v>dif 24-23</v>
      </c>
      <c r="T56" s="16" t="str">
        <f>CONCATENATE("cuota ",RIGHT(O56,2))</f>
        <v>cuota 25</v>
      </c>
    </row>
    <row r="57" spans="1:21" x14ac:dyDescent="0.25">
      <c r="A57" s="455" t="s">
        <v>90</v>
      </c>
      <c r="B57" s="456">
        <v>4852</v>
      </c>
      <c r="C57" s="456">
        <v>5714</v>
      </c>
      <c r="D57" s="456">
        <v>6370</v>
      </c>
      <c r="E57" s="456">
        <v>6699</v>
      </c>
      <c r="F57" s="457">
        <f>IFERROR(E57/D57-1,"-")</f>
        <v>5.1648351648351687E-2</v>
      </c>
      <c r="G57" s="457">
        <f t="shared" ref="G57:G59" si="28">IFERROR(D57/C57-1,"-")</f>
        <v>0.1148057402870144</v>
      </c>
      <c r="H57" s="456">
        <f>IFERROR(E57-D57,"-")</f>
        <v>329</v>
      </c>
      <c r="I57" s="456">
        <f t="shared" ref="I57:I59" si="29">IFERROR(D57-C57,"-")</f>
        <v>656</v>
      </c>
      <c r="J57" s="457">
        <f>E57/$E$57</f>
        <v>1</v>
      </c>
      <c r="K57" s="458"/>
      <c r="L57" s="456">
        <v>9822</v>
      </c>
      <c r="M57" s="456">
        <v>11726</v>
      </c>
      <c r="N57" s="456">
        <v>12747</v>
      </c>
      <c r="O57" s="456">
        <v>13714</v>
      </c>
      <c r="P57" s="457">
        <f>IFERROR(O57/N57-1,"-")</f>
        <v>7.5860986898878213E-2</v>
      </c>
      <c r="Q57" s="457">
        <f t="shared" ref="Q57:Q59" si="30">IFERROR(N57/M57-1,"-")</f>
        <v>8.707146512024555E-2</v>
      </c>
      <c r="R57" s="456">
        <f>IFERROR(O57-N57,"-")</f>
        <v>967</v>
      </c>
      <c r="S57" s="456">
        <f t="shared" ref="S57:S59" si="31">IFERROR(N57-M57,"-")</f>
        <v>1021</v>
      </c>
      <c r="T57" s="457">
        <f>O57/$O$57</f>
        <v>1</v>
      </c>
    </row>
    <row r="58" spans="1:21" x14ac:dyDescent="0.25">
      <c r="A58" s="436" t="s">
        <v>91</v>
      </c>
      <c r="B58" s="437">
        <v>4419</v>
      </c>
      <c r="C58" s="437">
        <v>5210</v>
      </c>
      <c r="D58" s="437">
        <v>5872</v>
      </c>
      <c r="E58" s="437">
        <v>6195</v>
      </c>
      <c r="F58" s="438">
        <f t="shared" ref="F58:F59" si="32">IFERROR(E58/D58-1,"-")</f>
        <v>5.5006811989100735E-2</v>
      </c>
      <c r="G58" s="438">
        <f t="shared" si="28"/>
        <v>0.12706333973128592</v>
      </c>
      <c r="H58" s="437">
        <f t="shared" ref="H58:H59" si="33">IFERROR(E58-D58,"-")</f>
        <v>323</v>
      </c>
      <c r="I58" s="437">
        <f t="shared" si="29"/>
        <v>662</v>
      </c>
      <c r="J58" s="438">
        <f>E58/$E$57</f>
        <v>0.92476489028213171</v>
      </c>
      <c r="K58" s="454"/>
      <c r="L58" s="437">
        <v>8910</v>
      </c>
      <c r="M58" s="437">
        <v>10690</v>
      </c>
      <c r="N58" s="437">
        <v>11713</v>
      </c>
      <c r="O58" s="437">
        <v>12676</v>
      </c>
      <c r="P58" s="438">
        <f>IFERROR(O58/N58-1,"-")</f>
        <v>8.221634081789464E-2</v>
      </c>
      <c r="Q58" s="438">
        <f t="shared" si="30"/>
        <v>9.5696913002806472E-2</v>
      </c>
      <c r="R58" s="437">
        <f>IFERROR(O58-N58,"-")</f>
        <v>963</v>
      </c>
      <c r="S58" s="437">
        <f t="shared" si="31"/>
        <v>1023</v>
      </c>
      <c r="T58" s="438">
        <f>O58/$O$57</f>
        <v>0.92431092314423213</v>
      </c>
    </row>
    <row r="59" spans="1:21" x14ac:dyDescent="0.25">
      <c r="A59" s="436" t="s">
        <v>92</v>
      </c>
      <c r="B59" s="437">
        <v>433</v>
      </c>
      <c r="C59" s="437">
        <v>504</v>
      </c>
      <c r="D59" s="437">
        <v>498</v>
      </c>
      <c r="E59" s="437">
        <v>504</v>
      </c>
      <c r="F59" s="438">
        <f t="shared" si="32"/>
        <v>1.2048192771084265E-2</v>
      </c>
      <c r="G59" s="438">
        <f t="shared" si="28"/>
        <v>-1.1904761904761862E-2</v>
      </c>
      <c r="H59" s="437">
        <f t="shared" si="33"/>
        <v>6</v>
      </c>
      <c r="I59" s="437">
        <f t="shared" si="29"/>
        <v>-6</v>
      </c>
      <c r="J59" s="438">
        <f>E59/$E$57</f>
        <v>7.5235109717868343E-2</v>
      </c>
      <c r="K59" s="454"/>
      <c r="L59" s="437">
        <v>912</v>
      </c>
      <c r="M59" s="437">
        <v>1036</v>
      </c>
      <c r="N59" s="437">
        <v>1034</v>
      </c>
      <c r="O59" s="437">
        <v>1038</v>
      </c>
      <c r="P59" s="438">
        <f>IFERROR(O59/N59-1,"-")</f>
        <v>3.8684719535784229E-3</v>
      </c>
      <c r="Q59" s="438">
        <f t="shared" si="30"/>
        <v>-1.9305019305019266E-3</v>
      </c>
      <c r="R59" s="437">
        <f>IFERROR(O59-N59,"-")</f>
        <v>4</v>
      </c>
      <c r="S59" s="437">
        <f t="shared" si="31"/>
        <v>-2</v>
      </c>
      <c r="T59" s="438">
        <f>O59/$O$57</f>
        <v>7.5689076855767826E-2</v>
      </c>
    </row>
    <row r="60" spans="1:21" ht="21" x14ac:dyDescent="0.35">
      <c r="A60" s="376" t="s">
        <v>116</v>
      </c>
      <c r="B60" s="376"/>
      <c r="C60" s="376"/>
      <c r="D60" s="376"/>
      <c r="E60" s="376"/>
      <c r="F60" s="376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</row>
    <row r="61" spans="1:21" x14ac:dyDescent="0.25">
      <c r="A61" s="72"/>
      <c r="B61" s="11" t="s">
        <v>150</v>
      </c>
      <c r="C61" s="12"/>
      <c r="D61" s="12"/>
      <c r="E61" s="12"/>
      <c r="F61" s="12"/>
      <c r="G61" s="12"/>
      <c r="H61" s="12"/>
      <c r="I61" s="12"/>
      <c r="J61" s="13"/>
      <c r="K61" s="453"/>
      <c r="L61" s="11" t="str">
        <f>CONCATENATE("acumulado ",B61)</f>
        <v>acumulado febrero</v>
      </c>
      <c r="M61" s="12"/>
      <c r="N61" s="12"/>
      <c r="O61" s="12"/>
      <c r="P61" s="12"/>
      <c r="Q61" s="12"/>
      <c r="R61" s="12"/>
      <c r="S61" s="12"/>
      <c r="T61" s="13"/>
    </row>
    <row r="62" spans="1:21" x14ac:dyDescent="0.25">
      <c r="A62" s="15" t="s">
        <v>94</v>
      </c>
      <c r="B62" s="16">
        <f>B$6</f>
        <v>2022</v>
      </c>
      <c r="C62" s="16">
        <f t="shared" ref="C62:E62" si="34">C$6</f>
        <v>2023</v>
      </c>
      <c r="D62" s="16">
        <f t="shared" si="34"/>
        <v>2024</v>
      </c>
      <c r="E62" s="16">
        <f t="shared" si="34"/>
        <v>2025</v>
      </c>
      <c r="F62" s="16" t="str">
        <f>CONCATENATE("var ",RIGHT(E62,2),"/",RIGHT(D62,2))</f>
        <v>var 25/24</v>
      </c>
      <c r="G62" s="16" t="str">
        <f>$G$6</f>
        <v>var 24/23</v>
      </c>
      <c r="H62" s="16" t="str">
        <f>CONCATENATE("dif ",RIGHT(E62,2),"-",RIGHT(D62,2))</f>
        <v>dif 25-24</v>
      </c>
      <c r="I62" s="16" t="str">
        <f>CONCATENATE("dif ",RIGHT(D62,2),"-",RIGHT(C62,2))</f>
        <v>dif 24-23</v>
      </c>
      <c r="J62" s="16" t="str">
        <f>CONCATENATE("cuota ",RIGHT(E62,2))</f>
        <v>cuota 25</v>
      </c>
      <c r="K62" s="454"/>
      <c r="L62" s="16">
        <f>L$6</f>
        <v>2022</v>
      </c>
      <c r="M62" s="16">
        <f>M$6</f>
        <v>2023</v>
      </c>
      <c r="N62" s="16">
        <f t="shared" ref="N62:O62" si="35">N$6</f>
        <v>2024</v>
      </c>
      <c r="O62" s="16">
        <f t="shared" si="35"/>
        <v>2025</v>
      </c>
      <c r="P62" s="16" t="str">
        <f>CONCATENATE("var ",RIGHT(O62,2),"/",RIGHT(N62,2))</f>
        <v>var 25/24</v>
      </c>
      <c r="Q62" s="16" t="str">
        <f>$Q$6</f>
        <v>var 24/23</v>
      </c>
      <c r="R62" s="16" t="str">
        <f>CONCATENATE("dif ",RIGHT(O62,2),"-",RIGHT(N62,2))</f>
        <v>dif 25-24</v>
      </c>
      <c r="S62" s="16" t="str">
        <f>$S$6</f>
        <v>dif 24-23</v>
      </c>
      <c r="T62" s="16" t="str">
        <f>CONCATENATE("cuota ",RIGHT(O62,2))</f>
        <v>cuota 25</v>
      </c>
    </row>
    <row r="63" spans="1:21" x14ac:dyDescent="0.25">
      <c r="A63" s="459" t="s">
        <v>95</v>
      </c>
      <c r="B63" s="460">
        <v>4852</v>
      </c>
      <c r="C63" s="460">
        <v>5714</v>
      </c>
      <c r="D63" s="460">
        <v>6370</v>
      </c>
      <c r="E63" s="460">
        <v>6699</v>
      </c>
      <c r="F63" s="461">
        <f>IFERROR(E63/D63-1,"-")</f>
        <v>5.1648351648351687E-2</v>
      </c>
      <c r="G63" s="461">
        <f t="shared" ref="G63:G97" si="36">IFERROR(D63/C63-1,"-")</f>
        <v>0.1148057402870144</v>
      </c>
      <c r="H63" s="460">
        <f>IFERROR(E63-D63,"-")</f>
        <v>329</v>
      </c>
      <c r="I63" s="460">
        <f>IFERROR(D63-C63,"-")</f>
        <v>656</v>
      </c>
      <c r="J63" s="461">
        <f>IFERROR(E63/$E$63,"-")</f>
        <v>1</v>
      </c>
      <c r="K63" s="458"/>
      <c r="L63" s="460">
        <v>9822</v>
      </c>
      <c r="M63" s="460">
        <v>11726</v>
      </c>
      <c r="N63" s="460">
        <v>12747</v>
      </c>
      <c r="O63" s="460">
        <v>13714</v>
      </c>
      <c r="P63" s="461">
        <f t="shared" ref="P63:P97" si="37">IFERROR(O63/N63-1,"-")</f>
        <v>7.5860986898878213E-2</v>
      </c>
      <c r="Q63" s="461">
        <f t="shared" ref="Q63:Q97" si="38">IFERROR(N63/M63-1,"-")</f>
        <v>8.707146512024555E-2</v>
      </c>
      <c r="R63" s="460">
        <f t="shared" ref="R63:R97" si="39">IFERROR(O63-N63,"-")</f>
        <v>967</v>
      </c>
      <c r="S63" s="460">
        <f t="shared" ref="S63:S97" si="40">IFERROR(N63-M63,"-")</f>
        <v>1021</v>
      </c>
      <c r="T63" s="461">
        <f>O63/$O$63</f>
        <v>1</v>
      </c>
    </row>
    <row r="64" spans="1:21" x14ac:dyDescent="0.25">
      <c r="A64" s="462" t="s">
        <v>96</v>
      </c>
      <c r="B64" s="463">
        <v>2363</v>
      </c>
      <c r="C64" s="463">
        <v>2819</v>
      </c>
      <c r="D64" s="463">
        <v>3151</v>
      </c>
      <c r="E64" s="463">
        <v>3218</v>
      </c>
      <c r="F64" s="464">
        <f t="shared" ref="F64:F97" si="41">IFERROR(E64/D64-1,"-")</f>
        <v>2.1263091082196039E-2</v>
      </c>
      <c r="G64" s="464">
        <f t="shared" si="36"/>
        <v>0.11777225966654847</v>
      </c>
      <c r="H64" s="463">
        <f t="shared" ref="H64:H97" si="42">IFERROR(E64-D64,"-")</f>
        <v>67</v>
      </c>
      <c r="I64" s="463">
        <f t="shared" ref="I64:I97" si="43">IFERROR(D64-C64,"-")</f>
        <v>332</v>
      </c>
      <c r="J64" s="464">
        <f t="shared" ref="J64:J70" si="44">IFERROR(E64/$E$63,"-")</f>
        <v>0.48037020450813556</v>
      </c>
      <c r="K64" s="465"/>
      <c r="L64" s="463">
        <v>4821</v>
      </c>
      <c r="M64" s="463">
        <v>5759</v>
      </c>
      <c r="N64" s="463">
        <v>6229</v>
      </c>
      <c r="O64" s="463">
        <v>6598</v>
      </c>
      <c r="P64" s="464">
        <f t="shared" si="37"/>
        <v>5.9239043185101981E-2</v>
      </c>
      <c r="Q64" s="464">
        <f t="shared" si="38"/>
        <v>8.1611390866469957E-2</v>
      </c>
      <c r="R64" s="463">
        <f t="shared" si="39"/>
        <v>369</v>
      </c>
      <c r="S64" s="463">
        <f t="shared" si="40"/>
        <v>470</v>
      </c>
      <c r="T64" s="464">
        <f t="shared" ref="T64:T96" si="45">O64/$O$63</f>
        <v>0.48111418987895582</v>
      </c>
    </row>
    <row r="65" spans="1:20" x14ac:dyDescent="0.25">
      <c r="A65" s="436" t="s">
        <v>97</v>
      </c>
      <c r="B65" s="437">
        <v>1602</v>
      </c>
      <c r="C65" s="437">
        <v>1858</v>
      </c>
      <c r="D65" s="437">
        <v>2010</v>
      </c>
      <c r="E65" s="437">
        <v>2015</v>
      </c>
      <c r="F65" s="438">
        <f t="shared" si="41"/>
        <v>2.4875621890547706E-3</v>
      </c>
      <c r="G65" s="438">
        <f t="shared" si="36"/>
        <v>8.1808396124865457E-2</v>
      </c>
      <c r="H65" s="437">
        <f t="shared" si="42"/>
        <v>5</v>
      </c>
      <c r="I65" s="437">
        <f t="shared" si="43"/>
        <v>152</v>
      </c>
      <c r="J65" s="438">
        <f t="shared" si="44"/>
        <v>0.30079116286012836</v>
      </c>
      <c r="K65" s="454"/>
      <c r="L65" s="437">
        <v>3196</v>
      </c>
      <c r="M65" s="437">
        <v>3728</v>
      </c>
      <c r="N65" s="437">
        <v>3965</v>
      </c>
      <c r="O65" s="437">
        <v>4130</v>
      </c>
      <c r="P65" s="438">
        <f t="shared" si="37"/>
        <v>4.1614123581336759E-2</v>
      </c>
      <c r="Q65" s="438">
        <f t="shared" si="38"/>
        <v>6.3572961373390635E-2</v>
      </c>
      <c r="R65" s="437">
        <f t="shared" si="39"/>
        <v>165</v>
      </c>
      <c r="S65" s="437">
        <f t="shared" si="40"/>
        <v>237</v>
      </c>
      <c r="T65" s="438">
        <f t="shared" si="45"/>
        <v>0.30115210733556946</v>
      </c>
    </row>
    <row r="66" spans="1:20" x14ac:dyDescent="0.25">
      <c r="A66" s="436" t="s">
        <v>98</v>
      </c>
      <c r="B66" s="437">
        <v>761</v>
      </c>
      <c r="C66" s="437">
        <v>961</v>
      </c>
      <c r="D66" s="437">
        <v>1141</v>
      </c>
      <c r="E66" s="437">
        <v>1203</v>
      </c>
      <c r="F66" s="438">
        <f t="shared" si="41"/>
        <v>5.4338299737072715E-2</v>
      </c>
      <c r="G66" s="438">
        <f t="shared" si="36"/>
        <v>0.18730489073881373</v>
      </c>
      <c r="H66" s="437">
        <f t="shared" si="42"/>
        <v>62</v>
      </c>
      <c r="I66" s="437">
        <f t="shared" si="43"/>
        <v>180</v>
      </c>
      <c r="J66" s="438">
        <f t="shared" si="44"/>
        <v>0.17957904164800717</v>
      </c>
      <c r="K66" s="454"/>
      <c r="L66" s="437">
        <v>1625</v>
      </c>
      <c r="M66" s="437">
        <v>2031</v>
      </c>
      <c r="N66" s="437">
        <v>2264</v>
      </c>
      <c r="O66" s="437">
        <v>2468</v>
      </c>
      <c r="P66" s="438">
        <f t="shared" si="37"/>
        <v>9.0106007067137783E-2</v>
      </c>
      <c r="Q66" s="438">
        <f t="shared" si="38"/>
        <v>0.11472181191531261</v>
      </c>
      <c r="R66" s="437">
        <f t="shared" si="39"/>
        <v>204</v>
      </c>
      <c r="S66" s="437">
        <f t="shared" si="40"/>
        <v>233</v>
      </c>
      <c r="T66" s="438">
        <f t="shared" si="45"/>
        <v>0.17996208254338633</v>
      </c>
    </row>
    <row r="67" spans="1:20" x14ac:dyDescent="0.25">
      <c r="A67" s="462" t="s">
        <v>99</v>
      </c>
      <c r="B67" s="463">
        <v>2489</v>
      </c>
      <c r="C67" s="463">
        <v>2895</v>
      </c>
      <c r="D67" s="463">
        <v>3219</v>
      </c>
      <c r="E67" s="463">
        <v>3481</v>
      </c>
      <c r="F67" s="464">
        <f t="shared" si="41"/>
        <v>8.139173656415033E-2</v>
      </c>
      <c r="G67" s="464">
        <f t="shared" si="36"/>
        <v>0.11191709844559594</v>
      </c>
      <c r="H67" s="463">
        <f t="shared" si="42"/>
        <v>262</v>
      </c>
      <c r="I67" s="463">
        <f t="shared" si="43"/>
        <v>324</v>
      </c>
      <c r="J67" s="464">
        <f t="shared" si="44"/>
        <v>0.5196297954918645</v>
      </c>
      <c r="K67" s="465"/>
      <c r="L67" s="463">
        <v>5001</v>
      </c>
      <c r="M67" s="463">
        <v>5967</v>
      </c>
      <c r="N67" s="463">
        <v>6518</v>
      </c>
      <c r="O67" s="463">
        <v>7116</v>
      </c>
      <c r="P67" s="464">
        <f t="shared" si="37"/>
        <v>9.1745934335685897E-2</v>
      </c>
      <c r="Q67" s="464">
        <f t="shared" si="38"/>
        <v>9.234120998826878E-2</v>
      </c>
      <c r="R67" s="463">
        <f t="shared" si="39"/>
        <v>598</v>
      </c>
      <c r="S67" s="463">
        <f t="shared" si="40"/>
        <v>551</v>
      </c>
      <c r="T67" s="464">
        <f t="shared" si="45"/>
        <v>0.51888581012104418</v>
      </c>
    </row>
    <row r="68" spans="1:20" x14ac:dyDescent="0.25">
      <c r="A68" s="436" t="s">
        <v>29</v>
      </c>
      <c r="B68" s="437">
        <v>990</v>
      </c>
      <c r="C68" s="437">
        <v>1138</v>
      </c>
      <c r="D68" s="437">
        <v>1264</v>
      </c>
      <c r="E68" s="437">
        <v>1374</v>
      </c>
      <c r="F68" s="438">
        <f t="shared" si="41"/>
        <v>8.7025316455696222E-2</v>
      </c>
      <c r="G68" s="438">
        <f t="shared" si="36"/>
        <v>0.11072056239015815</v>
      </c>
      <c r="H68" s="437">
        <f t="shared" si="42"/>
        <v>110</v>
      </c>
      <c r="I68" s="437">
        <f t="shared" si="43"/>
        <v>126</v>
      </c>
      <c r="J68" s="438">
        <f t="shared" si="44"/>
        <v>0.2051052395879982</v>
      </c>
      <c r="K68" s="454"/>
      <c r="L68" s="437">
        <v>1865</v>
      </c>
      <c r="M68" s="437">
        <v>2327</v>
      </c>
      <c r="N68" s="437">
        <v>2520</v>
      </c>
      <c r="O68" s="437">
        <v>2792</v>
      </c>
      <c r="P68" s="438">
        <f t="shared" si="37"/>
        <v>0.107936507936508</v>
      </c>
      <c r="Q68" s="438">
        <f t="shared" si="38"/>
        <v>8.2939406961753281E-2</v>
      </c>
      <c r="R68" s="437">
        <f t="shared" si="39"/>
        <v>272</v>
      </c>
      <c r="S68" s="437">
        <f t="shared" si="40"/>
        <v>193</v>
      </c>
      <c r="T68" s="438">
        <f t="shared" si="45"/>
        <v>0.20358757474114045</v>
      </c>
    </row>
    <row r="69" spans="1:20" x14ac:dyDescent="0.25">
      <c r="A69" s="436" t="s">
        <v>22</v>
      </c>
      <c r="B69" s="437">
        <v>408</v>
      </c>
      <c r="C69" s="437">
        <v>505</v>
      </c>
      <c r="D69" s="437">
        <v>533</v>
      </c>
      <c r="E69" s="437">
        <v>595</v>
      </c>
      <c r="F69" s="438">
        <f t="shared" si="41"/>
        <v>0.1163227016885553</v>
      </c>
      <c r="G69" s="438">
        <f t="shared" si="36"/>
        <v>5.5445544554455495E-2</v>
      </c>
      <c r="H69" s="437">
        <f t="shared" si="42"/>
        <v>62</v>
      </c>
      <c r="I69" s="437">
        <f t="shared" si="43"/>
        <v>28</v>
      </c>
      <c r="J69" s="438">
        <f t="shared" si="44"/>
        <v>8.8819226750261229E-2</v>
      </c>
      <c r="K69" s="454"/>
      <c r="L69" s="437">
        <v>877</v>
      </c>
      <c r="M69" s="437">
        <v>1030</v>
      </c>
      <c r="N69" s="437">
        <v>1090</v>
      </c>
      <c r="O69" s="437">
        <v>1217</v>
      </c>
      <c r="P69" s="438">
        <f t="shared" si="37"/>
        <v>0.11651376146788994</v>
      </c>
      <c r="Q69" s="438">
        <f t="shared" si="38"/>
        <v>5.8252427184465994E-2</v>
      </c>
      <c r="R69" s="437">
        <f t="shared" si="39"/>
        <v>127</v>
      </c>
      <c r="S69" s="437">
        <f t="shared" si="40"/>
        <v>60</v>
      </c>
      <c r="T69" s="438">
        <f t="shared" si="45"/>
        <v>8.8741432113169025E-2</v>
      </c>
    </row>
    <row r="70" spans="1:20" x14ac:dyDescent="0.25">
      <c r="A70" s="436" t="s">
        <v>100</v>
      </c>
      <c r="B70" s="437">
        <v>125</v>
      </c>
      <c r="C70" s="437">
        <v>136</v>
      </c>
      <c r="D70" s="437">
        <v>137</v>
      </c>
      <c r="E70" s="437">
        <v>152</v>
      </c>
      <c r="F70" s="438">
        <f t="shared" si="41"/>
        <v>0.10948905109489049</v>
      </c>
      <c r="G70" s="438">
        <f t="shared" si="36"/>
        <v>7.3529411764705621E-3</v>
      </c>
      <c r="H70" s="437">
        <f t="shared" si="42"/>
        <v>15</v>
      </c>
      <c r="I70" s="437">
        <f t="shared" si="43"/>
        <v>1</v>
      </c>
      <c r="J70" s="438">
        <f t="shared" si="44"/>
        <v>2.2689953724436482E-2</v>
      </c>
      <c r="K70" s="454"/>
      <c r="L70" s="437">
        <v>272</v>
      </c>
      <c r="M70" s="437">
        <v>289</v>
      </c>
      <c r="N70" s="437">
        <v>292</v>
      </c>
      <c r="O70" s="437">
        <v>326</v>
      </c>
      <c r="P70" s="438">
        <f t="shared" si="37"/>
        <v>0.11643835616438358</v>
      </c>
      <c r="Q70" s="438">
        <f t="shared" si="38"/>
        <v>1.0380622837370179E-2</v>
      </c>
      <c r="R70" s="437">
        <f t="shared" si="39"/>
        <v>34</v>
      </c>
      <c r="S70" s="437">
        <f t="shared" si="40"/>
        <v>3</v>
      </c>
      <c r="T70" s="438">
        <f t="shared" si="45"/>
        <v>2.3771328569345194E-2</v>
      </c>
    </row>
    <row r="71" spans="1:20" x14ac:dyDescent="0.25">
      <c r="A71" s="436" t="s">
        <v>101</v>
      </c>
      <c r="B71" s="437">
        <v>103</v>
      </c>
      <c r="C71" s="437">
        <v>103</v>
      </c>
      <c r="D71" s="437">
        <v>105</v>
      </c>
      <c r="E71" s="437">
        <v>109</v>
      </c>
      <c r="F71" s="438">
        <f t="shared" si="41"/>
        <v>3.8095238095238182E-2</v>
      </c>
      <c r="G71" s="438">
        <f t="shared" si="36"/>
        <v>1.9417475728155331E-2</v>
      </c>
      <c r="H71" s="437">
        <f>IFERROR(E71-D71,"-")</f>
        <v>4</v>
      </c>
      <c r="I71" s="437">
        <f t="shared" si="43"/>
        <v>2</v>
      </c>
      <c r="J71" s="438">
        <f>IFERROR(E71/$E$63,"-")</f>
        <v>1.6271085236602478E-2</v>
      </c>
      <c r="K71" s="454"/>
      <c r="L71" s="437">
        <v>216</v>
      </c>
      <c r="M71" s="437">
        <v>217</v>
      </c>
      <c r="N71" s="437">
        <v>213</v>
      </c>
      <c r="O71" s="437">
        <v>218</v>
      </c>
      <c r="P71" s="438">
        <f t="shared" si="37"/>
        <v>2.3474178403755763E-2</v>
      </c>
      <c r="Q71" s="438">
        <f t="shared" si="38"/>
        <v>-1.8433179723502335E-2</v>
      </c>
      <c r="R71" s="437">
        <f t="shared" si="39"/>
        <v>5</v>
      </c>
      <c r="S71" s="437">
        <f t="shared" si="40"/>
        <v>-4</v>
      </c>
      <c r="T71" s="438">
        <f t="shared" si="45"/>
        <v>1.5896164503427155E-2</v>
      </c>
    </row>
    <row r="72" spans="1:20" x14ac:dyDescent="0.25">
      <c r="A72" s="436" t="s">
        <v>28</v>
      </c>
      <c r="B72" s="437">
        <v>17</v>
      </c>
      <c r="C72" s="437">
        <v>16</v>
      </c>
      <c r="D72" s="437">
        <v>17</v>
      </c>
      <c r="E72" s="437">
        <v>19</v>
      </c>
      <c r="F72" s="438">
        <f t="shared" si="41"/>
        <v>0.11764705882352944</v>
      </c>
      <c r="G72" s="438">
        <f t="shared" si="36"/>
        <v>6.25E-2</v>
      </c>
      <c r="H72" s="437">
        <f t="shared" si="42"/>
        <v>2</v>
      </c>
      <c r="I72" s="437">
        <f t="shared" si="43"/>
        <v>1</v>
      </c>
      <c r="J72" s="438">
        <f t="shared" ref="J72:J96" si="46">IFERROR(E72/$E$63,"-")</f>
        <v>2.8362442155545602E-3</v>
      </c>
      <c r="K72" s="454"/>
      <c r="L72" s="437">
        <v>32</v>
      </c>
      <c r="M72" s="437">
        <v>32</v>
      </c>
      <c r="N72" s="437">
        <v>34</v>
      </c>
      <c r="O72" s="437">
        <v>35</v>
      </c>
      <c r="P72" s="438">
        <f t="shared" si="37"/>
        <v>2.9411764705882248E-2</v>
      </c>
      <c r="Q72" s="438">
        <f t="shared" si="38"/>
        <v>6.25E-2</v>
      </c>
      <c r="R72" s="437">
        <f t="shared" si="39"/>
        <v>1</v>
      </c>
      <c r="S72" s="437">
        <f t="shared" si="40"/>
        <v>2</v>
      </c>
      <c r="T72" s="438">
        <f t="shared" si="45"/>
        <v>2.5521365028438091E-3</v>
      </c>
    </row>
    <row r="73" spans="1:20" x14ac:dyDescent="0.25">
      <c r="A73" s="436" t="s">
        <v>102</v>
      </c>
      <c r="B73" s="437">
        <f t="shared" ref="B73:E73" si="47">B74+B75+B76+B77</f>
        <v>201</v>
      </c>
      <c r="C73" s="437">
        <f t="shared" si="47"/>
        <v>270</v>
      </c>
      <c r="D73" s="437">
        <f t="shared" si="47"/>
        <v>273</v>
      </c>
      <c r="E73" s="437">
        <f t="shared" si="47"/>
        <v>238</v>
      </c>
      <c r="F73" s="438">
        <f>IFERROR(E73/D73-1,"-")</f>
        <v>-0.12820512820512819</v>
      </c>
      <c r="G73" s="438">
        <f t="shared" si="36"/>
        <v>1.1111111111111072E-2</v>
      </c>
      <c r="H73" s="437">
        <f t="shared" si="42"/>
        <v>-35</v>
      </c>
      <c r="I73" s="437">
        <f t="shared" si="43"/>
        <v>3</v>
      </c>
      <c r="J73" s="438">
        <f t="shared" ref="J73" si="48">IFERROR(E73/$E$7,"-")</f>
        <v>2.7238102213839705E-4</v>
      </c>
      <c r="K73" s="454"/>
      <c r="L73" s="437">
        <f t="shared" ref="L73:O73" si="49">L74+L75+L76+L77</f>
        <v>437</v>
      </c>
      <c r="M73" s="437">
        <f t="shared" si="49"/>
        <v>579</v>
      </c>
      <c r="N73" s="437">
        <f t="shared" si="49"/>
        <v>568</v>
      </c>
      <c r="O73" s="437">
        <f t="shared" si="49"/>
        <v>488</v>
      </c>
      <c r="P73" s="438">
        <f t="shared" si="37"/>
        <v>-0.14084507042253525</v>
      </c>
      <c r="Q73" s="438">
        <f t="shared" si="38"/>
        <v>-1.899827288428324E-2</v>
      </c>
      <c r="R73" s="437">
        <f t="shared" si="39"/>
        <v>-80</v>
      </c>
      <c r="S73" s="437">
        <f t="shared" si="40"/>
        <v>-11</v>
      </c>
      <c r="T73" s="438">
        <f t="shared" ref="T73" si="50">O73/$O$13</f>
        <v>2.7872622116925649E-4</v>
      </c>
    </row>
    <row r="74" spans="1:20" x14ac:dyDescent="0.25">
      <c r="A74" s="436" t="s">
        <v>27</v>
      </c>
      <c r="B74" s="437">
        <v>57</v>
      </c>
      <c r="C74" s="437">
        <v>73</v>
      </c>
      <c r="D74" s="437">
        <v>74</v>
      </c>
      <c r="E74" s="437">
        <v>68</v>
      </c>
      <c r="F74" s="438">
        <f t="shared" si="41"/>
        <v>-8.108108108108103E-2</v>
      </c>
      <c r="G74" s="438">
        <f t="shared" si="36"/>
        <v>1.3698630136986356E-2</v>
      </c>
      <c r="H74" s="437">
        <f t="shared" si="42"/>
        <v>-6</v>
      </c>
      <c r="I74" s="437">
        <f t="shared" si="43"/>
        <v>1</v>
      </c>
      <c r="J74" s="438">
        <f t="shared" si="46"/>
        <v>1.0150768771458426E-2</v>
      </c>
      <c r="K74" s="454"/>
      <c r="L74" s="437">
        <v>121</v>
      </c>
      <c r="M74" s="437">
        <v>154</v>
      </c>
      <c r="N74" s="437">
        <v>159</v>
      </c>
      <c r="O74" s="437">
        <v>142</v>
      </c>
      <c r="P74" s="438">
        <f t="shared" si="37"/>
        <v>-0.10691823899371067</v>
      </c>
      <c r="Q74" s="438">
        <f t="shared" si="38"/>
        <v>3.2467532467532534E-2</v>
      </c>
      <c r="R74" s="437">
        <f t="shared" si="39"/>
        <v>-17</v>
      </c>
      <c r="S74" s="437">
        <f t="shared" si="40"/>
        <v>5</v>
      </c>
      <c r="T74" s="438">
        <f t="shared" si="45"/>
        <v>1.0354382382966312E-2</v>
      </c>
    </row>
    <row r="75" spans="1:20" x14ac:dyDescent="0.25">
      <c r="A75" s="436" t="s">
        <v>37</v>
      </c>
      <c r="B75" s="437">
        <v>39</v>
      </c>
      <c r="C75" s="437">
        <v>53</v>
      </c>
      <c r="D75" s="437">
        <v>64</v>
      </c>
      <c r="E75" s="437">
        <v>47</v>
      </c>
      <c r="F75" s="438">
        <f t="shared" si="41"/>
        <v>-0.265625</v>
      </c>
      <c r="G75" s="438">
        <f t="shared" si="36"/>
        <v>0.20754716981132071</v>
      </c>
      <c r="H75" s="437">
        <f t="shared" si="42"/>
        <v>-17</v>
      </c>
      <c r="I75" s="437">
        <f t="shared" si="43"/>
        <v>11</v>
      </c>
      <c r="J75" s="438">
        <f t="shared" si="46"/>
        <v>7.0159725332139128E-3</v>
      </c>
      <c r="K75" s="454"/>
      <c r="L75" s="437">
        <v>91</v>
      </c>
      <c r="M75" s="437">
        <v>122</v>
      </c>
      <c r="N75" s="437">
        <v>133</v>
      </c>
      <c r="O75" s="437">
        <v>99</v>
      </c>
      <c r="P75" s="438">
        <f t="shared" si="37"/>
        <v>-0.25563909774436089</v>
      </c>
      <c r="Q75" s="438">
        <f t="shared" si="38"/>
        <v>9.0163934426229497E-2</v>
      </c>
      <c r="R75" s="437">
        <f t="shared" si="39"/>
        <v>-34</v>
      </c>
      <c r="S75" s="437">
        <f t="shared" si="40"/>
        <v>11</v>
      </c>
      <c r="T75" s="438">
        <f t="shared" si="45"/>
        <v>7.2189003937582034E-3</v>
      </c>
    </row>
    <row r="76" spans="1:20" x14ac:dyDescent="0.25">
      <c r="A76" s="436" t="s">
        <v>25</v>
      </c>
      <c r="B76" s="437">
        <v>72</v>
      </c>
      <c r="C76" s="437">
        <v>94</v>
      </c>
      <c r="D76" s="437">
        <v>78</v>
      </c>
      <c r="E76" s="437">
        <v>69</v>
      </c>
      <c r="F76" s="438">
        <f t="shared" si="41"/>
        <v>-0.11538461538461542</v>
      </c>
      <c r="G76" s="438">
        <f t="shared" si="36"/>
        <v>-0.17021276595744683</v>
      </c>
      <c r="H76" s="437">
        <f t="shared" si="42"/>
        <v>-9</v>
      </c>
      <c r="I76" s="437">
        <f t="shared" si="43"/>
        <v>-16</v>
      </c>
      <c r="J76" s="438">
        <f t="shared" si="46"/>
        <v>1.0300044782803403E-2</v>
      </c>
      <c r="K76" s="454"/>
      <c r="L76" s="437">
        <v>152</v>
      </c>
      <c r="M76" s="437">
        <v>198</v>
      </c>
      <c r="N76" s="437">
        <v>158</v>
      </c>
      <c r="O76" s="437">
        <v>140</v>
      </c>
      <c r="P76" s="438">
        <f t="shared" si="37"/>
        <v>-0.11392405063291144</v>
      </c>
      <c r="Q76" s="438">
        <f t="shared" si="38"/>
        <v>-0.20202020202020199</v>
      </c>
      <c r="R76" s="437">
        <f t="shared" si="39"/>
        <v>-18</v>
      </c>
      <c r="S76" s="437">
        <f t="shared" si="40"/>
        <v>-40</v>
      </c>
      <c r="T76" s="438">
        <f t="shared" si="45"/>
        <v>1.0208546011375236E-2</v>
      </c>
    </row>
    <row r="77" spans="1:20" x14ac:dyDescent="0.25">
      <c r="A77" s="436" t="s">
        <v>36</v>
      </c>
      <c r="B77" s="437">
        <v>33</v>
      </c>
      <c r="C77" s="437">
        <v>50</v>
      </c>
      <c r="D77" s="437">
        <v>57</v>
      </c>
      <c r="E77" s="437">
        <v>54</v>
      </c>
      <c r="F77" s="438">
        <f t="shared" si="41"/>
        <v>-5.2631578947368474E-2</v>
      </c>
      <c r="G77" s="438">
        <f t="shared" si="36"/>
        <v>0.1399999999999999</v>
      </c>
      <c r="H77" s="437">
        <f t="shared" si="42"/>
        <v>-3</v>
      </c>
      <c r="I77" s="437">
        <f t="shared" si="43"/>
        <v>7</v>
      </c>
      <c r="J77" s="438">
        <f t="shared" si="46"/>
        <v>8.0609046126287505E-3</v>
      </c>
      <c r="K77" s="454"/>
      <c r="L77" s="437">
        <v>73</v>
      </c>
      <c r="M77" s="437">
        <v>105</v>
      </c>
      <c r="N77" s="437">
        <v>118</v>
      </c>
      <c r="O77" s="437">
        <v>107</v>
      </c>
      <c r="P77" s="438">
        <f t="shared" si="37"/>
        <v>-9.3220338983050821E-2</v>
      </c>
      <c r="Q77" s="438">
        <f t="shared" si="38"/>
        <v>0.12380952380952381</v>
      </c>
      <c r="R77" s="437">
        <f t="shared" si="39"/>
        <v>-11</v>
      </c>
      <c r="S77" s="437">
        <f t="shared" si="40"/>
        <v>13</v>
      </c>
      <c r="T77" s="438">
        <f t="shared" si="45"/>
        <v>7.8022458801225028E-3</v>
      </c>
    </row>
    <row r="78" spans="1:20" x14ac:dyDescent="0.25">
      <c r="A78" s="436" t="s">
        <v>30</v>
      </c>
      <c r="B78" s="437">
        <v>118</v>
      </c>
      <c r="C78" s="437">
        <v>142</v>
      </c>
      <c r="D78" s="437">
        <v>130</v>
      </c>
      <c r="E78" s="437">
        <v>137</v>
      </c>
      <c r="F78" s="438">
        <f t="shared" si="41"/>
        <v>5.3846153846153877E-2</v>
      </c>
      <c r="G78" s="438">
        <f t="shared" si="36"/>
        <v>-8.4507042253521125E-2</v>
      </c>
      <c r="H78" s="437">
        <f t="shared" si="42"/>
        <v>7</v>
      </c>
      <c r="I78" s="437">
        <f t="shared" si="43"/>
        <v>-12</v>
      </c>
      <c r="J78" s="438">
        <f t="shared" si="46"/>
        <v>2.0450813554261829E-2</v>
      </c>
      <c r="K78" s="454"/>
      <c r="L78" s="437">
        <v>219</v>
      </c>
      <c r="M78" s="437">
        <v>273</v>
      </c>
      <c r="N78" s="437">
        <v>252</v>
      </c>
      <c r="O78" s="437">
        <v>272</v>
      </c>
      <c r="P78" s="438">
        <f t="shared" si="37"/>
        <v>7.9365079365079305E-2</v>
      </c>
      <c r="Q78" s="438">
        <f t="shared" si="38"/>
        <v>-7.6923076923076872E-2</v>
      </c>
      <c r="R78" s="437">
        <f t="shared" si="39"/>
        <v>20</v>
      </c>
      <c r="S78" s="437">
        <f t="shared" si="40"/>
        <v>-21</v>
      </c>
      <c r="T78" s="438">
        <f t="shared" si="45"/>
        <v>1.9833746536386174E-2</v>
      </c>
    </row>
    <row r="79" spans="1:20" x14ac:dyDescent="0.25">
      <c r="A79" s="436" t="s">
        <v>35</v>
      </c>
      <c r="B79" s="437">
        <v>146</v>
      </c>
      <c r="C79" s="437">
        <v>143</v>
      </c>
      <c r="D79" s="437">
        <v>180</v>
      </c>
      <c r="E79" s="437">
        <v>229</v>
      </c>
      <c r="F79" s="438">
        <f t="shared" si="41"/>
        <v>0.27222222222222214</v>
      </c>
      <c r="G79" s="438">
        <f t="shared" si="36"/>
        <v>0.25874125874125875</v>
      </c>
      <c r="H79" s="437">
        <f t="shared" si="42"/>
        <v>49</v>
      </c>
      <c r="I79" s="437">
        <f t="shared" si="43"/>
        <v>37</v>
      </c>
      <c r="J79" s="438">
        <f t="shared" si="46"/>
        <v>3.41842065979997E-2</v>
      </c>
      <c r="K79" s="454"/>
      <c r="L79" s="437">
        <v>292</v>
      </c>
      <c r="M79" s="437">
        <v>309</v>
      </c>
      <c r="N79" s="437">
        <v>381</v>
      </c>
      <c r="O79" s="437">
        <v>472</v>
      </c>
      <c r="P79" s="438">
        <f t="shared" si="37"/>
        <v>0.23884514435695547</v>
      </c>
      <c r="Q79" s="438">
        <f t="shared" si="38"/>
        <v>0.23300970873786397</v>
      </c>
      <c r="R79" s="437">
        <f t="shared" si="39"/>
        <v>91</v>
      </c>
      <c r="S79" s="437">
        <f t="shared" si="40"/>
        <v>72</v>
      </c>
      <c r="T79" s="438">
        <f t="shared" si="45"/>
        <v>3.4417383695493659E-2</v>
      </c>
    </row>
    <row r="80" spans="1:20" x14ac:dyDescent="0.25">
      <c r="A80" s="436" t="s">
        <v>43</v>
      </c>
      <c r="B80" s="437">
        <v>51</v>
      </c>
      <c r="C80" s="437">
        <v>53</v>
      </c>
      <c r="D80" s="437">
        <v>94</v>
      </c>
      <c r="E80" s="437">
        <v>112</v>
      </c>
      <c r="F80" s="438">
        <f t="shared" si="41"/>
        <v>0.1914893617021276</v>
      </c>
      <c r="G80" s="438">
        <f t="shared" si="36"/>
        <v>0.77358490566037741</v>
      </c>
      <c r="H80" s="437">
        <f t="shared" si="42"/>
        <v>18</v>
      </c>
      <c r="I80" s="437">
        <f t="shared" si="43"/>
        <v>41</v>
      </c>
      <c r="J80" s="438">
        <f t="shared" si="46"/>
        <v>1.671891327063741E-2</v>
      </c>
      <c r="K80" s="454"/>
      <c r="L80" s="437">
        <v>105</v>
      </c>
      <c r="M80" s="437">
        <v>107</v>
      </c>
      <c r="N80" s="437">
        <v>188</v>
      </c>
      <c r="O80" s="437">
        <v>240</v>
      </c>
      <c r="P80" s="438">
        <f t="shared" si="37"/>
        <v>0.27659574468085113</v>
      </c>
      <c r="Q80" s="438">
        <f t="shared" si="38"/>
        <v>0.7570093457943925</v>
      </c>
      <c r="R80" s="437">
        <f t="shared" si="39"/>
        <v>52</v>
      </c>
      <c r="S80" s="437">
        <f t="shared" si="40"/>
        <v>81</v>
      </c>
      <c r="T80" s="438">
        <f t="shared" si="45"/>
        <v>1.7500364590928977E-2</v>
      </c>
    </row>
    <row r="81" spans="1:20" x14ac:dyDescent="0.25">
      <c r="A81" s="436" t="s">
        <v>33</v>
      </c>
      <c r="B81" s="437">
        <v>77</v>
      </c>
      <c r="C81" s="437">
        <v>78</v>
      </c>
      <c r="D81" s="437">
        <v>119</v>
      </c>
      <c r="E81" s="437">
        <v>133</v>
      </c>
      <c r="F81" s="438">
        <f t="shared" si="41"/>
        <v>0.11764705882352944</v>
      </c>
      <c r="G81" s="438">
        <f t="shared" si="36"/>
        <v>0.52564102564102555</v>
      </c>
      <c r="H81" s="437">
        <f t="shared" si="42"/>
        <v>14</v>
      </c>
      <c r="I81" s="437">
        <f t="shared" si="43"/>
        <v>41</v>
      </c>
      <c r="J81" s="438">
        <f t="shared" si="46"/>
        <v>1.9853709508881923E-2</v>
      </c>
      <c r="K81" s="454"/>
      <c r="L81" s="437">
        <v>164</v>
      </c>
      <c r="M81" s="437">
        <v>169</v>
      </c>
      <c r="N81" s="437">
        <v>248</v>
      </c>
      <c r="O81" s="437">
        <v>277</v>
      </c>
      <c r="P81" s="438">
        <f t="shared" si="37"/>
        <v>0.11693548387096775</v>
      </c>
      <c r="Q81" s="438">
        <f t="shared" si="38"/>
        <v>0.46745562130177509</v>
      </c>
      <c r="R81" s="437">
        <f t="shared" si="39"/>
        <v>29</v>
      </c>
      <c r="S81" s="437">
        <f t="shared" si="40"/>
        <v>79</v>
      </c>
      <c r="T81" s="438">
        <f t="shared" si="45"/>
        <v>2.0198337465363862E-2</v>
      </c>
    </row>
    <row r="82" spans="1:20" x14ac:dyDescent="0.25">
      <c r="A82" s="436" t="s">
        <v>44</v>
      </c>
      <c r="B82" s="437">
        <v>60</v>
      </c>
      <c r="C82" s="437">
        <v>76</v>
      </c>
      <c r="D82" s="437">
        <v>77</v>
      </c>
      <c r="E82" s="437">
        <v>75</v>
      </c>
      <c r="F82" s="438">
        <f t="shared" si="41"/>
        <v>-2.5974025974025983E-2</v>
      </c>
      <c r="G82" s="438">
        <f t="shared" si="36"/>
        <v>1.3157894736842035E-2</v>
      </c>
      <c r="H82" s="437">
        <f t="shared" si="42"/>
        <v>-2</v>
      </c>
      <c r="I82" s="437">
        <f t="shared" si="43"/>
        <v>1</v>
      </c>
      <c r="J82" s="438">
        <f t="shared" si="46"/>
        <v>1.1195700850873265E-2</v>
      </c>
      <c r="K82" s="454"/>
      <c r="L82" s="437">
        <v>123</v>
      </c>
      <c r="M82" s="437">
        <v>152</v>
      </c>
      <c r="N82" s="437">
        <v>148</v>
      </c>
      <c r="O82" s="437">
        <v>154</v>
      </c>
      <c r="P82" s="438">
        <f t="shared" si="37"/>
        <v>4.0540540540540571E-2</v>
      </c>
      <c r="Q82" s="438">
        <f t="shared" si="38"/>
        <v>-2.6315789473684181E-2</v>
      </c>
      <c r="R82" s="437">
        <f t="shared" si="39"/>
        <v>6</v>
      </c>
      <c r="S82" s="437">
        <f t="shared" si="40"/>
        <v>-4</v>
      </c>
      <c r="T82" s="438">
        <f t="shared" si="45"/>
        <v>1.1229400612512761E-2</v>
      </c>
    </row>
    <row r="83" spans="1:20" x14ac:dyDescent="0.25">
      <c r="A83" s="436" t="s">
        <v>23</v>
      </c>
      <c r="B83" s="437">
        <v>33</v>
      </c>
      <c r="C83" s="437">
        <v>40</v>
      </c>
      <c r="D83" s="437">
        <v>61</v>
      </c>
      <c r="E83" s="437">
        <v>60</v>
      </c>
      <c r="F83" s="438">
        <f t="shared" si="41"/>
        <v>-1.6393442622950838E-2</v>
      </c>
      <c r="G83" s="438">
        <f t="shared" si="36"/>
        <v>0.52499999999999991</v>
      </c>
      <c r="H83" s="437">
        <f t="shared" si="42"/>
        <v>-1</v>
      </c>
      <c r="I83" s="437">
        <f t="shared" si="43"/>
        <v>21</v>
      </c>
      <c r="J83" s="438">
        <f t="shared" si="46"/>
        <v>8.9565606806986109E-3</v>
      </c>
      <c r="K83" s="454"/>
      <c r="L83" s="437">
        <v>70</v>
      </c>
      <c r="M83" s="437">
        <v>85</v>
      </c>
      <c r="N83" s="437">
        <v>120</v>
      </c>
      <c r="O83" s="437">
        <v>114</v>
      </c>
      <c r="P83" s="438">
        <f t="shared" si="37"/>
        <v>-5.0000000000000044E-2</v>
      </c>
      <c r="Q83" s="438">
        <f t="shared" si="38"/>
        <v>0.41176470588235303</v>
      </c>
      <c r="R83" s="437">
        <f t="shared" si="39"/>
        <v>-6</v>
      </c>
      <c r="S83" s="437">
        <f t="shared" si="40"/>
        <v>35</v>
      </c>
      <c r="T83" s="438">
        <f t="shared" si="45"/>
        <v>8.3126731806912636E-3</v>
      </c>
    </row>
    <row r="84" spans="1:20" x14ac:dyDescent="0.25">
      <c r="A84" s="436" t="s">
        <v>40</v>
      </c>
      <c r="B84" s="437">
        <v>47</v>
      </c>
      <c r="C84" s="437">
        <v>54</v>
      </c>
      <c r="D84" s="437">
        <v>30</v>
      </c>
      <c r="E84" s="437">
        <v>31</v>
      </c>
      <c r="F84" s="438">
        <f t="shared" si="41"/>
        <v>3.3333333333333437E-2</v>
      </c>
      <c r="G84" s="438">
        <f t="shared" si="36"/>
        <v>-0.44444444444444442</v>
      </c>
      <c r="H84" s="437">
        <f t="shared" si="42"/>
        <v>1</v>
      </c>
      <c r="I84" s="437">
        <f t="shared" si="43"/>
        <v>-24</v>
      </c>
      <c r="J84" s="438">
        <f t="shared" si="46"/>
        <v>4.6275563516942828E-3</v>
      </c>
      <c r="K84" s="454"/>
      <c r="L84" s="437">
        <v>87</v>
      </c>
      <c r="M84" s="437">
        <v>113</v>
      </c>
      <c r="N84" s="437">
        <v>63</v>
      </c>
      <c r="O84" s="437">
        <v>62</v>
      </c>
      <c r="P84" s="438">
        <f t="shared" si="37"/>
        <v>-1.5873015873015928E-2</v>
      </c>
      <c r="Q84" s="438">
        <f t="shared" si="38"/>
        <v>-0.44247787610619471</v>
      </c>
      <c r="R84" s="437">
        <f t="shared" si="39"/>
        <v>-1</v>
      </c>
      <c r="S84" s="437">
        <f t="shared" si="40"/>
        <v>-50</v>
      </c>
      <c r="T84" s="438">
        <f t="shared" si="45"/>
        <v>4.5209275193233188E-3</v>
      </c>
    </row>
    <row r="85" spans="1:20" x14ac:dyDescent="0.25">
      <c r="A85" s="436" t="s">
        <v>103</v>
      </c>
      <c r="B85" s="437">
        <v>4</v>
      </c>
      <c r="C85" s="437">
        <v>0</v>
      </c>
      <c r="D85" s="437">
        <v>0</v>
      </c>
      <c r="E85" s="437">
        <v>0</v>
      </c>
      <c r="F85" s="438" t="str">
        <f t="shared" si="41"/>
        <v>-</v>
      </c>
      <c r="G85" s="438" t="str">
        <f t="shared" si="36"/>
        <v>-</v>
      </c>
      <c r="H85" s="437">
        <f t="shared" si="42"/>
        <v>0</v>
      </c>
      <c r="I85" s="437">
        <f t="shared" si="43"/>
        <v>0</v>
      </c>
      <c r="J85" s="438">
        <f t="shared" si="46"/>
        <v>0</v>
      </c>
      <c r="K85" s="454"/>
      <c r="L85" s="437">
        <v>9</v>
      </c>
      <c r="M85" s="437">
        <v>0</v>
      </c>
      <c r="N85" s="437">
        <v>0</v>
      </c>
      <c r="O85" s="437">
        <v>0</v>
      </c>
      <c r="P85" s="438" t="str">
        <f t="shared" si="37"/>
        <v>-</v>
      </c>
      <c r="Q85" s="438" t="str">
        <f t="shared" si="38"/>
        <v>-</v>
      </c>
      <c r="R85" s="437">
        <f t="shared" si="39"/>
        <v>0</v>
      </c>
      <c r="S85" s="437">
        <f t="shared" si="40"/>
        <v>0</v>
      </c>
      <c r="T85" s="438">
        <f t="shared" si="45"/>
        <v>0</v>
      </c>
    </row>
    <row r="86" spans="1:20" x14ac:dyDescent="0.25">
      <c r="A86" s="436" t="s">
        <v>41</v>
      </c>
      <c r="B86" s="437">
        <v>9</v>
      </c>
      <c r="C86" s="437">
        <v>8</v>
      </c>
      <c r="D86" s="437">
        <v>16</v>
      </c>
      <c r="E86" s="437">
        <v>14</v>
      </c>
      <c r="F86" s="438">
        <f t="shared" si="41"/>
        <v>-0.125</v>
      </c>
      <c r="G86" s="438">
        <f t="shared" si="36"/>
        <v>1</v>
      </c>
      <c r="H86" s="437">
        <f t="shared" si="42"/>
        <v>-2</v>
      </c>
      <c r="I86" s="437">
        <f t="shared" si="43"/>
        <v>8</v>
      </c>
      <c r="J86" s="438">
        <f t="shared" si="46"/>
        <v>2.0898641588296763E-3</v>
      </c>
      <c r="K86" s="454"/>
      <c r="L86" s="437">
        <v>18</v>
      </c>
      <c r="M86" s="437">
        <v>16</v>
      </c>
      <c r="N86" s="437">
        <v>37</v>
      </c>
      <c r="O86" s="437">
        <v>31</v>
      </c>
      <c r="P86" s="438">
        <f t="shared" si="37"/>
        <v>-0.16216216216216217</v>
      </c>
      <c r="Q86" s="438">
        <f t="shared" si="38"/>
        <v>1.3125</v>
      </c>
      <c r="R86" s="437">
        <f t="shared" si="39"/>
        <v>-6</v>
      </c>
      <c r="S86" s="437">
        <f t="shared" si="40"/>
        <v>21</v>
      </c>
      <c r="T86" s="438">
        <f t="shared" si="45"/>
        <v>2.2604637596616594E-3</v>
      </c>
    </row>
    <row r="87" spans="1:20" x14ac:dyDescent="0.25">
      <c r="A87" s="436" t="s">
        <v>104</v>
      </c>
      <c r="B87" s="437">
        <v>22</v>
      </c>
      <c r="C87" s="437">
        <v>14</v>
      </c>
      <c r="D87" s="437">
        <v>22</v>
      </c>
      <c r="E87" s="437">
        <v>20</v>
      </c>
      <c r="F87" s="438">
        <f t="shared" si="41"/>
        <v>-9.0909090909090939E-2</v>
      </c>
      <c r="G87" s="438">
        <f t="shared" si="36"/>
        <v>0.5714285714285714</v>
      </c>
      <c r="H87" s="437">
        <f t="shared" si="42"/>
        <v>-2</v>
      </c>
      <c r="I87" s="437">
        <f t="shared" si="43"/>
        <v>8</v>
      </c>
      <c r="J87" s="438">
        <f t="shared" si="46"/>
        <v>2.9855202268995371E-3</v>
      </c>
      <c r="K87" s="454"/>
      <c r="L87" s="437">
        <v>44</v>
      </c>
      <c r="M87" s="437">
        <v>28</v>
      </c>
      <c r="N87" s="437">
        <v>46</v>
      </c>
      <c r="O87" s="437">
        <v>43</v>
      </c>
      <c r="P87" s="438">
        <f t="shared" si="37"/>
        <v>-6.5217391304347783E-2</v>
      </c>
      <c r="Q87" s="438">
        <f t="shared" si="38"/>
        <v>0.64285714285714279</v>
      </c>
      <c r="R87" s="437">
        <f t="shared" si="39"/>
        <v>-3</v>
      </c>
      <c r="S87" s="437">
        <f t="shared" si="40"/>
        <v>18</v>
      </c>
      <c r="T87" s="438">
        <f t="shared" si="45"/>
        <v>3.1354819892081085E-3</v>
      </c>
    </row>
    <row r="88" spans="1:20" x14ac:dyDescent="0.25">
      <c r="A88" s="436" t="s">
        <v>105</v>
      </c>
      <c r="B88" s="437">
        <v>10</v>
      </c>
      <c r="C88" s="437">
        <v>6</v>
      </c>
      <c r="D88" s="437">
        <v>13</v>
      </c>
      <c r="E88" s="437">
        <v>11</v>
      </c>
      <c r="F88" s="438">
        <f t="shared" si="41"/>
        <v>-0.15384615384615385</v>
      </c>
      <c r="G88" s="438">
        <f t="shared" si="36"/>
        <v>1.1666666666666665</v>
      </c>
      <c r="H88" s="437">
        <f t="shared" si="42"/>
        <v>-2</v>
      </c>
      <c r="I88" s="437">
        <f t="shared" si="43"/>
        <v>7</v>
      </c>
      <c r="J88" s="438">
        <f t="shared" si="46"/>
        <v>1.6420361247947454E-3</v>
      </c>
      <c r="K88" s="454"/>
      <c r="L88" s="437">
        <v>20</v>
      </c>
      <c r="M88" s="437">
        <v>10</v>
      </c>
      <c r="N88" s="437">
        <v>26</v>
      </c>
      <c r="O88" s="437">
        <v>22</v>
      </c>
      <c r="P88" s="438">
        <f t="shared" si="37"/>
        <v>-0.15384615384615385</v>
      </c>
      <c r="Q88" s="438">
        <f t="shared" si="38"/>
        <v>1.6</v>
      </c>
      <c r="R88" s="437">
        <f t="shared" si="39"/>
        <v>-4</v>
      </c>
      <c r="S88" s="437">
        <f t="shared" si="40"/>
        <v>16</v>
      </c>
      <c r="T88" s="438">
        <f t="shared" si="45"/>
        <v>1.6042000875018229E-3</v>
      </c>
    </row>
    <row r="89" spans="1:20" x14ac:dyDescent="0.25">
      <c r="A89" s="436" t="s">
        <v>106</v>
      </c>
      <c r="B89" s="437">
        <v>8</v>
      </c>
      <c r="C89" s="437">
        <v>8</v>
      </c>
      <c r="D89" s="437">
        <v>33</v>
      </c>
      <c r="E89" s="437">
        <v>32</v>
      </c>
      <c r="F89" s="438">
        <f t="shared" si="41"/>
        <v>-3.0303030303030276E-2</v>
      </c>
      <c r="G89" s="438">
        <f t="shared" si="36"/>
        <v>3.125</v>
      </c>
      <c r="H89" s="437">
        <f t="shared" si="42"/>
        <v>-1</v>
      </c>
      <c r="I89" s="437">
        <f t="shared" si="43"/>
        <v>25</v>
      </c>
      <c r="J89" s="438">
        <f t="shared" si="46"/>
        <v>4.7768323630392592E-3</v>
      </c>
      <c r="K89" s="454"/>
      <c r="L89" s="437">
        <v>17</v>
      </c>
      <c r="M89" s="437">
        <v>18</v>
      </c>
      <c r="N89" s="437">
        <v>66</v>
      </c>
      <c r="O89" s="437">
        <v>69</v>
      </c>
      <c r="P89" s="438">
        <f t="shared" si="37"/>
        <v>4.5454545454545414E-2</v>
      </c>
      <c r="Q89" s="438">
        <f t="shared" si="38"/>
        <v>2.6666666666666665</v>
      </c>
      <c r="R89" s="437">
        <f t="shared" si="39"/>
        <v>3</v>
      </c>
      <c r="S89" s="437">
        <f t="shared" si="40"/>
        <v>48</v>
      </c>
      <c r="T89" s="438">
        <f t="shared" si="45"/>
        <v>5.0313548198920813E-3</v>
      </c>
    </row>
    <row r="90" spans="1:20" x14ac:dyDescent="0.25">
      <c r="A90" s="436" t="s">
        <v>34</v>
      </c>
      <c r="B90" s="437">
        <v>31</v>
      </c>
      <c r="C90" s="437">
        <v>48</v>
      </c>
      <c r="D90" s="437">
        <v>50</v>
      </c>
      <c r="E90" s="437">
        <v>54</v>
      </c>
      <c r="F90" s="438">
        <f t="shared" si="41"/>
        <v>8.0000000000000071E-2</v>
      </c>
      <c r="G90" s="438">
        <f t="shared" si="36"/>
        <v>4.1666666666666741E-2</v>
      </c>
      <c r="H90" s="437">
        <f t="shared" si="42"/>
        <v>4</v>
      </c>
      <c r="I90" s="437">
        <f t="shared" si="43"/>
        <v>2</v>
      </c>
      <c r="J90" s="438">
        <f t="shared" si="46"/>
        <v>8.0609046126287505E-3</v>
      </c>
      <c r="K90" s="454"/>
      <c r="L90" s="437">
        <v>66</v>
      </c>
      <c r="M90" s="437">
        <v>96</v>
      </c>
      <c r="N90" s="437">
        <v>95</v>
      </c>
      <c r="O90" s="437">
        <v>102</v>
      </c>
      <c r="P90" s="438">
        <f t="shared" si="37"/>
        <v>7.3684210526315796E-2</v>
      </c>
      <c r="Q90" s="438">
        <f t="shared" si="38"/>
        <v>-1.041666666666663E-2</v>
      </c>
      <c r="R90" s="437">
        <f t="shared" si="39"/>
        <v>7</v>
      </c>
      <c r="S90" s="437">
        <f t="shared" si="40"/>
        <v>-1</v>
      </c>
      <c r="T90" s="438">
        <f t="shared" si="45"/>
        <v>7.4376549511448158E-3</v>
      </c>
    </row>
    <row r="91" spans="1:20" x14ac:dyDescent="0.25">
      <c r="A91" s="436" t="s">
        <v>107</v>
      </c>
      <c r="B91" s="437">
        <v>18</v>
      </c>
      <c r="C91" s="437">
        <v>24</v>
      </c>
      <c r="D91" s="437">
        <v>21</v>
      </c>
      <c r="E91" s="437">
        <v>20</v>
      </c>
      <c r="F91" s="438">
        <f t="shared" si="41"/>
        <v>-4.7619047619047672E-2</v>
      </c>
      <c r="G91" s="438">
        <f t="shared" si="36"/>
        <v>-0.125</v>
      </c>
      <c r="H91" s="437">
        <f t="shared" si="42"/>
        <v>-1</v>
      </c>
      <c r="I91" s="437">
        <f t="shared" si="43"/>
        <v>-3</v>
      </c>
      <c r="J91" s="438">
        <f t="shared" si="46"/>
        <v>2.9855202268995371E-3</v>
      </c>
      <c r="K91" s="454"/>
      <c r="L91" s="437">
        <v>38</v>
      </c>
      <c r="M91" s="437">
        <v>51</v>
      </c>
      <c r="N91" s="437">
        <v>45</v>
      </c>
      <c r="O91" s="437">
        <v>43</v>
      </c>
      <c r="P91" s="438">
        <f t="shared" si="37"/>
        <v>-4.4444444444444398E-2</v>
      </c>
      <c r="Q91" s="438">
        <f t="shared" si="38"/>
        <v>-0.11764705882352944</v>
      </c>
      <c r="R91" s="437">
        <f t="shared" si="39"/>
        <v>-2</v>
      </c>
      <c r="S91" s="437">
        <f t="shared" si="40"/>
        <v>-6</v>
      </c>
      <c r="T91" s="438">
        <f t="shared" si="45"/>
        <v>3.1354819892081085E-3</v>
      </c>
    </row>
    <row r="92" spans="1:20" x14ac:dyDescent="0.25">
      <c r="A92" s="436" t="s">
        <v>108</v>
      </c>
      <c r="B92" s="437">
        <v>0</v>
      </c>
      <c r="C92" s="437">
        <v>13</v>
      </c>
      <c r="D92" s="437">
        <v>13</v>
      </c>
      <c r="E92" s="437">
        <v>25</v>
      </c>
      <c r="F92" s="438">
        <f t="shared" si="41"/>
        <v>0.92307692307692313</v>
      </c>
      <c r="G92" s="438">
        <f t="shared" si="36"/>
        <v>0</v>
      </c>
      <c r="H92" s="437">
        <f t="shared" si="42"/>
        <v>12</v>
      </c>
      <c r="I92" s="437">
        <f t="shared" si="43"/>
        <v>0</v>
      </c>
      <c r="J92" s="438">
        <f t="shared" si="46"/>
        <v>3.7319002836244215E-3</v>
      </c>
      <c r="K92" s="454"/>
      <c r="L92" s="437">
        <v>0</v>
      </c>
      <c r="M92" s="437">
        <v>29</v>
      </c>
      <c r="N92" s="437">
        <v>27</v>
      </c>
      <c r="O92" s="437">
        <v>53</v>
      </c>
      <c r="P92" s="438">
        <f t="shared" si="37"/>
        <v>0.96296296296296302</v>
      </c>
      <c r="Q92" s="438">
        <f t="shared" si="38"/>
        <v>-6.8965517241379337E-2</v>
      </c>
      <c r="R92" s="437">
        <f t="shared" si="39"/>
        <v>26</v>
      </c>
      <c r="S92" s="437">
        <f t="shared" si="40"/>
        <v>-2</v>
      </c>
      <c r="T92" s="438">
        <f t="shared" si="45"/>
        <v>3.8646638471634825E-3</v>
      </c>
    </row>
    <row r="93" spans="1:20" x14ac:dyDescent="0.25">
      <c r="A93" s="436" t="s">
        <v>42</v>
      </c>
      <c r="B93" s="437">
        <v>8</v>
      </c>
      <c r="C93" s="437">
        <v>8</v>
      </c>
      <c r="D93" s="437">
        <v>16</v>
      </c>
      <c r="E93" s="437">
        <v>16</v>
      </c>
      <c r="F93" s="438">
        <f t="shared" si="41"/>
        <v>0</v>
      </c>
      <c r="G93" s="438">
        <f t="shared" si="36"/>
        <v>1</v>
      </c>
      <c r="H93" s="437">
        <f t="shared" si="42"/>
        <v>0</v>
      </c>
      <c r="I93" s="437">
        <f t="shared" si="43"/>
        <v>8</v>
      </c>
      <c r="J93" s="438">
        <f t="shared" si="46"/>
        <v>2.3884161815196296E-3</v>
      </c>
      <c r="K93" s="454"/>
      <c r="L93" s="437">
        <v>17</v>
      </c>
      <c r="M93" s="437">
        <v>17</v>
      </c>
      <c r="N93" s="437">
        <v>34</v>
      </c>
      <c r="O93" s="437">
        <v>35</v>
      </c>
      <c r="P93" s="438">
        <f t="shared" si="37"/>
        <v>2.9411764705882248E-2</v>
      </c>
      <c r="Q93" s="438">
        <f t="shared" si="38"/>
        <v>1</v>
      </c>
      <c r="R93" s="437">
        <f t="shared" si="39"/>
        <v>1</v>
      </c>
      <c r="S93" s="437">
        <f t="shared" si="40"/>
        <v>17</v>
      </c>
      <c r="T93" s="438">
        <f t="shared" si="45"/>
        <v>2.5521365028438091E-3</v>
      </c>
    </row>
    <row r="94" spans="1:20" x14ac:dyDescent="0.25">
      <c r="A94" s="436" t="s">
        <v>109</v>
      </c>
      <c r="B94" s="437" t="e">
        <v>#REF!</v>
      </c>
      <c r="C94" s="437" t="e">
        <v>#REF!</v>
      </c>
      <c r="D94" s="437" t="e">
        <v>#REF!</v>
      </c>
      <c r="E94" s="437" t="e">
        <v>#REF!</v>
      </c>
      <c r="F94" s="438" t="str">
        <f t="shared" si="41"/>
        <v>-</v>
      </c>
      <c r="G94" s="438" t="str">
        <f t="shared" si="36"/>
        <v>-</v>
      </c>
      <c r="H94" s="437" t="str">
        <f t="shared" si="42"/>
        <v>-</v>
      </c>
      <c r="I94" s="437" t="str">
        <f t="shared" si="43"/>
        <v>-</v>
      </c>
      <c r="J94" s="438" t="str">
        <f t="shared" si="46"/>
        <v>-</v>
      </c>
      <c r="K94" s="454"/>
      <c r="L94" s="437">
        <v>4</v>
      </c>
      <c r="M94" s="437">
        <v>0</v>
      </c>
      <c r="N94" s="437">
        <v>0</v>
      </c>
      <c r="O94" s="437">
        <v>0</v>
      </c>
      <c r="P94" s="438" t="str">
        <f t="shared" si="37"/>
        <v>-</v>
      </c>
      <c r="Q94" s="438" t="str">
        <f t="shared" si="38"/>
        <v>-</v>
      </c>
      <c r="R94" s="437">
        <f t="shared" si="39"/>
        <v>0</v>
      </c>
      <c r="S94" s="437">
        <f t="shared" si="40"/>
        <v>0</v>
      </c>
      <c r="T94" s="438">
        <f t="shared" si="45"/>
        <v>0</v>
      </c>
    </row>
    <row r="95" spans="1:20" x14ac:dyDescent="0.25">
      <c r="A95" s="436" t="s">
        <v>26</v>
      </c>
      <c r="B95" s="437">
        <v>0</v>
      </c>
      <c r="C95" s="437">
        <v>1</v>
      </c>
      <c r="D95" s="437">
        <v>1</v>
      </c>
      <c r="E95" s="437">
        <v>13</v>
      </c>
      <c r="F95" s="438">
        <f t="shared" si="41"/>
        <v>12</v>
      </c>
      <c r="G95" s="438">
        <f t="shared" si="36"/>
        <v>0</v>
      </c>
      <c r="H95" s="437">
        <f t="shared" si="42"/>
        <v>12</v>
      </c>
      <c r="I95" s="437">
        <f t="shared" si="43"/>
        <v>0</v>
      </c>
      <c r="J95" s="438">
        <f t="shared" si="46"/>
        <v>1.9405881474846992E-3</v>
      </c>
      <c r="K95" s="454"/>
      <c r="L95" s="437">
        <v>0</v>
      </c>
      <c r="M95" s="437">
        <v>2</v>
      </c>
      <c r="N95" s="437">
        <v>1</v>
      </c>
      <c r="O95" s="437">
        <v>29</v>
      </c>
      <c r="P95" s="438">
        <f t="shared" si="37"/>
        <v>28</v>
      </c>
      <c r="Q95" s="438">
        <f t="shared" si="38"/>
        <v>-0.5</v>
      </c>
      <c r="R95" s="437">
        <f t="shared" si="39"/>
        <v>28</v>
      </c>
      <c r="S95" s="437">
        <f t="shared" si="40"/>
        <v>-1</v>
      </c>
      <c r="T95" s="438">
        <f t="shared" si="45"/>
        <v>2.1146273880705848E-3</v>
      </c>
    </row>
    <row r="96" spans="1:20" x14ac:dyDescent="0.25">
      <c r="A96" s="436" t="s">
        <v>110</v>
      </c>
      <c r="B96" s="437">
        <v>0</v>
      </c>
      <c r="C96" s="437">
        <v>4</v>
      </c>
      <c r="D96" s="437">
        <v>4</v>
      </c>
      <c r="E96" s="437">
        <v>4</v>
      </c>
      <c r="F96" s="438">
        <f t="shared" si="41"/>
        <v>0</v>
      </c>
      <c r="G96" s="438">
        <f t="shared" si="36"/>
        <v>0</v>
      </c>
      <c r="H96" s="437">
        <f t="shared" si="42"/>
        <v>0</v>
      </c>
      <c r="I96" s="437">
        <f t="shared" si="43"/>
        <v>0</v>
      </c>
      <c r="J96" s="438">
        <f t="shared" si="46"/>
        <v>5.971040453799074E-4</v>
      </c>
      <c r="K96" s="454"/>
      <c r="L96" s="437">
        <v>0</v>
      </c>
      <c r="M96" s="437">
        <v>8</v>
      </c>
      <c r="N96" s="437">
        <v>8</v>
      </c>
      <c r="O96" s="437">
        <v>8</v>
      </c>
      <c r="P96" s="438">
        <f t="shared" si="37"/>
        <v>0</v>
      </c>
      <c r="Q96" s="438">
        <f t="shared" si="38"/>
        <v>0</v>
      </c>
      <c r="R96" s="437">
        <f t="shared" si="39"/>
        <v>0</v>
      </c>
      <c r="S96" s="437">
        <f t="shared" si="40"/>
        <v>0</v>
      </c>
      <c r="T96" s="438">
        <f t="shared" si="45"/>
        <v>5.8334548636429929E-4</v>
      </c>
    </row>
    <row r="97" spans="1:20" x14ac:dyDescent="0.25">
      <c r="A97" s="436" t="s">
        <v>111</v>
      </c>
      <c r="B97" s="437" t="str">
        <f>IFERROR(B67-SUM(B68:B72)-SUM(B74:B96),"-")</f>
        <v>-</v>
      </c>
      <c r="C97" s="437" t="str">
        <f>IFERROR(C67-SUM(C68:C72)-SUM(C74:C96),"-")</f>
        <v>-</v>
      </c>
      <c r="D97" s="437" t="str">
        <f>IFERROR(D67-SUM(D68:D72)-SUM(D74:D96),"-")</f>
        <v>-</v>
      </c>
      <c r="E97" s="437" t="str">
        <f>IFERROR(E67-SUM(E68:E72)-SUM(E74:E96),"-")</f>
        <v>-</v>
      </c>
      <c r="F97" s="438" t="str">
        <f t="shared" si="41"/>
        <v>-</v>
      </c>
      <c r="G97" s="438" t="str">
        <f t="shared" si="36"/>
        <v>-</v>
      </c>
      <c r="H97" s="437" t="str">
        <f t="shared" si="42"/>
        <v>-</v>
      </c>
      <c r="I97" s="437" t="str">
        <f t="shared" si="43"/>
        <v>-</v>
      </c>
      <c r="J97" s="438" t="str">
        <f t="shared" ref="J97" si="51">IFERROR(E97/$E$7,"-")</f>
        <v>-</v>
      </c>
      <c r="K97" s="454"/>
      <c r="L97" s="437">
        <f>IFERROR(L67-SUM(L68:L72)-SUM(L74:L96),"-")</f>
        <v>9</v>
      </c>
      <c r="M97" s="437">
        <f>IFERROR(M67-SUM(M68:M72)-SUM(M74:M96),"-")</f>
        <v>10</v>
      </c>
      <c r="N97" s="437">
        <f>IFERROR(N67-SUM(N68:N72)-SUM(N74:N96),"-")</f>
        <v>16</v>
      </c>
      <c r="O97" s="437">
        <f>IFERROR(O67-SUM(O68:O72)-SUM(O74:O96),"-")</f>
        <v>14</v>
      </c>
      <c r="P97" s="438">
        <f t="shared" si="37"/>
        <v>-0.125</v>
      </c>
      <c r="Q97" s="438">
        <f t="shared" si="38"/>
        <v>0.60000000000000009</v>
      </c>
      <c r="R97" s="437">
        <f t="shared" si="39"/>
        <v>-2</v>
      </c>
      <c r="S97" s="437">
        <f t="shared" si="40"/>
        <v>6</v>
      </c>
      <c r="T97" s="438">
        <f t="shared" ref="T97" si="52">O97/$O$13</f>
        <v>7.9962440499376864E-6</v>
      </c>
    </row>
    <row r="98" spans="1:20" ht="21" x14ac:dyDescent="0.35">
      <c r="A98" s="376" t="s">
        <v>117</v>
      </c>
      <c r="B98" s="376"/>
      <c r="C98" s="376"/>
      <c r="D98" s="376"/>
      <c r="E98" s="376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</row>
    <row r="99" spans="1:20" x14ac:dyDescent="0.25">
      <c r="A99" s="72"/>
      <c r="B99" s="11" t="s">
        <v>150</v>
      </c>
      <c r="C99" s="12"/>
      <c r="D99" s="12"/>
      <c r="E99" s="12"/>
      <c r="F99" s="12"/>
      <c r="G99" s="12"/>
      <c r="H99" s="12"/>
      <c r="I99" s="12"/>
      <c r="J99" s="13"/>
      <c r="K99" s="453"/>
      <c r="L99" s="11" t="str">
        <f>CONCATENATE("acumulado ",B99)</f>
        <v>acumulado febrero</v>
      </c>
      <c r="M99" s="12"/>
      <c r="N99" s="12"/>
      <c r="O99" s="12"/>
      <c r="P99" s="12"/>
      <c r="Q99" s="12"/>
      <c r="R99" s="12"/>
      <c r="S99" s="12"/>
      <c r="T99" s="13"/>
    </row>
    <row r="100" spans="1:20" x14ac:dyDescent="0.25">
      <c r="A100" s="15"/>
      <c r="B100" s="16">
        <f>B$6</f>
        <v>2022</v>
      </c>
      <c r="C100" s="16">
        <f t="shared" ref="C100:E100" si="53">C$6</f>
        <v>2023</v>
      </c>
      <c r="D100" s="16">
        <f t="shared" si="53"/>
        <v>2024</v>
      </c>
      <c r="E100" s="16">
        <f t="shared" si="53"/>
        <v>2025</v>
      </c>
      <c r="F100" s="16" t="str">
        <f>CONCATENATE("var ",RIGHT(E100,2),"/",RIGHT(D100,2))</f>
        <v>var 25/24</v>
      </c>
      <c r="G100" s="16" t="str">
        <f>$G$6</f>
        <v>var 24/23</v>
      </c>
      <c r="H100" s="16" t="str">
        <f>CONCATENATE("dif ",RIGHT(E100,2),"-",RIGHT(D100,2))</f>
        <v>dif 25-24</v>
      </c>
      <c r="I100" s="16" t="str">
        <f>CONCATENATE("dif ",RIGHT(D100,2),"-",RIGHT(C100,2))</f>
        <v>dif 24-23</v>
      </c>
      <c r="J100" s="16" t="str">
        <f>CONCATENATE("cuota ",RIGHT(E100,2))</f>
        <v>cuota 25</v>
      </c>
      <c r="K100" s="454"/>
      <c r="L100" s="16">
        <f>L$6</f>
        <v>2022</v>
      </c>
      <c r="M100" s="16">
        <f>M$6</f>
        <v>2023</v>
      </c>
      <c r="N100" s="16">
        <f t="shared" ref="N100:O100" si="54">N$6</f>
        <v>2024</v>
      </c>
      <c r="O100" s="16">
        <f t="shared" si="54"/>
        <v>2025</v>
      </c>
      <c r="P100" s="16" t="str">
        <f>CONCATENATE("var ",RIGHT(O100,2),"/",RIGHT(N100,2))</f>
        <v>var 25/24</v>
      </c>
      <c r="Q100" s="16" t="str">
        <f>$Q$6</f>
        <v>var 24/23</v>
      </c>
      <c r="R100" s="16" t="str">
        <f>CONCATENATE("dif ",RIGHT(O100,2),"-",RIGHT(N100,2))</f>
        <v>dif 25-24</v>
      </c>
      <c r="S100" s="16" t="str">
        <f>$S$6</f>
        <v>dif 24-23</v>
      </c>
      <c r="T100" s="16" t="str">
        <f>CONCATENATE("cuota ",RIGHT(O100,2))</f>
        <v>cuota 25</v>
      </c>
    </row>
    <row r="101" spans="1:20" x14ac:dyDescent="0.25">
      <c r="A101" s="455" t="s">
        <v>90</v>
      </c>
      <c r="B101" s="456">
        <v>4852</v>
      </c>
      <c r="C101" s="456">
        <v>5714</v>
      </c>
      <c r="D101" s="456">
        <v>6370</v>
      </c>
      <c r="E101" s="456">
        <v>6699</v>
      </c>
      <c r="F101" s="457">
        <f>IFERROR(E101/D101-1,"-")</f>
        <v>5.1648351648351687E-2</v>
      </c>
      <c r="G101" s="457">
        <f t="shared" ref="G101:G103" si="55">IFERROR(D101/C101-1,"-")</f>
        <v>0.1148057402870144</v>
      </c>
      <c r="H101" s="456">
        <f>IFERROR(E101-D101,"-")</f>
        <v>329</v>
      </c>
      <c r="I101" s="456">
        <f t="shared" ref="I101:I103" si="56">IFERROR(D101-C101,"-")</f>
        <v>656</v>
      </c>
      <c r="J101" s="457">
        <f>E101/$E$101</f>
        <v>1</v>
      </c>
      <c r="K101" s="458"/>
      <c r="L101" s="456">
        <v>9822</v>
      </c>
      <c r="M101" s="456">
        <v>11726</v>
      </c>
      <c r="N101" s="456">
        <v>12747</v>
      </c>
      <c r="O101" s="456">
        <v>13714</v>
      </c>
      <c r="P101" s="457">
        <f>IFERROR(O101/N101-1,"-")</f>
        <v>7.5860986898878213E-2</v>
      </c>
      <c r="Q101" s="457">
        <f t="shared" ref="Q101:Q103" si="57">IFERROR(N101/M101-1,"-")</f>
        <v>8.707146512024555E-2</v>
      </c>
      <c r="R101" s="456">
        <f>IFERROR(O101-N101,"-")</f>
        <v>967</v>
      </c>
      <c r="S101" s="456">
        <f>IFERROR(O101-L101,"-")</f>
        <v>3892</v>
      </c>
      <c r="T101" s="457">
        <f>O101/$O$101</f>
        <v>1</v>
      </c>
    </row>
    <row r="102" spans="1:20" x14ac:dyDescent="0.25">
      <c r="A102" s="436" t="s">
        <v>113</v>
      </c>
      <c r="B102" s="437">
        <v>2165</v>
      </c>
      <c r="C102" s="437">
        <v>2439</v>
      </c>
      <c r="D102" s="437">
        <v>2745</v>
      </c>
      <c r="E102" s="437">
        <v>2823</v>
      </c>
      <c r="F102" s="438">
        <f>IFERROR(E102/D102-1,"-")</f>
        <v>2.841530054644803E-2</v>
      </c>
      <c r="G102" s="438">
        <f t="shared" si="55"/>
        <v>0.1254612546125462</v>
      </c>
      <c r="H102" s="437">
        <f>IFERROR(E102-D102,"-")</f>
        <v>78</v>
      </c>
      <c r="I102" s="437">
        <f t="shared" si="56"/>
        <v>306</v>
      </c>
      <c r="J102" s="438">
        <f>E102/$E$101</f>
        <v>0.42140618002686969</v>
      </c>
      <c r="K102" s="454"/>
      <c r="L102" s="437">
        <v>4394</v>
      </c>
      <c r="M102" s="437">
        <v>4955</v>
      </c>
      <c r="N102" s="437">
        <v>5385</v>
      </c>
      <c r="O102" s="437">
        <v>5774</v>
      </c>
      <c r="P102" s="438">
        <f>IFERROR(O102/N102-1,"-")</f>
        <v>7.2237697307335091E-2</v>
      </c>
      <c r="Q102" s="438">
        <f t="shared" si="57"/>
        <v>8.6781029263370391E-2</v>
      </c>
      <c r="R102" s="437">
        <f>IFERROR(O102-N102,"-")</f>
        <v>389</v>
      </c>
      <c r="S102" s="437">
        <f t="shared" ref="S102:S103" si="58">IFERROR(N102-M102,"-")</f>
        <v>430</v>
      </c>
      <c r="T102" s="438">
        <f>O102/$O$101</f>
        <v>0.42102960478343299</v>
      </c>
    </row>
    <row r="103" spans="1:20" x14ac:dyDescent="0.25">
      <c r="A103" s="436" t="s">
        <v>114</v>
      </c>
      <c r="B103" s="437">
        <v>2687</v>
      </c>
      <c r="C103" s="437">
        <v>3275</v>
      </c>
      <c r="D103" s="437">
        <v>3625</v>
      </c>
      <c r="E103" s="437">
        <v>3876</v>
      </c>
      <c r="F103" s="438">
        <f t="shared" ref="F103" si="59">IFERROR(E103/D103-1,"-")</f>
        <v>6.9241379310344797E-2</v>
      </c>
      <c r="G103" s="438">
        <f t="shared" si="55"/>
        <v>0.10687022900763354</v>
      </c>
      <c r="H103" s="437">
        <f t="shared" ref="H103" si="60">IFERROR(E103-D103,"-")</f>
        <v>251</v>
      </c>
      <c r="I103" s="437">
        <f t="shared" si="56"/>
        <v>350</v>
      </c>
      <c r="J103" s="438">
        <f>E103/$E$101</f>
        <v>0.57859381997313031</v>
      </c>
      <c r="K103" s="454"/>
      <c r="L103" s="437">
        <v>5428</v>
      </c>
      <c r="M103" s="437">
        <v>6771</v>
      </c>
      <c r="N103" s="437">
        <v>7362</v>
      </c>
      <c r="O103" s="437">
        <v>7940</v>
      </c>
      <c r="P103" s="438">
        <f>IFERROR(O103/N103-1,"-")</f>
        <v>7.8511274110296014E-2</v>
      </c>
      <c r="Q103" s="438">
        <f t="shared" si="57"/>
        <v>8.7284005316792257E-2</v>
      </c>
      <c r="R103" s="437">
        <f>IFERROR(O103-N103,"-")</f>
        <v>578</v>
      </c>
      <c r="S103" s="437">
        <f t="shared" si="58"/>
        <v>591</v>
      </c>
      <c r="T103" s="438">
        <f>O103/$O$101</f>
        <v>0.57897039521656701</v>
      </c>
    </row>
    <row r="104" spans="1:20" ht="21" x14ac:dyDescent="0.35">
      <c r="A104" s="376" t="s">
        <v>118</v>
      </c>
      <c r="B104" s="376"/>
      <c r="C104" s="376"/>
      <c r="D104" s="376"/>
      <c r="E104" s="376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</row>
    <row r="105" spans="1:20" ht="15" customHeight="1" x14ac:dyDescent="0.25"/>
    <row r="106" spans="1:20" ht="15" customHeight="1" x14ac:dyDescent="0.25"/>
    <row r="107" spans="1:20" ht="15" customHeight="1" x14ac:dyDescent="0.25"/>
    <row r="108" spans="1:20" ht="15" customHeight="1" x14ac:dyDescent="0.25"/>
    <row r="109" spans="1:20" ht="15" customHeight="1" x14ac:dyDescent="0.25"/>
    <row r="110" spans="1:20" ht="15" customHeight="1" x14ac:dyDescent="0.25"/>
    <row r="111" spans="1:20" ht="15" customHeight="1" x14ac:dyDescent="0.25"/>
    <row r="112" spans="1:2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2:20" ht="15" customHeight="1" x14ac:dyDescent="0.25"/>
    <row r="338" spans="2:20" ht="15" customHeight="1" x14ac:dyDescent="0.25"/>
    <row r="339" spans="2:20" ht="15" customHeight="1" x14ac:dyDescent="0.25"/>
    <row r="340" spans="2:20" ht="15" customHeight="1" x14ac:dyDescent="0.25"/>
    <row r="341" spans="2:20" ht="15" customHeight="1" x14ac:dyDescent="0.25"/>
    <row r="342" spans="2:20" ht="15" customHeight="1" x14ac:dyDescent="0.25"/>
    <row r="344" spans="2:20" ht="15" customHeight="1" x14ac:dyDescent="0.25"/>
    <row r="345" spans="2:20" ht="15" customHeight="1" x14ac:dyDescent="0.25"/>
    <row r="346" spans="2:20" ht="15" hidden="1" customHeight="1" x14ac:dyDescent="0.25">
      <c r="B346" s="467"/>
      <c r="C346" s="467"/>
      <c r="D346" s="467"/>
      <c r="E346" s="467"/>
      <c r="F346" s="467"/>
      <c r="G346" s="467"/>
      <c r="H346" s="467"/>
      <c r="I346" s="467"/>
      <c r="J346" s="467"/>
      <c r="K346" s="468"/>
      <c r="L346"/>
      <c r="M346"/>
      <c r="N346"/>
      <c r="O346"/>
      <c r="P346"/>
      <c r="Q346"/>
      <c r="R346"/>
      <c r="S346"/>
      <c r="T346"/>
    </row>
    <row r="347" spans="2:20" ht="15" hidden="1" customHeight="1" x14ac:dyDescent="0.25">
      <c r="B347"/>
      <c r="D347"/>
      <c r="E347"/>
      <c r="F347"/>
      <c r="G347"/>
      <c r="H347"/>
      <c r="I347"/>
      <c r="J347"/>
      <c r="K347" s="454"/>
      <c r="M347"/>
      <c r="O347"/>
      <c r="Q347"/>
      <c r="S347"/>
      <c r="T347"/>
    </row>
    <row r="348" spans="2:20" ht="15" hidden="1" customHeight="1" x14ac:dyDescent="0.25">
      <c r="B348"/>
      <c r="D348"/>
      <c r="E348"/>
      <c r="F348"/>
      <c r="G348"/>
      <c r="H348"/>
      <c r="I348"/>
      <c r="J348"/>
      <c r="K348" s="454"/>
      <c r="M348"/>
      <c r="O348"/>
      <c r="Q348"/>
      <c r="S348"/>
      <c r="T348"/>
    </row>
    <row r="349" spans="2:20" ht="15" hidden="1" customHeight="1" x14ac:dyDescent="0.25">
      <c r="B349"/>
      <c r="D349"/>
      <c r="E349"/>
      <c r="F349"/>
      <c r="G349"/>
      <c r="H349"/>
      <c r="I349"/>
      <c r="J349"/>
      <c r="K349" s="454"/>
      <c r="M349"/>
      <c r="O349"/>
      <c r="Q349"/>
      <c r="S349"/>
      <c r="T349"/>
    </row>
    <row r="350" spans="2:20" ht="15" hidden="1" customHeight="1" x14ac:dyDescent="0.25">
      <c r="B350"/>
      <c r="D350"/>
      <c r="E350"/>
      <c r="F350"/>
      <c r="G350"/>
      <c r="H350"/>
      <c r="I350"/>
      <c r="J350"/>
      <c r="K350" s="454"/>
      <c r="M350"/>
      <c r="O350"/>
      <c r="Q350"/>
      <c r="S350"/>
      <c r="T350"/>
    </row>
    <row r="351" spans="2:20" ht="15" hidden="1" customHeight="1" x14ac:dyDescent="0.25">
      <c r="B351"/>
      <c r="D351"/>
      <c r="E351"/>
      <c r="F351"/>
      <c r="G351"/>
      <c r="H351"/>
      <c r="I351"/>
      <c r="J351"/>
      <c r="K351" s="454"/>
      <c r="M351"/>
      <c r="O351"/>
      <c r="Q351"/>
      <c r="S351"/>
      <c r="T351"/>
    </row>
    <row r="352" spans="2:20" ht="15" hidden="1" customHeight="1" x14ac:dyDescent="0.25">
      <c r="B352"/>
      <c r="D352"/>
      <c r="E352"/>
      <c r="F352"/>
      <c r="G352"/>
      <c r="H352"/>
      <c r="I352"/>
      <c r="J352"/>
      <c r="K352" s="454"/>
      <c r="M352"/>
      <c r="O352"/>
      <c r="Q352"/>
      <c r="S352"/>
      <c r="T352"/>
    </row>
    <row r="353" spans="2:20" ht="15" hidden="1" customHeight="1" x14ac:dyDescent="0.25">
      <c r="B353"/>
      <c r="D353"/>
      <c r="E353"/>
      <c r="F353"/>
      <c r="G353"/>
      <c r="H353"/>
      <c r="I353"/>
      <c r="J353"/>
      <c r="K353" s="454"/>
      <c r="M353"/>
      <c r="O353"/>
      <c r="Q353"/>
      <c r="S353"/>
      <c r="T353"/>
    </row>
    <row r="354" spans="2:20" ht="15" hidden="1" customHeight="1" x14ac:dyDescent="0.25">
      <c r="B354"/>
      <c r="D354"/>
      <c r="E354"/>
      <c r="F354"/>
      <c r="G354"/>
      <c r="H354"/>
      <c r="I354"/>
      <c r="J354"/>
      <c r="K354" s="454"/>
      <c r="M354"/>
      <c r="O354"/>
      <c r="Q354"/>
      <c r="S354"/>
      <c r="T354"/>
    </row>
    <row r="355" spans="2:20" ht="15" hidden="1" customHeight="1" x14ac:dyDescent="0.25">
      <c r="B355"/>
      <c r="D355"/>
      <c r="E355"/>
      <c r="F355"/>
      <c r="G355"/>
      <c r="H355"/>
      <c r="I355"/>
      <c r="J355"/>
      <c r="K355" s="454"/>
      <c r="M355"/>
      <c r="O355"/>
      <c r="Q355"/>
      <c r="S355"/>
      <c r="T355"/>
    </row>
    <row r="356" spans="2:20" ht="15" hidden="1" customHeight="1" x14ac:dyDescent="0.25">
      <c r="B356"/>
      <c r="D356"/>
      <c r="E356"/>
      <c r="F356"/>
      <c r="G356"/>
      <c r="H356"/>
      <c r="I356"/>
      <c r="J356"/>
      <c r="K356" s="454"/>
      <c r="M356"/>
      <c r="O356"/>
      <c r="Q356"/>
      <c r="S356"/>
      <c r="T356"/>
    </row>
    <row r="357" spans="2:20" ht="15" hidden="1" customHeight="1" x14ac:dyDescent="0.25">
      <c r="B357"/>
      <c r="D357"/>
      <c r="E357"/>
      <c r="F357"/>
      <c r="G357"/>
      <c r="H357"/>
      <c r="I357"/>
      <c r="J357"/>
      <c r="K357" s="454"/>
      <c r="M357"/>
      <c r="O357"/>
      <c r="Q357"/>
      <c r="S357"/>
      <c r="T357"/>
    </row>
    <row r="358" spans="2:20" ht="15" hidden="1" customHeight="1" x14ac:dyDescent="0.25">
      <c r="B358"/>
      <c r="D358"/>
      <c r="E358"/>
      <c r="F358"/>
      <c r="G358"/>
      <c r="H358"/>
      <c r="I358"/>
      <c r="J358"/>
      <c r="K358" s="454"/>
      <c r="M358"/>
      <c r="O358"/>
      <c r="Q358"/>
      <c r="S358"/>
      <c r="T358"/>
    </row>
    <row r="359" spans="2:20" ht="15" hidden="1" customHeight="1" x14ac:dyDescent="0.25">
      <c r="B359"/>
      <c r="E359"/>
      <c r="F359"/>
      <c r="G359"/>
      <c r="H359"/>
      <c r="I359"/>
      <c r="J359"/>
      <c r="K359" s="454"/>
      <c r="M359"/>
      <c r="O359"/>
      <c r="Q359"/>
      <c r="S359"/>
      <c r="T359"/>
    </row>
    <row r="360" spans="2:20" ht="15" customHeight="1" x14ac:dyDescent="0.25"/>
    <row r="361" spans="2:20" ht="15" hidden="1" customHeight="1" x14ac:dyDescent="0.25">
      <c r="B361" s="467"/>
      <c r="C361" s="467"/>
      <c r="D361" s="467"/>
      <c r="E361" s="467"/>
      <c r="F361" s="467"/>
      <c r="G361" s="467"/>
      <c r="H361" s="467"/>
      <c r="I361" s="467"/>
      <c r="J361" s="467"/>
      <c r="K361" s="468"/>
      <c r="L361"/>
      <c r="M361"/>
      <c r="N361"/>
      <c r="O361"/>
      <c r="P361"/>
      <c r="Q361"/>
      <c r="R361"/>
      <c r="S361"/>
      <c r="T361"/>
    </row>
    <row r="362" spans="2:20" ht="15" hidden="1" customHeight="1" x14ac:dyDescent="0.25">
      <c r="B362"/>
      <c r="D362"/>
      <c r="E362"/>
      <c r="F362"/>
      <c r="G362"/>
      <c r="H362"/>
      <c r="I362"/>
      <c r="J362"/>
      <c r="K362" s="454"/>
      <c r="M362"/>
      <c r="P362"/>
      <c r="R362"/>
      <c r="T362"/>
    </row>
    <row r="363" spans="2:20" ht="15" hidden="1" customHeight="1" x14ac:dyDescent="0.25">
      <c r="B363"/>
      <c r="D363"/>
      <c r="E363"/>
      <c r="F363"/>
      <c r="G363"/>
      <c r="H363"/>
      <c r="I363"/>
      <c r="J363"/>
      <c r="K363" s="454"/>
      <c r="M363"/>
      <c r="P363"/>
      <c r="R363"/>
      <c r="T363"/>
    </row>
    <row r="364" spans="2:20" ht="15" hidden="1" customHeight="1" x14ac:dyDescent="0.25">
      <c r="B364"/>
      <c r="D364"/>
      <c r="E364"/>
      <c r="F364"/>
      <c r="G364"/>
      <c r="H364"/>
      <c r="I364"/>
      <c r="J364"/>
      <c r="K364" s="454"/>
      <c r="M364"/>
      <c r="P364"/>
      <c r="R364"/>
      <c r="T364"/>
    </row>
    <row r="365" spans="2:20" ht="15" hidden="1" customHeight="1" x14ac:dyDescent="0.25">
      <c r="B365"/>
      <c r="D365"/>
      <c r="E365"/>
      <c r="F365"/>
      <c r="G365"/>
      <c r="H365"/>
      <c r="I365"/>
      <c r="J365"/>
      <c r="K365" s="454"/>
      <c r="M365"/>
      <c r="P365"/>
      <c r="R365"/>
      <c r="T365"/>
    </row>
    <row r="366" spans="2:20" ht="15" hidden="1" customHeight="1" x14ac:dyDescent="0.25">
      <c r="B366"/>
      <c r="D366"/>
      <c r="E366"/>
      <c r="F366"/>
      <c r="G366"/>
      <c r="H366"/>
      <c r="I366"/>
      <c r="J366"/>
      <c r="K366" s="454"/>
      <c r="M366"/>
      <c r="P366"/>
      <c r="R366"/>
      <c r="T366"/>
    </row>
    <row r="367" spans="2:20" ht="15" hidden="1" customHeight="1" x14ac:dyDescent="0.25">
      <c r="B367"/>
      <c r="D367"/>
      <c r="E367"/>
      <c r="F367"/>
      <c r="G367"/>
      <c r="H367"/>
      <c r="I367"/>
      <c r="J367"/>
      <c r="K367" s="454"/>
      <c r="M367"/>
      <c r="P367"/>
      <c r="R367"/>
      <c r="T367"/>
    </row>
    <row r="368" spans="2:20" ht="15" hidden="1" customHeight="1" x14ac:dyDescent="0.25">
      <c r="B368"/>
      <c r="D368"/>
      <c r="E368"/>
      <c r="F368"/>
      <c r="G368"/>
      <c r="H368"/>
      <c r="I368"/>
      <c r="J368"/>
      <c r="K368" s="454"/>
      <c r="M368"/>
      <c r="P368"/>
      <c r="R368"/>
      <c r="T368"/>
    </row>
    <row r="369" spans="2:20" ht="15" hidden="1" customHeight="1" x14ac:dyDescent="0.25">
      <c r="B369"/>
      <c r="D369"/>
      <c r="E369"/>
      <c r="F369"/>
      <c r="G369"/>
      <c r="H369"/>
      <c r="I369"/>
      <c r="J369"/>
      <c r="K369" s="454"/>
      <c r="M369"/>
      <c r="P369"/>
      <c r="R369"/>
      <c r="T369"/>
    </row>
    <row r="370" spans="2:20" ht="15" hidden="1" customHeight="1" x14ac:dyDescent="0.25">
      <c r="B370"/>
      <c r="D370"/>
      <c r="E370"/>
      <c r="F370"/>
      <c r="G370"/>
      <c r="H370"/>
      <c r="I370"/>
      <c r="J370"/>
      <c r="K370" s="454"/>
      <c r="M370"/>
      <c r="P370"/>
      <c r="R370"/>
      <c r="T370"/>
    </row>
    <row r="371" spans="2:20" ht="15" hidden="1" customHeight="1" x14ac:dyDescent="0.25">
      <c r="B371"/>
      <c r="D371"/>
      <c r="E371"/>
      <c r="F371"/>
      <c r="G371"/>
      <c r="H371"/>
      <c r="I371"/>
      <c r="J371"/>
      <c r="K371" s="454"/>
      <c r="M371"/>
      <c r="P371"/>
      <c r="R371"/>
      <c r="T371"/>
    </row>
    <row r="372" spans="2:20" ht="15" hidden="1" customHeight="1" x14ac:dyDescent="0.25">
      <c r="B372"/>
      <c r="D372"/>
      <c r="E372"/>
      <c r="F372"/>
      <c r="G372"/>
      <c r="H372"/>
      <c r="I372"/>
      <c r="J372"/>
      <c r="K372" s="454"/>
      <c r="M372"/>
      <c r="P372"/>
      <c r="R372"/>
      <c r="T372"/>
    </row>
    <row r="373" spans="2:20" ht="15" hidden="1" customHeight="1" x14ac:dyDescent="0.25">
      <c r="B373"/>
      <c r="D373"/>
      <c r="E373"/>
      <c r="F373"/>
      <c r="G373"/>
      <c r="H373"/>
      <c r="I373"/>
      <c r="J373"/>
      <c r="K373" s="454"/>
      <c r="M373"/>
      <c r="P373"/>
      <c r="R373"/>
      <c r="T373"/>
    </row>
    <row r="374" spans="2:20" ht="15" customHeight="1" x14ac:dyDescent="0.25"/>
    <row r="375" spans="2:20" ht="15" hidden="1" customHeight="1" x14ac:dyDescent="0.25">
      <c r="B375" s="467"/>
      <c r="C375" s="467"/>
      <c r="D375" s="467"/>
      <c r="E375" s="467"/>
      <c r="F375" s="467"/>
      <c r="G375" s="467"/>
      <c r="H375" s="467"/>
      <c r="I375" s="467"/>
      <c r="J375" s="467"/>
      <c r="K375" s="468"/>
      <c r="L375"/>
      <c r="M375"/>
      <c r="N375"/>
      <c r="O375"/>
      <c r="P375"/>
      <c r="Q375"/>
      <c r="R375"/>
      <c r="S375"/>
      <c r="T375"/>
    </row>
    <row r="376" spans="2:20" ht="15" hidden="1" customHeight="1" x14ac:dyDescent="0.25">
      <c r="B376"/>
      <c r="D376"/>
      <c r="E376"/>
      <c r="F376"/>
      <c r="G376"/>
      <c r="H376"/>
      <c r="I376"/>
      <c r="J376"/>
      <c r="K376" s="454"/>
      <c r="M376"/>
      <c r="P376"/>
      <c r="R376"/>
      <c r="T376"/>
    </row>
    <row r="377" spans="2:20" ht="15" hidden="1" customHeight="1" x14ac:dyDescent="0.25">
      <c r="B377"/>
      <c r="D377"/>
      <c r="E377"/>
      <c r="F377"/>
      <c r="G377"/>
      <c r="H377"/>
      <c r="I377"/>
      <c r="J377"/>
      <c r="K377" s="454"/>
      <c r="M377"/>
      <c r="P377"/>
      <c r="R377"/>
      <c r="T377"/>
    </row>
    <row r="378" spans="2:20" ht="15" hidden="1" customHeight="1" x14ac:dyDescent="0.25">
      <c r="B378"/>
      <c r="D378"/>
      <c r="E378"/>
      <c r="F378"/>
      <c r="G378"/>
      <c r="H378"/>
      <c r="I378"/>
      <c r="J378"/>
      <c r="K378" s="454"/>
      <c r="M378"/>
      <c r="P378"/>
      <c r="R378"/>
      <c r="T378"/>
    </row>
    <row r="379" spans="2:20" ht="15" hidden="1" customHeight="1" x14ac:dyDescent="0.25">
      <c r="B379"/>
      <c r="D379"/>
      <c r="E379"/>
      <c r="F379"/>
      <c r="G379"/>
      <c r="H379"/>
      <c r="I379"/>
      <c r="J379"/>
      <c r="K379" s="454"/>
      <c r="M379"/>
      <c r="P379"/>
      <c r="R379"/>
      <c r="T379"/>
    </row>
    <row r="380" spans="2:20" ht="15" hidden="1" customHeight="1" x14ac:dyDescent="0.25">
      <c r="B380"/>
      <c r="D380"/>
      <c r="E380"/>
      <c r="F380"/>
      <c r="G380"/>
      <c r="H380"/>
      <c r="I380"/>
      <c r="J380"/>
      <c r="K380" s="454"/>
      <c r="M380"/>
      <c r="P380"/>
      <c r="R380"/>
      <c r="T380"/>
    </row>
    <row r="381" spans="2:20" ht="15" hidden="1" customHeight="1" x14ac:dyDescent="0.25">
      <c r="B381"/>
      <c r="D381"/>
      <c r="E381"/>
      <c r="F381"/>
      <c r="G381"/>
      <c r="H381"/>
      <c r="I381"/>
      <c r="J381"/>
      <c r="K381" s="454"/>
      <c r="M381"/>
      <c r="P381"/>
      <c r="R381"/>
      <c r="T381"/>
    </row>
    <row r="382" spans="2:20" ht="15" hidden="1" customHeight="1" x14ac:dyDescent="0.25">
      <c r="B382"/>
      <c r="D382"/>
      <c r="E382"/>
      <c r="F382"/>
      <c r="G382"/>
      <c r="H382"/>
      <c r="I382"/>
      <c r="J382"/>
      <c r="K382" s="454"/>
      <c r="M382"/>
      <c r="P382"/>
      <c r="R382"/>
      <c r="T382"/>
    </row>
    <row r="383" spans="2:20" ht="15" hidden="1" customHeight="1" x14ac:dyDescent="0.25">
      <c r="B383"/>
      <c r="D383"/>
      <c r="E383"/>
      <c r="F383"/>
      <c r="G383"/>
      <c r="H383"/>
      <c r="I383"/>
      <c r="J383"/>
      <c r="K383" s="454"/>
      <c r="M383"/>
      <c r="P383"/>
      <c r="R383"/>
      <c r="T383"/>
    </row>
    <row r="384" spans="2:20" ht="15" hidden="1" customHeight="1" x14ac:dyDescent="0.25">
      <c r="B384"/>
      <c r="D384"/>
      <c r="E384"/>
      <c r="F384"/>
      <c r="G384"/>
      <c r="H384"/>
      <c r="I384"/>
      <c r="J384"/>
      <c r="K384" s="454"/>
      <c r="M384"/>
      <c r="P384"/>
      <c r="R384"/>
      <c r="T384"/>
    </row>
    <row r="385" spans="2:20" ht="15" hidden="1" customHeight="1" x14ac:dyDescent="0.25">
      <c r="B385"/>
      <c r="D385"/>
      <c r="E385"/>
      <c r="F385"/>
      <c r="G385"/>
      <c r="H385"/>
      <c r="I385"/>
      <c r="J385"/>
      <c r="K385" s="454"/>
      <c r="M385"/>
      <c r="P385"/>
      <c r="R385"/>
      <c r="T385"/>
    </row>
    <row r="386" spans="2:20" ht="15" hidden="1" customHeight="1" x14ac:dyDescent="0.25">
      <c r="B386"/>
      <c r="D386"/>
      <c r="E386"/>
      <c r="F386"/>
      <c r="G386"/>
      <c r="H386"/>
      <c r="I386"/>
      <c r="J386"/>
      <c r="K386" s="454"/>
      <c r="M386"/>
      <c r="P386"/>
      <c r="R386"/>
      <c r="T386"/>
    </row>
    <row r="387" spans="2:20" ht="15" hidden="1" customHeight="1" x14ac:dyDescent="0.25">
      <c r="B387"/>
      <c r="D387"/>
      <c r="E387"/>
      <c r="F387"/>
      <c r="G387"/>
      <c r="H387"/>
      <c r="I387"/>
      <c r="J387"/>
      <c r="K387" s="454"/>
      <c r="M387"/>
      <c r="P387"/>
      <c r="R387"/>
      <c r="T387"/>
    </row>
    <row r="388" spans="2:20" ht="15" hidden="1" customHeight="1" x14ac:dyDescent="0.25">
      <c r="B388"/>
      <c r="D388"/>
      <c r="E388"/>
      <c r="F388"/>
      <c r="G388"/>
      <c r="H388"/>
      <c r="I388"/>
      <c r="J388"/>
      <c r="K388" s="454"/>
      <c r="M388"/>
      <c r="P388"/>
      <c r="R388"/>
      <c r="T388"/>
    </row>
    <row r="389" spans="2:20" ht="15" customHeight="1" x14ac:dyDescent="0.25"/>
    <row r="390" spans="2:20" ht="15" hidden="1" customHeight="1" x14ac:dyDescent="0.25">
      <c r="B390" s="467"/>
      <c r="C390" s="467"/>
      <c r="D390" s="467"/>
      <c r="E390" s="467"/>
      <c r="F390" s="467"/>
      <c r="G390" s="467"/>
      <c r="H390" s="467"/>
      <c r="I390" s="467"/>
      <c r="J390" s="467"/>
      <c r="K390" s="468"/>
      <c r="L390"/>
      <c r="M390"/>
      <c r="N390"/>
      <c r="O390"/>
      <c r="P390"/>
      <c r="Q390"/>
      <c r="R390"/>
      <c r="S390"/>
      <c r="T390"/>
    </row>
    <row r="391" spans="2:20" ht="15" hidden="1" customHeight="1" x14ac:dyDescent="0.25">
      <c r="B391"/>
      <c r="D391"/>
      <c r="E391"/>
      <c r="F391"/>
      <c r="G391"/>
      <c r="H391"/>
      <c r="I391"/>
      <c r="J391"/>
      <c r="K391" s="454"/>
      <c r="M391"/>
      <c r="P391"/>
      <c r="R391"/>
      <c r="T391"/>
    </row>
    <row r="392" spans="2:20" ht="15" hidden="1" customHeight="1" x14ac:dyDescent="0.25">
      <c r="B392"/>
      <c r="D392"/>
      <c r="E392"/>
      <c r="F392"/>
      <c r="G392"/>
      <c r="H392"/>
      <c r="I392"/>
      <c r="J392"/>
      <c r="K392" s="454"/>
      <c r="M392"/>
      <c r="P392"/>
      <c r="R392"/>
      <c r="T392"/>
    </row>
    <row r="393" spans="2:20" ht="15" hidden="1" customHeight="1" x14ac:dyDescent="0.25">
      <c r="B393"/>
      <c r="D393"/>
      <c r="E393"/>
      <c r="F393"/>
      <c r="G393"/>
      <c r="H393"/>
      <c r="I393"/>
      <c r="J393"/>
      <c r="K393" s="454"/>
      <c r="M393"/>
      <c r="P393"/>
      <c r="R393"/>
      <c r="T393"/>
    </row>
    <row r="394" spans="2:20" ht="15" hidden="1" customHeight="1" x14ac:dyDescent="0.25">
      <c r="B394"/>
      <c r="D394"/>
      <c r="E394"/>
      <c r="F394"/>
      <c r="G394"/>
      <c r="H394"/>
      <c r="I394"/>
      <c r="J394"/>
      <c r="K394" s="454"/>
      <c r="M394"/>
      <c r="P394"/>
      <c r="R394"/>
      <c r="T394"/>
    </row>
    <row r="395" spans="2:20" ht="15" hidden="1" customHeight="1" x14ac:dyDescent="0.25">
      <c r="B395"/>
      <c r="D395"/>
      <c r="E395"/>
      <c r="F395"/>
      <c r="G395"/>
      <c r="H395"/>
      <c r="I395"/>
      <c r="J395"/>
      <c r="K395" s="454"/>
      <c r="M395"/>
      <c r="P395"/>
      <c r="R395"/>
      <c r="T395"/>
    </row>
    <row r="396" spans="2:20" ht="15" hidden="1" customHeight="1" x14ac:dyDescent="0.25">
      <c r="B396"/>
      <c r="D396"/>
      <c r="E396"/>
      <c r="F396"/>
      <c r="G396"/>
      <c r="H396"/>
      <c r="I396"/>
      <c r="J396"/>
      <c r="K396" s="454"/>
      <c r="M396"/>
      <c r="P396"/>
      <c r="R396"/>
      <c r="T396"/>
    </row>
    <row r="397" spans="2:20" ht="15" hidden="1" customHeight="1" x14ac:dyDescent="0.25">
      <c r="B397"/>
      <c r="D397"/>
      <c r="E397"/>
      <c r="F397"/>
      <c r="G397"/>
      <c r="H397"/>
      <c r="I397"/>
      <c r="J397"/>
      <c r="K397" s="454"/>
      <c r="M397"/>
      <c r="P397"/>
      <c r="R397"/>
      <c r="T397"/>
    </row>
    <row r="398" spans="2:20" ht="15" hidden="1" customHeight="1" x14ac:dyDescent="0.25">
      <c r="B398"/>
      <c r="D398"/>
      <c r="E398"/>
      <c r="F398"/>
      <c r="G398"/>
      <c r="H398"/>
      <c r="I398"/>
      <c r="J398"/>
      <c r="K398" s="454"/>
      <c r="M398"/>
      <c r="P398"/>
      <c r="R398"/>
      <c r="T398"/>
    </row>
    <row r="399" spans="2:20" ht="15" hidden="1" customHeight="1" x14ac:dyDescent="0.25">
      <c r="B399"/>
      <c r="D399"/>
      <c r="E399"/>
      <c r="F399"/>
      <c r="G399"/>
      <c r="H399"/>
      <c r="I399"/>
      <c r="J399"/>
      <c r="K399" s="454"/>
      <c r="M399"/>
      <c r="P399"/>
      <c r="R399"/>
      <c r="T399"/>
    </row>
    <row r="400" spans="2:20" ht="15" hidden="1" customHeight="1" x14ac:dyDescent="0.25">
      <c r="B400"/>
      <c r="D400"/>
      <c r="E400"/>
      <c r="F400"/>
      <c r="G400"/>
      <c r="H400"/>
      <c r="I400"/>
      <c r="J400"/>
      <c r="K400" s="454"/>
      <c r="M400"/>
      <c r="P400"/>
      <c r="R400"/>
      <c r="T400"/>
    </row>
    <row r="401" spans="2:20" ht="15" hidden="1" customHeight="1" x14ac:dyDescent="0.25">
      <c r="B401"/>
      <c r="D401"/>
      <c r="E401"/>
      <c r="F401"/>
      <c r="G401"/>
      <c r="H401"/>
      <c r="I401"/>
      <c r="J401"/>
      <c r="K401" s="454"/>
      <c r="M401"/>
      <c r="P401"/>
      <c r="R401"/>
      <c r="T401"/>
    </row>
    <row r="402" spans="2:20" ht="15" hidden="1" customHeight="1" x14ac:dyDescent="0.25">
      <c r="B402"/>
      <c r="D402"/>
      <c r="E402"/>
      <c r="F402"/>
      <c r="G402"/>
      <c r="H402"/>
      <c r="I402"/>
      <c r="J402"/>
      <c r="K402" s="454"/>
      <c r="M402"/>
      <c r="P402"/>
      <c r="R402"/>
      <c r="T402"/>
    </row>
    <row r="403" spans="2:20" ht="15" customHeight="1" x14ac:dyDescent="0.25"/>
    <row r="404" spans="2:20" ht="15" customHeight="1" x14ac:dyDescent="0.25"/>
    <row r="405" spans="2:20" ht="15" customHeight="1" x14ac:dyDescent="0.25"/>
    <row r="406" spans="2:20" ht="15" customHeight="1" x14ac:dyDescent="0.25"/>
    <row r="407" spans="2:20" ht="15" customHeight="1" x14ac:dyDescent="0.25"/>
    <row r="408" spans="2:20" ht="15" customHeight="1" x14ac:dyDescent="0.25"/>
    <row r="409" spans="2:20" ht="15" customHeight="1" x14ac:dyDescent="0.25"/>
    <row r="410" spans="2:20" ht="15" customHeight="1" x14ac:dyDescent="0.25"/>
    <row r="411" spans="2:20" ht="15" customHeight="1" x14ac:dyDescent="0.25"/>
  </sheetData>
  <mergeCells count="26">
    <mergeCell ref="B375:J375"/>
    <mergeCell ref="B390:J390"/>
    <mergeCell ref="A98:T98"/>
    <mergeCell ref="B99:J99"/>
    <mergeCell ref="L99:T99"/>
    <mergeCell ref="A104:T104"/>
    <mergeCell ref="B346:J346"/>
    <mergeCell ref="B361:J361"/>
    <mergeCell ref="A54:T54"/>
    <mergeCell ref="B55:J55"/>
    <mergeCell ref="L55:T55"/>
    <mergeCell ref="A60:T60"/>
    <mergeCell ref="B61:J61"/>
    <mergeCell ref="L61:T61"/>
    <mergeCell ref="A10:T10"/>
    <mergeCell ref="B11:J11"/>
    <mergeCell ref="L11:T11"/>
    <mergeCell ref="A48:T48"/>
    <mergeCell ref="B49:J49"/>
    <mergeCell ref="L49:T49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F96C6-892F-4444-BD55-AD6BC44ED0C2}">
  <sheetPr codeName="Hoja11"/>
  <dimension ref="A1:T380"/>
  <sheetViews>
    <sheetView workbookViewId="0">
      <selection activeCell="N14" sqref="N14"/>
    </sheetView>
  </sheetViews>
  <sheetFormatPr baseColWidth="10" defaultColWidth="11.42578125" defaultRowHeight="15" x14ac:dyDescent="0.25"/>
  <cols>
    <col min="1" max="1" width="55.42578125" customWidth="1"/>
    <col min="2" max="5" width="11.42578125" style="466" customWidth="1"/>
    <col min="6" max="6" width="12.28515625" style="466" bestFit="1" customWidth="1"/>
    <col min="7" max="7" width="12.28515625" style="466" customWidth="1"/>
    <col min="8" max="9" width="12.7109375" style="466" customWidth="1"/>
    <col min="10" max="10" width="11.42578125" style="466" customWidth="1"/>
    <col min="11" max="11" width="1.28515625" style="466" customWidth="1"/>
    <col min="12" max="14" width="12.5703125" style="466" customWidth="1"/>
    <col min="15" max="17" width="11.42578125" style="466" customWidth="1"/>
    <col min="18" max="19" width="14" style="466" customWidth="1"/>
    <col min="20" max="20" width="11.42578125" style="466" customWidth="1"/>
  </cols>
  <sheetData>
    <row r="1" spans="1:20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.75" customHeight="1" x14ac:dyDescent="0.25">
      <c r="A2" s="469" t="s">
        <v>119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</row>
    <row r="3" spans="1:20" ht="21" x14ac:dyDescent="0.25">
      <c r="A3" s="4" t="s">
        <v>120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470" t="s">
        <v>121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</row>
    <row r="5" spans="1:20" x14ac:dyDescent="0.25">
      <c r="A5" s="72"/>
      <c r="B5" s="11" t="s">
        <v>150</v>
      </c>
      <c r="C5" s="12"/>
      <c r="D5" s="12"/>
      <c r="E5" s="12"/>
      <c r="F5" s="12"/>
      <c r="G5" s="12"/>
      <c r="H5" s="12"/>
      <c r="I5" s="12"/>
      <c r="J5" s="13"/>
      <c r="K5" s="471"/>
      <c r="L5" s="11" t="str">
        <f>CONCATENATE("acumulado ",B5)</f>
        <v>acumulado febrero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0"/>
      <c r="B6" s="472">
        <v>2020</v>
      </c>
      <c r="C6" s="472">
        <v>2023</v>
      </c>
      <c r="D6" s="472">
        <v>2024</v>
      </c>
      <c r="E6" s="472">
        <v>2025</v>
      </c>
      <c r="F6" s="472" t="str">
        <f>CONCATENATE("var ",RIGHT(E6,2),"/",RIGHT(D6,2))</f>
        <v>var 25/24</v>
      </c>
      <c r="G6" s="472" t="str">
        <f>CONCATENATE("var ",RIGHT(E6,2),"/",RIGHT(B6,2))</f>
        <v>var 25/20</v>
      </c>
      <c r="H6" s="472" t="str">
        <f>CONCATENATE("dif ",RIGHT(E6,2),"-",RIGHT(D6,2))</f>
        <v>dif 25-24</v>
      </c>
      <c r="I6" s="472" t="str">
        <f>CONCATENATE("dif ",RIGHT(E6,2),"-",RIGHT(B6,2))</f>
        <v>dif 25-20</v>
      </c>
      <c r="J6" s="472" t="str">
        <f>CONCATENATE("cuota ",RIGHT(E6,2))</f>
        <v>cuota 25</v>
      </c>
      <c r="K6" s="471"/>
      <c r="L6" s="472">
        <v>2020</v>
      </c>
      <c r="M6" s="472">
        <v>2023</v>
      </c>
      <c r="N6" s="472">
        <v>2024</v>
      </c>
      <c r="O6" s="472">
        <v>2025</v>
      </c>
      <c r="P6" s="472" t="str">
        <f>CONCATENATE("var ",RIGHT(O6,2),"/",RIGHT(N6,2))</f>
        <v>var 25/24</v>
      </c>
      <c r="Q6" s="472" t="str">
        <f>CONCATENATE("var ",RIGHT(O6,2),"/",RIGHT(L6,2))</f>
        <v>var 25/20</v>
      </c>
      <c r="R6" s="472" t="str">
        <f>CONCATENATE("dif ",RIGHT(O6,2),"-",RIGHT(N6,2))</f>
        <v>dif 25-24</v>
      </c>
      <c r="S6" s="472" t="str">
        <f>CONCATENATE("dif ",RIGHT(O6,2),"-",RIGHT(L6,2))</f>
        <v>dif 25-20</v>
      </c>
      <c r="T6" s="472" t="str">
        <f>CONCATENATE("cuota ",RIGHT(O6,2))</f>
        <v>cuota 25</v>
      </c>
    </row>
    <row r="7" spans="1:20" x14ac:dyDescent="0.25">
      <c r="A7" s="473" t="s">
        <v>122</v>
      </c>
      <c r="B7" s="474">
        <v>528873</v>
      </c>
      <c r="C7" s="474">
        <v>563027</v>
      </c>
      <c r="D7" s="474">
        <v>656925</v>
      </c>
      <c r="E7" s="474">
        <v>668939</v>
      </c>
      <c r="F7" s="475">
        <f>E7/D7-1</f>
        <v>1.8288236861133234E-2</v>
      </c>
      <c r="G7" s="475">
        <f>E7/B7-1</f>
        <v>0.26483862855543761</v>
      </c>
      <c r="H7" s="474">
        <f>E7-D7</f>
        <v>12014</v>
      </c>
      <c r="I7" s="474">
        <f>E7-B7</f>
        <v>140066</v>
      </c>
      <c r="J7" s="475">
        <f t="shared" ref="J7:J18" si="0">E7/$E$7</f>
        <v>1</v>
      </c>
      <c r="K7" s="471"/>
      <c r="L7" s="474">
        <v>1041026</v>
      </c>
      <c r="M7" s="474">
        <v>1125564</v>
      </c>
      <c r="N7" s="474">
        <v>1288098</v>
      </c>
      <c r="O7" s="474">
        <v>1327239</v>
      </c>
      <c r="P7" s="475">
        <f>O7/N7-1</f>
        <v>3.0386663126563462E-2</v>
      </c>
      <c r="Q7" s="475">
        <f>O7/L7-1</f>
        <v>0.27493357514605776</v>
      </c>
      <c r="R7" s="474">
        <f>O7-N7</f>
        <v>39141</v>
      </c>
      <c r="S7" s="474">
        <f>O7-L7</f>
        <v>286213</v>
      </c>
      <c r="T7" s="475">
        <f>O7/$O$7</f>
        <v>1</v>
      </c>
    </row>
    <row r="8" spans="1:20" x14ac:dyDescent="0.25">
      <c r="A8" s="476" t="s">
        <v>123</v>
      </c>
      <c r="B8" s="477">
        <v>49853</v>
      </c>
      <c r="C8" s="477">
        <v>56963</v>
      </c>
      <c r="D8" s="477">
        <v>63689</v>
      </c>
      <c r="E8" s="477">
        <v>55794</v>
      </c>
      <c r="F8" s="478">
        <f t="shared" ref="F8:F18" si="1">E8/D8-1</f>
        <v>-0.12396175163686041</v>
      </c>
      <c r="G8" s="478">
        <f>E8/B8-1</f>
        <v>0.11917036086093113</v>
      </c>
      <c r="H8" s="477">
        <f t="shared" ref="H8:H18" si="2">E8-D8</f>
        <v>-7895</v>
      </c>
      <c r="I8" s="477">
        <f t="shared" ref="I8:I18" si="3">E8-B8</f>
        <v>5941</v>
      </c>
      <c r="J8" s="478">
        <f t="shared" si="0"/>
        <v>8.3406708234981072E-2</v>
      </c>
      <c r="K8" s="471"/>
      <c r="L8" s="477">
        <v>103147</v>
      </c>
      <c r="M8" s="477">
        <v>129415</v>
      </c>
      <c r="N8" s="477">
        <v>133954</v>
      </c>
      <c r="O8" s="477">
        <v>118052</v>
      </c>
      <c r="P8" s="478">
        <f>O8/N8-1</f>
        <v>-0.11871239380682919</v>
      </c>
      <c r="Q8" s="478">
        <f t="shared" ref="Q8:Q18" si="4">O8/L8-1</f>
        <v>0.14450250613202509</v>
      </c>
      <c r="R8" s="477">
        <f t="shared" ref="R8:R18" si="5">O8-N8</f>
        <v>-15902</v>
      </c>
      <c r="S8" s="477">
        <f t="shared" ref="S8:S18" si="6">O8-L8</f>
        <v>14905</v>
      </c>
      <c r="T8" s="478">
        <f t="shared" ref="T8:T18" si="7">O8/$O$7</f>
        <v>8.8945547862894325E-2</v>
      </c>
    </row>
    <row r="9" spans="1:20" x14ac:dyDescent="0.25">
      <c r="A9" s="476" t="s">
        <v>124</v>
      </c>
      <c r="B9" s="477">
        <v>479020</v>
      </c>
      <c r="C9" s="477">
        <v>506065</v>
      </c>
      <c r="D9" s="477">
        <v>593236</v>
      </c>
      <c r="E9" s="477">
        <v>613145</v>
      </c>
      <c r="F9" s="478">
        <f>E9/D9-1</f>
        <v>3.3559999730292889E-2</v>
      </c>
      <c r="G9" s="478">
        <f t="shared" ref="G9:G18" si="8">E9/B9-1</f>
        <v>0.27999874744269548</v>
      </c>
      <c r="H9" s="477">
        <f t="shared" si="2"/>
        <v>19909</v>
      </c>
      <c r="I9" s="477">
        <f t="shared" si="3"/>
        <v>134125</v>
      </c>
      <c r="J9" s="478">
        <f t="shared" si="0"/>
        <v>0.91659329176501891</v>
      </c>
      <c r="K9" s="471"/>
      <c r="L9" s="477">
        <v>937880</v>
      </c>
      <c r="M9" s="477">
        <v>996151</v>
      </c>
      <c r="N9" s="477">
        <v>1154144</v>
      </c>
      <c r="O9" s="477">
        <v>1209186</v>
      </c>
      <c r="P9" s="478">
        <f>O9/N9-1</f>
        <v>4.7690756092827247E-2</v>
      </c>
      <c r="Q9" s="478">
        <f t="shared" si="4"/>
        <v>0.28927581353691312</v>
      </c>
      <c r="R9" s="477">
        <f t="shared" si="5"/>
        <v>55042</v>
      </c>
      <c r="S9" s="477">
        <f t="shared" si="6"/>
        <v>271306</v>
      </c>
      <c r="T9" s="478">
        <f t="shared" si="7"/>
        <v>0.91105369869330244</v>
      </c>
    </row>
    <row r="10" spans="1:20" x14ac:dyDescent="0.25">
      <c r="A10" s="436" t="s">
        <v>22</v>
      </c>
      <c r="B10" s="479">
        <v>84333</v>
      </c>
      <c r="C10" s="479">
        <v>80300</v>
      </c>
      <c r="D10" s="479">
        <v>96344</v>
      </c>
      <c r="E10" s="479">
        <v>95560</v>
      </c>
      <c r="F10" s="480">
        <f>E10/D10-1</f>
        <v>-8.1375072656314495E-3</v>
      </c>
      <c r="G10" s="480">
        <f>E10/B10-1</f>
        <v>0.13312700840714786</v>
      </c>
      <c r="H10" s="479">
        <f t="shared" si="2"/>
        <v>-784</v>
      </c>
      <c r="I10" s="479">
        <f t="shared" si="3"/>
        <v>11227</v>
      </c>
      <c r="J10" s="480">
        <f t="shared" si="0"/>
        <v>0.14285308525889506</v>
      </c>
      <c r="K10" s="471"/>
      <c r="L10" s="479">
        <v>165964</v>
      </c>
      <c r="M10" s="479">
        <v>152480</v>
      </c>
      <c r="N10" s="479">
        <v>190149</v>
      </c>
      <c r="O10" s="479">
        <v>190733</v>
      </c>
      <c r="P10" s="480">
        <f t="shared" ref="P10:P18" si="9">O10/N10-1</f>
        <v>3.0712756838058297E-3</v>
      </c>
      <c r="Q10" s="480">
        <f t="shared" si="4"/>
        <v>0.14924320937070701</v>
      </c>
      <c r="R10" s="479">
        <f t="shared" si="5"/>
        <v>584</v>
      </c>
      <c r="S10" s="479">
        <f t="shared" si="6"/>
        <v>24769</v>
      </c>
      <c r="T10" s="480">
        <f t="shared" si="7"/>
        <v>0.14370659692790824</v>
      </c>
    </row>
    <row r="11" spans="1:20" x14ac:dyDescent="0.25">
      <c r="A11" s="436" t="s">
        <v>32</v>
      </c>
      <c r="B11" s="479">
        <v>17979</v>
      </c>
      <c r="C11" s="479">
        <v>19984</v>
      </c>
      <c r="D11" s="479">
        <v>21798</v>
      </c>
      <c r="E11" s="479">
        <v>22366</v>
      </c>
      <c r="F11" s="230">
        <f t="shared" si="1"/>
        <v>2.6057436462060712E-2</v>
      </c>
      <c r="G11" s="230">
        <f t="shared" si="8"/>
        <v>0.24400689693531352</v>
      </c>
      <c r="H11" s="257">
        <f t="shared" si="2"/>
        <v>568</v>
      </c>
      <c r="I11" s="257">
        <f t="shared" si="3"/>
        <v>4387</v>
      </c>
      <c r="J11" s="230">
        <f t="shared" si="0"/>
        <v>3.3435036677484792E-2</v>
      </c>
      <c r="K11" s="471"/>
      <c r="L11" s="479">
        <v>38136</v>
      </c>
      <c r="M11" s="479">
        <v>38605</v>
      </c>
      <c r="N11" s="479">
        <v>44270</v>
      </c>
      <c r="O11" s="479">
        <v>45478</v>
      </c>
      <c r="P11" s="230">
        <f t="shared" si="9"/>
        <v>2.7287101874858832E-2</v>
      </c>
      <c r="Q11" s="230">
        <f t="shared" si="4"/>
        <v>0.19252150199286766</v>
      </c>
      <c r="R11" s="257">
        <f t="shared" si="5"/>
        <v>1208</v>
      </c>
      <c r="S11" s="257">
        <f>O11-L11</f>
        <v>7342</v>
      </c>
      <c r="T11" s="230">
        <f>O11/$O$7</f>
        <v>3.4265117284829637E-2</v>
      </c>
    </row>
    <row r="12" spans="1:20" x14ac:dyDescent="0.25">
      <c r="A12" s="436" t="s">
        <v>30</v>
      </c>
      <c r="B12" s="479">
        <v>27506</v>
      </c>
      <c r="C12" s="479">
        <v>34332</v>
      </c>
      <c r="D12" s="479">
        <v>34600</v>
      </c>
      <c r="E12" s="479">
        <v>39317</v>
      </c>
      <c r="F12" s="230">
        <f>E12/D12-1</f>
        <v>0.13632947976878618</v>
      </c>
      <c r="G12" s="230">
        <f t="shared" si="8"/>
        <v>0.42939722242419842</v>
      </c>
      <c r="H12" s="257">
        <f t="shared" si="2"/>
        <v>4717</v>
      </c>
      <c r="I12" s="257">
        <f t="shared" si="3"/>
        <v>11811</v>
      </c>
      <c r="J12" s="230">
        <f t="shared" si="0"/>
        <v>5.8775164850606708E-2</v>
      </c>
      <c r="K12" s="471"/>
      <c r="L12" s="479">
        <v>46115</v>
      </c>
      <c r="M12" s="479">
        <v>60162</v>
      </c>
      <c r="N12" s="479">
        <v>63691</v>
      </c>
      <c r="O12" s="479">
        <v>68542</v>
      </c>
      <c r="P12" s="230">
        <f t="shared" si="9"/>
        <v>7.616460724435159E-2</v>
      </c>
      <c r="Q12" s="230">
        <f t="shared" si="4"/>
        <v>0.48632765911308695</v>
      </c>
      <c r="R12" s="257">
        <f t="shared" si="5"/>
        <v>4851</v>
      </c>
      <c r="S12" s="257">
        <f t="shared" si="6"/>
        <v>22427</v>
      </c>
      <c r="T12" s="230">
        <f>O12/$O$7</f>
        <v>5.164254516330518E-2</v>
      </c>
    </row>
    <row r="13" spans="1:20" x14ac:dyDescent="0.25">
      <c r="A13" s="436" t="s">
        <v>31</v>
      </c>
      <c r="B13" s="479">
        <v>15114</v>
      </c>
      <c r="C13" s="479">
        <v>15197</v>
      </c>
      <c r="D13" s="479">
        <v>22490</v>
      </c>
      <c r="E13" s="479">
        <v>20604</v>
      </c>
      <c r="F13" s="230">
        <f t="shared" si="1"/>
        <v>-8.3859493108047967E-2</v>
      </c>
      <c r="G13" s="230">
        <f t="shared" si="8"/>
        <v>0.36323938070662964</v>
      </c>
      <c r="H13" s="257">
        <f t="shared" si="2"/>
        <v>-1886</v>
      </c>
      <c r="I13" s="257">
        <f t="shared" si="3"/>
        <v>5490</v>
      </c>
      <c r="J13" s="230">
        <f t="shared" si="0"/>
        <v>3.0801014741254434E-2</v>
      </c>
      <c r="K13" s="471"/>
      <c r="L13" s="479">
        <v>31816</v>
      </c>
      <c r="M13" s="479">
        <v>30897</v>
      </c>
      <c r="N13" s="479">
        <v>41967</v>
      </c>
      <c r="O13" s="479">
        <v>42030</v>
      </c>
      <c r="P13" s="230">
        <f t="shared" si="9"/>
        <v>1.5011794981771853E-3</v>
      </c>
      <c r="Q13" s="230">
        <f t="shared" si="4"/>
        <v>0.32103344229318576</v>
      </c>
      <c r="R13" s="257">
        <f t="shared" si="5"/>
        <v>63</v>
      </c>
      <c r="S13" s="257">
        <f t="shared" si="6"/>
        <v>10214</v>
      </c>
      <c r="T13" s="230">
        <f t="shared" si="7"/>
        <v>3.1667243051176165E-2</v>
      </c>
    </row>
    <row r="14" spans="1:20" x14ac:dyDescent="0.25">
      <c r="A14" s="436" t="s">
        <v>33</v>
      </c>
      <c r="B14" s="479">
        <v>12201</v>
      </c>
      <c r="C14" s="479">
        <v>13218</v>
      </c>
      <c r="D14" s="479">
        <v>19999</v>
      </c>
      <c r="E14" s="479">
        <v>22376</v>
      </c>
      <c r="F14" s="230">
        <f t="shared" si="1"/>
        <v>0.11885594279713985</v>
      </c>
      <c r="G14" s="230">
        <f t="shared" si="8"/>
        <v>0.83394803704614384</v>
      </c>
      <c r="H14" s="257">
        <f t="shared" si="2"/>
        <v>2377</v>
      </c>
      <c r="I14" s="257">
        <f t="shared" si="3"/>
        <v>10175</v>
      </c>
      <c r="J14" s="230">
        <f t="shared" si="0"/>
        <v>3.3449985723660904E-2</v>
      </c>
      <c r="K14" s="471"/>
      <c r="L14" s="479">
        <v>24634</v>
      </c>
      <c r="M14" s="479">
        <v>30051</v>
      </c>
      <c r="N14" s="479">
        <v>42097</v>
      </c>
      <c r="O14" s="479">
        <v>45605</v>
      </c>
      <c r="P14" s="230">
        <f t="shared" si="9"/>
        <v>8.3331353778179018E-2</v>
      </c>
      <c r="Q14" s="230">
        <f t="shared" si="4"/>
        <v>0.85130307704798236</v>
      </c>
      <c r="R14" s="257">
        <f t="shared" si="5"/>
        <v>3508</v>
      </c>
      <c r="S14" s="257">
        <f t="shared" si="6"/>
        <v>20971</v>
      </c>
      <c r="T14" s="230">
        <f t="shared" si="7"/>
        <v>3.4360804647844134E-2</v>
      </c>
    </row>
    <row r="15" spans="1:20" x14ac:dyDescent="0.25">
      <c r="A15" s="436" t="s">
        <v>35</v>
      </c>
      <c r="B15" s="479">
        <v>17297</v>
      </c>
      <c r="C15" s="479">
        <v>23846</v>
      </c>
      <c r="D15" s="479">
        <v>33843</v>
      </c>
      <c r="E15" s="479">
        <v>34424</v>
      </c>
      <c r="F15" s="230">
        <f t="shared" si="1"/>
        <v>1.7167508790591812E-2</v>
      </c>
      <c r="G15" s="230">
        <f t="shared" si="8"/>
        <v>0.99017170607619809</v>
      </c>
      <c r="H15" s="257">
        <f t="shared" si="2"/>
        <v>581</v>
      </c>
      <c r="I15" s="257">
        <f t="shared" si="3"/>
        <v>17127</v>
      </c>
      <c r="J15" s="230">
        <f t="shared" si="0"/>
        <v>5.1460596556636706E-2</v>
      </c>
      <c r="K15" s="471"/>
      <c r="L15" s="479">
        <v>36251</v>
      </c>
      <c r="M15" s="479">
        <v>52762</v>
      </c>
      <c r="N15" s="479">
        <v>70704</v>
      </c>
      <c r="O15" s="479">
        <v>77572</v>
      </c>
      <c r="P15" s="230">
        <f t="shared" si="9"/>
        <v>9.7137361393980548E-2</v>
      </c>
      <c r="Q15" s="230">
        <f t="shared" si="4"/>
        <v>1.1398582108079776</v>
      </c>
      <c r="R15" s="257">
        <f t="shared" si="5"/>
        <v>6868</v>
      </c>
      <c r="S15" s="257">
        <f t="shared" si="6"/>
        <v>41321</v>
      </c>
      <c r="T15" s="230">
        <f t="shared" si="7"/>
        <v>5.8446142706776998E-2</v>
      </c>
    </row>
    <row r="16" spans="1:20" x14ac:dyDescent="0.25">
      <c r="A16" s="436" t="s">
        <v>102</v>
      </c>
      <c r="B16" s="479">
        <v>63872</v>
      </c>
      <c r="C16" s="479">
        <v>54306</v>
      </c>
      <c r="D16" s="479">
        <v>56820</v>
      </c>
      <c r="E16" s="479">
        <v>49608</v>
      </c>
      <c r="F16" s="230">
        <f t="shared" si="1"/>
        <v>-0.12692713833157343</v>
      </c>
      <c r="G16" s="230">
        <f t="shared" si="8"/>
        <v>-0.22332164328657311</v>
      </c>
      <c r="H16" s="257">
        <f t="shared" si="2"/>
        <v>-7212</v>
      </c>
      <c r="I16" s="257">
        <f t="shared" si="3"/>
        <v>-14264</v>
      </c>
      <c r="J16" s="230">
        <f t="shared" si="0"/>
        <v>7.4159228270440206E-2</v>
      </c>
      <c r="K16" s="471"/>
      <c r="L16" s="479">
        <v>122807</v>
      </c>
      <c r="M16" s="479">
        <v>112759</v>
      </c>
      <c r="N16" s="479">
        <v>112864</v>
      </c>
      <c r="O16" s="479">
        <v>97347</v>
      </c>
      <c r="P16" s="230">
        <f t="shared" si="9"/>
        <v>-0.137484051601928</v>
      </c>
      <c r="Q16" s="230">
        <f t="shared" si="4"/>
        <v>-0.20731717247388182</v>
      </c>
      <c r="R16" s="257">
        <f t="shared" si="5"/>
        <v>-15517</v>
      </c>
      <c r="S16" s="257">
        <f t="shared" si="6"/>
        <v>-25460</v>
      </c>
      <c r="T16" s="230">
        <f t="shared" si="7"/>
        <v>7.3345493916318005E-2</v>
      </c>
    </row>
    <row r="17" spans="1:20" x14ac:dyDescent="0.25">
      <c r="A17" s="436" t="s">
        <v>29</v>
      </c>
      <c r="B17" s="479">
        <v>184208</v>
      </c>
      <c r="C17" s="479">
        <v>187510</v>
      </c>
      <c r="D17" s="479">
        <v>223622</v>
      </c>
      <c r="E17" s="479">
        <v>227482</v>
      </c>
      <c r="F17" s="230">
        <f t="shared" si="1"/>
        <v>1.7261271252381194E-2</v>
      </c>
      <c r="G17" s="230">
        <f t="shared" si="8"/>
        <v>0.23491922174932678</v>
      </c>
      <c r="H17" s="257">
        <f t="shared" si="2"/>
        <v>3860</v>
      </c>
      <c r="I17" s="257">
        <f t="shared" si="3"/>
        <v>43274</v>
      </c>
      <c r="J17" s="230">
        <f t="shared" si="0"/>
        <v>0.3400638922233567</v>
      </c>
      <c r="K17" s="471"/>
      <c r="L17" s="479">
        <v>356562</v>
      </c>
      <c r="M17" s="479">
        <v>370651</v>
      </c>
      <c r="N17" s="479">
        <v>427455</v>
      </c>
      <c r="O17" s="479">
        <v>446904</v>
      </c>
      <c r="P17" s="230">
        <f t="shared" si="9"/>
        <v>4.5499526265922796E-2</v>
      </c>
      <c r="Q17" s="230">
        <f t="shared" si="4"/>
        <v>0.25336968044828101</v>
      </c>
      <c r="R17" s="257">
        <f t="shared" si="5"/>
        <v>19449</v>
      </c>
      <c r="S17" s="257">
        <f t="shared" si="6"/>
        <v>90342</v>
      </c>
      <c r="T17" s="230">
        <f t="shared" si="7"/>
        <v>0.33671704945379094</v>
      </c>
    </row>
    <row r="18" spans="1:20" x14ac:dyDescent="0.25">
      <c r="A18" s="436" t="s">
        <v>46</v>
      </c>
      <c r="B18" s="479">
        <v>56510</v>
      </c>
      <c r="C18" s="479">
        <v>77372</v>
      </c>
      <c r="D18" s="479">
        <v>83720</v>
      </c>
      <c r="E18" s="479">
        <v>101410</v>
      </c>
      <c r="F18" s="230">
        <f t="shared" si="1"/>
        <v>0.21129956999522226</v>
      </c>
      <c r="G18" s="230">
        <f t="shared" si="8"/>
        <v>0.79454963723234817</v>
      </c>
      <c r="H18" s="257">
        <f t="shared" si="2"/>
        <v>17690</v>
      </c>
      <c r="I18" s="257">
        <f t="shared" si="3"/>
        <v>44900</v>
      </c>
      <c r="J18" s="230">
        <f t="shared" si="0"/>
        <v>0.15159827727191866</v>
      </c>
      <c r="K18" s="471"/>
      <c r="L18" s="479">
        <v>115595</v>
      </c>
      <c r="M18" s="479">
        <v>147784</v>
      </c>
      <c r="N18" s="479">
        <v>160949</v>
      </c>
      <c r="O18" s="479">
        <v>194979</v>
      </c>
      <c r="P18" s="230">
        <f t="shared" si="9"/>
        <v>0.21143343543606985</v>
      </c>
      <c r="Q18" s="230">
        <f t="shared" si="4"/>
        <v>0.68674250616376131</v>
      </c>
      <c r="R18" s="257">
        <f t="shared" si="5"/>
        <v>34030</v>
      </c>
      <c r="S18" s="257">
        <f t="shared" si="6"/>
        <v>79384</v>
      </c>
      <c r="T18" s="230">
        <f t="shared" si="7"/>
        <v>0.14690571931656621</v>
      </c>
    </row>
    <row r="19" spans="1:20" ht="21" x14ac:dyDescent="0.35">
      <c r="A19" s="481" t="s">
        <v>125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1"/>
    </row>
    <row r="20" spans="1:20" x14ac:dyDescent="0.25">
      <c r="A20" s="72"/>
      <c r="B20" s="11" t="s">
        <v>150</v>
      </c>
      <c r="C20" s="12"/>
      <c r="D20" s="12"/>
      <c r="E20" s="12"/>
      <c r="F20" s="12"/>
      <c r="G20" s="12"/>
      <c r="H20" s="12"/>
      <c r="I20" s="12"/>
      <c r="J20" s="13"/>
      <c r="K20" s="482"/>
      <c r="L20" s="11" t="str">
        <f>CONCATENATE("acumulado ",B20)</f>
        <v>acumulado febrero</v>
      </c>
      <c r="M20" s="12"/>
      <c r="N20" s="12"/>
      <c r="O20" s="12"/>
      <c r="P20" s="12"/>
      <c r="Q20" s="12"/>
      <c r="R20" s="12"/>
      <c r="S20" s="12"/>
      <c r="T20" s="13"/>
    </row>
    <row r="21" spans="1:20" x14ac:dyDescent="0.25">
      <c r="A21" s="15"/>
      <c r="B21" s="16">
        <v>2020</v>
      </c>
      <c r="C21" s="16">
        <v>2023</v>
      </c>
      <c r="D21" s="16">
        <v>2024</v>
      </c>
      <c r="E21" s="16">
        <v>2025</v>
      </c>
      <c r="F21" s="16" t="str">
        <f>CONCATENATE("var ",RIGHT(E21,2),"/",RIGHT(D21,2))</f>
        <v>var 25/24</v>
      </c>
      <c r="G21" s="16" t="str">
        <f>CONCATENATE("var ",RIGHT(E21,2),"/",RIGHT(B21,2))</f>
        <v>var 25/20</v>
      </c>
      <c r="H21" s="16" t="str">
        <f>CONCATENATE("dif ",RIGHT(E21,2),"-",RIGHT(D21,2))</f>
        <v>dif 25-24</v>
      </c>
      <c r="I21" s="16" t="str">
        <f>CONCATENATE("dif ",RIGHT(E21,2),"-",RIGHT(B21,2))</f>
        <v>dif 25-20</v>
      </c>
      <c r="J21" s="16" t="str">
        <f>CONCATENATE("cuota ",RIGHT(E21,2))</f>
        <v>cuota 25</v>
      </c>
      <c r="K21" s="482"/>
      <c r="L21" s="16">
        <v>2020</v>
      </c>
      <c r="M21" s="16">
        <v>2023</v>
      </c>
      <c r="N21" s="16">
        <v>2024</v>
      </c>
      <c r="O21" s="16">
        <v>2025</v>
      </c>
      <c r="P21" s="16" t="str">
        <f>CONCATENATE("var ",RIGHT(O21,2),"/",RIGHT(N21,2))</f>
        <v>var 25/24</v>
      </c>
      <c r="Q21" s="16" t="str">
        <f>CONCATENATE("var ",RIGHT(O21,2),"/",RIGHT(L21,2))</f>
        <v>var 25/20</v>
      </c>
      <c r="R21" s="16" t="str">
        <f>CONCATENATE("dif ",RIGHT(O21,2),"-",RIGHT(N21,2))</f>
        <v>dif 25-24</v>
      </c>
      <c r="S21" s="16" t="str">
        <f>CONCATENATE("dif ",RIGHT(O21,2),"-",RIGHT(L21,2))</f>
        <v>dif 25-20</v>
      </c>
      <c r="T21" s="16" t="str">
        <f>CONCATENATE("cuota ",RIGHT(O21,2))</f>
        <v>cuota 25</v>
      </c>
    </row>
    <row r="22" spans="1:20" x14ac:dyDescent="0.25">
      <c r="A22" s="483" t="s">
        <v>126</v>
      </c>
      <c r="B22" s="484">
        <v>528873</v>
      </c>
      <c r="C22" s="484">
        <v>563027</v>
      </c>
      <c r="D22" s="484">
        <v>656925</v>
      </c>
      <c r="E22" s="484">
        <v>668939</v>
      </c>
      <c r="F22" s="485">
        <f t="shared" ref="F22:F26" si="10">E22/D22-1</f>
        <v>1.8288236861133234E-2</v>
      </c>
      <c r="G22" s="485">
        <f t="shared" ref="G22:G26" si="11">E22/B22-1</f>
        <v>0.26483862855543761</v>
      </c>
      <c r="H22" s="484">
        <f t="shared" ref="H22:H26" si="12">E22-D22</f>
        <v>12014</v>
      </c>
      <c r="I22" s="484">
        <f t="shared" ref="I22:I26" si="13">E22-B22</f>
        <v>140066</v>
      </c>
      <c r="J22" s="485">
        <f>E22/$E$22</f>
        <v>1</v>
      </c>
      <c r="K22" s="482"/>
      <c r="L22" s="484">
        <v>1041026</v>
      </c>
      <c r="M22" s="484">
        <v>1125564</v>
      </c>
      <c r="N22" s="484">
        <v>1288098</v>
      </c>
      <c r="O22" s="484">
        <v>1327239</v>
      </c>
      <c r="P22" s="485">
        <f t="shared" ref="P22" si="14">O22/N22-1</f>
        <v>3.0386663126563462E-2</v>
      </c>
      <c r="Q22" s="485">
        <f t="shared" ref="Q22:Q26" si="15">O22/L22-1</f>
        <v>0.27493357514605776</v>
      </c>
      <c r="R22" s="484">
        <f t="shared" ref="R22:R26" si="16">O22-N22</f>
        <v>39141</v>
      </c>
      <c r="S22" s="484">
        <f t="shared" ref="S22:S26" si="17">O22-L22</f>
        <v>286213</v>
      </c>
      <c r="T22" s="485">
        <f>O22/$O$22</f>
        <v>1</v>
      </c>
    </row>
    <row r="23" spans="1:20" x14ac:dyDescent="0.25">
      <c r="A23" s="436" t="s">
        <v>127</v>
      </c>
      <c r="B23" s="479">
        <v>380756</v>
      </c>
      <c r="C23" s="479">
        <v>360607</v>
      </c>
      <c r="D23" s="479">
        <v>432265</v>
      </c>
      <c r="E23" s="479">
        <v>467891</v>
      </c>
      <c r="F23" s="480">
        <f>E23/D23-1</f>
        <v>8.2417035846066744E-2</v>
      </c>
      <c r="G23" s="480">
        <f t="shared" si="11"/>
        <v>0.22884734580676347</v>
      </c>
      <c r="H23" s="479">
        <f t="shared" si="12"/>
        <v>35626</v>
      </c>
      <c r="I23" s="479">
        <f t="shared" si="13"/>
        <v>87135</v>
      </c>
      <c r="J23" s="480">
        <f>E23/$E$22</f>
        <v>0.69945241643856915</v>
      </c>
      <c r="K23" s="482"/>
      <c r="L23" s="479">
        <v>695273</v>
      </c>
      <c r="M23" s="479">
        <v>669687</v>
      </c>
      <c r="N23" s="479">
        <v>824125</v>
      </c>
      <c r="O23" s="479">
        <v>858617</v>
      </c>
      <c r="P23" s="480">
        <f>O23/N23-1</f>
        <v>4.1852874260579487E-2</v>
      </c>
      <c r="Q23" s="480">
        <f t="shared" si="15"/>
        <v>0.23493505428802797</v>
      </c>
      <c r="R23" s="479">
        <f t="shared" si="16"/>
        <v>34492</v>
      </c>
      <c r="S23" s="479">
        <f t="shared" si="17"/>
        <v>163344</v>
      </c>
      <c r="T23" s="480">
        <f t="shared" ref="T23:T26" si="18">O23/$O$22</f>
        <v>0.64691965802692653</v>
      </c>
    </row>
    <row r="24" spans="1:20" x14ac:dyDescent="0.25">
      <c r="A24" s="436" t="s">
        <v>128</v>
      </c>
      <c r="B24" s="479">
        <v>115282</v>
      </c>
      <c r="C24" s="479">
        <v>145752</v>
      </c>
      <c r="D24" s="479">
        <v>167999</v>
      </c>
      <c r="E24" s="479">
        <v>151950</v>
      </c>
      <c r="F24" s="480">
        <f t="shared" si="10"/>
        <v>-9.5530330537681785E-2</v>
      </c>
      <c r="G24" s="480">
        <f t="shared" si="11"/>
        <v>0.3180722055481342</v>
      </c>
      <c r="H24" s="479">
        <f t="shared" si="12"/>
        <v>-16049</v>
      </c>
      <c r="I24" s="479">
        <f t="shared" si="13"/>
        <v>36668</v>
      </c>
      <c r="J24" s="480">
        <f>E24/$E$22</f>
        <v>0.2271507566459722</v>
      </c>
      <c r="K24" s="482"/>
      <c r="L24" s="479">
        <v>272959</v>
      </c>
      <c r="M24" s="479">
        <v>330139</v>
      </c>
      <c r="N24" s="479">
        <v>340959</v>
      </c>
      <c r="O24" s="479">
        <v>363288</v>
      </c>
      <c r="P24" s="480">
        <f t="shared" ref="P24:P26" si="19">O24/N24-1</f>
        <v>6.5488812437859201E-2</v>
      </c>
      <c r="Q24" s="480">
        <f t="shared" si="15"/>
        <v>0.33092515725804983</v>
      </c>
      <c r="R24" s="479">
        <f t="shared" si="16"/>
        <v>22329</v>
      </c>
      <c r="S24" s="479">
        <f t="shared" si="17"/>
        <v>90329</v>
      </c>
      <c r="T24" s="480">
        <f t="shared" si="18"/>
        <v>0.27371709240008768</v>
      </c>
    </row>
    <row r="25" spans="1:20" x14ac:dyDescent="0.25">
      <c r="A25" s="436" t="s">
        <v>129</v>
      </c>
      <c r="B25" s="479">
        <v>25898</v>
      </c>
      <c r="C25" s="479">
        <v>43054</v>
      </c>
      <c r="D25" s="479">
        <v>40476</v>
      </c>
      <c r="E25" s="479">
        <v>35827</v>
      </c>
      <c r="F25" s="480">
        <f t="shared" si="10"/>
        <v>-0.11485818756794153</v>
      </c>
      <c r="G25" s="480">
        <f t="shared" si="11"/>
        <v>0.38338867866244497</v>
      </c>
      <c r="H25" s="479">
        <f t="shared" si="12"/>
        <v>-4649</v>
      </c>
      <c r="I25" s="479">
        <f t="shared" si="13"/>
        <v>9929</v>
      </c>
      <c r="J25" s="480">
        <f>E25/$E$22</f>
        <v>5.3557947735144759E-2</v>
      </c>
      <c r="K25" s="482"/>
      <c r="L25" s="479">
        <v>57612</v>
      </c>
      <c r="M25" s="479">
        <v>95310</v>
      </c>
      <c r="N25" s="479">
        <v>94887</v>
      </c>
      <c r="O25" s="479">
        <v>77855</v>
      </c>
      <c r="P25" s="480">
        <f t="shared" si="19"/>
        <v>-0.17949771833865547</v>
      </c>
      <c r="Q25" s="480">
        <f t="shared" si="15"/>
        <v>0.35136777060334645</v>
      </c>
      <c r="R25" s="479">
        <f t="shared" si="16"/>
        <v>-17032</v>
      </c>
      <c r="S25" s="479">
        <f t="shared" si="17"/>
        <v>20243</v>
      </c>
      <c r="T25" s="480">
        <f t="shared" si="18"/>
        <v>5.8659367303100646E-2</v>
      </c>
    </row>
    <row r="26" spans="1:20" x14ac:dyDescent="0.25">
      <c r="A26" s="436" t="s">
        <v>130</v>
      </c>
      <c r="B26" s="479">
        <v>6937</v>
      </c>
      <c r="C26" s="479">
        <v>13614</v>
      </c>
      <c r="D26" s="479">
        <v>16186</v>
      </c>
      <c r="E26" s="479">
        <v>13271</v>
      </c>
      <c r="F26" s="480">
        <f t="shared" si="10"/>
        <v>-0.1800939083158285</v>
      </c>
      <c r="G26" s="480">
        <f t="shared" si="11"/>
        <v>0.9130748162029696</v>
      </c>
      <c r="H26" s="479">
        <f t="shared" si="12"/>
        <v>-2915</v>
      </c>
      <c r="I26" s="479">
        <f t="shared" si="13"/>
        <v>6334</v>
      </c>
      <c r="J26" s="480">
        <f>E26/$E$22</f>
        <v>1.9838879180313899E-2</v>
      </c>
      <c r="K26" s="482"/>
      <c r="L26" s="479">
        <v>15182</v>
      </c>
      <c r="M26" s="479">
        <v>30429</v>
      </c>
      <c r="N26" s="479">
        <v>28128</v>
      </c>
      <c r="O26" s="479">
        <v>27478</v>
      </c>
      <c r="P26" s="480">
        <f t="shared" si="19"/>
        <v>-2.3108646188851001E-2</v>
      </c>
      <c r="Q26" s="480">
        <f t="shared" si="15"/>
        <v>0.80990646818600975</v>
      </c>
      <c r="R26" s="479">
        <f t="shared" si="16"/>
        <v>-650</v>
      </c>
      <c r="S26" s="479">
        <f t="shared" si="17"/>
        <v>12296</v>
      </c>
      <c r="T26" s="480">
        <f t="shared" si="18"/>
        <v>2.0703128826081812E-2</v>
      </c>
    </row>
    <row r="27" spans="1:20" ht="21" x14ac:dyDescent="0.35">
      <c r="A27" s="486" t="s">
        <v>131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</row>
    <row r="28" spans="1:20" x14ac:dyDescent="0.25">
      <c r="A28" s="72"/>
      <c r="B28" s="11" t="s">
        <v>150</v>
      </c>
      <c r="C28" s="12"/>
      <c r="D28" s="12"/>
      <c r="E28" s="12"/>
      <c r="F28" s="12"/>
      <c r="G28" s="12"/>
      <c r="H28" s="12"/>
      <c r="I28" s="12"/>
      <c r="J28" s="13"/>
      <c r="K28" s="487"/>
      <c r="L28" s="11" t="str">
        <f>CONCATENATE("acumulado ",B28)</f>
        <v>acumulado febrero</v>
      </c>
      <c r="M28" s="12"/>
      <c r="N28" s="12"/>
      <c r="O28" s="12"/>
      <c r="P28" s="12"/>
      <c r="Q28" s="12"/>
      <c r="R28" s="12"/>
      <c r="S28" s="12"/>
      <c r="T28" s="13"/>
    </row>
    <row r="29" spans="1:20" x14ac:dyDescent="0.25">
      <c r="A29" s="15"/>
      <c r="B29" s="16">
        <v>2020</v>
      </c>
      <c r="C29" s="16">
        <v>2023</v>
      </c>
      <c r="D29" s="16">
        <v>2024</v>
      </c>
      <c r="E29" s="16">
        <v>2025</v>
      </c>
      <c r="F29" s="16" t="str">
        <f>CONCATENATE("var ",RIGHT(E29,2),"/",RIGHT(D29,2))</f>
        <v>var 25/24</v>
      </c>
      <c r="G29" s="16" t="str">
        <f>CONCATENATE("var ",RIGHT(E29,2),"/",RIGHT(B29,2))</f>
        <v>var 25/20</v>
      </c>
      <c r="H29" s="16" t="str">
        <f>CONCATENATE("dif ",RIGHT(E29,2),"-",RIGHT(D29,2))</f>
        <v>dif 25-24</v>
      </c>
      <c r="I29" s="16" t="str">
        <f>CONCATENATE("dif ",RIGHT(E29,2),"-",RIGHT(B29,2))</f>
        <v>dif 25-20</v>
      </c>
      <c r="J29" s="16" t="str">
        <f>CONCATENATE("cuota ",RIGHT(E29,2))</f>
        <v>cuota 25</v>
      </c>
      <c r="K29" s="487"/>
      <c r="L29" s="16">
        <v>2020</v>
      </c>
      <c r="M29" s="16">
        <v>2023</v>
      </c>
      <c r="N29" s="16">
        <v>2024</v>
      </c>
      <c r="O29" s="16">
        <v>2025</v>
      </c>
      <c r="P29" s="16" t="str">
        <f>CONCATENATE("var ",RIGHT(O29,2),"/",RIGHT(N29,2))</f>
        <v>var 25/24</v>
      </c>
      <c r="Q29" s="16" t="str">
        <f>CONCATENATE("var ",RIGHT(O29,2),"/",RIGHT(L29,2))</f>
        <v>var 25/20</v>
      </c>
      <c r="R29" s="16" t="str">
        <f>CONCATENATE("dif ",RIGHT(O29,2),"-",RIGHT(N29,2))</f>
        <v>dif 25-24</v>
      </c>
      <c r="S29" s="16" t="str">
        <f>CONCATENATE("dif ",RIGHT(O29,2),"-",RIGHT(L29,2))</f>
        <v>dif 25-20</v>
      </c>
      <c r="T29" s="16" t="str">
        <f>CONCATENATE("cuota ",RIGHT(O29,2))</f>
        <v>cuota 25</v>
      </c>
    </row>
    <row r="30" spans="1:20" x14ac:dyDescent="0.25">
      <c r="A30" s="488" t="s">
        <v>132</v>
      </c>
      <c r="B30" s="489">
        <v>528873</v>
      </c>
      <c r="C30" s="489">
        <v>563027</v>
      </c>
      <c r="D30" s="489">
        <v>656925</v>
      </c>
      <c r="E30" s="489">
        <v>668939</v>
      </c>
      <c r="F30" s="490">
        <f t="shared" ref="F30:F37" si="20">E30/D30-1</f>
        <v>1.8288236861133234E-2</v>
      </c>
      <c r="G30" s="490">
        <f t="shared" ref="G30:G37" si="21">E30/B30-1</f>
        <v>0.26483862855543761</v>
      </c>
      <c r="H30" s="489">
        <f t="shared" ref="H30:H37" si="22">E30-D30</f>
        <v>12014</v>
      </c>
      <c r="I30" s="489">
        <f t="shared" ref="I30:I37" si="23">E30-B30</f>
        <v>140066</v>
      </c>
      <c r="J30" s="490">
        <f>E30/$E$30</f>
        <v>1</v>
      </c>
      <c r="K30" s="491"/>
      <c r="L30" s="489">
        <v>1041026</v>
      </c>
      <c r="M30" s="489">
        <v>1125564</v>
      </c>
      <c r="N30" s="489">
        <v>1288098</v>
      </c>
      <c r="O30" s="489">
        <v>1327239</v>
      </c>
      <c r="P30" s="490">
        <f t="shared" ref="P30:P37" si="24">O30/N30-1</f>
        <v>3.0386663126563462E-2</v>
      </c>
      <c r="Q30" s="490">
        <f t="shared" ref="Q30:Q37" si="25">O30/L30-1</f>
        <v>0.27493357514605776</v>
      </c>
      <c r="R30" s="489">
        <f t="shared" ref="R30:R37" si="26">O30-N30</f>
        <v>39141</v>
      </c>
      <c r="S30" s="489">
        <f t="shared" ref="S30:S37" si="27">O30-L30</f>
        <v>286213</v>
      </c>
      <c r="T30" s="490">
        <f>O30/$O$30</f>
        <v>1</v>
      </c>
    </row>
    <row r="31" spans="1:20" x14ac:dyDescent="0.25">
      <c r="A31" s="436" t="s">
        <v>133</v>
      </c>
      <c r="B31" s="437">
        <v>404132</v>
      </c>
      <c r="C31" s="437">
        <v>423657</v>
      </c>
      <c r="D31" s="437">
        <v>501215</v>
      </c>
      <c r="E31" s="437">
        <v>467780</v>
      </c>
      <c r="F31" s="439">
        <f t="shared" si="20"/>
        <v>-6.6707899803477577E-2</v>
      </c>
      <c r="G31" s="439">
        <f t="shared" si="21"/>
        <v>0.15749309631506536</v>
      </c>
      <c r="H31" s="437">
        <f t="shared" si="22"/>
        <v>-33435</v>
      </c>
      <c r="I31" s="437">
        <f t="shared" si="23"/>
        <v>63648</v>
      </c>
      <c r="J31" s="439">
        <f t="shared" ref="J31:J37" si="28">E31/$E$30</f>
        <v>0.69928648202601429</v>
      </c>
      <c r="K31" s="487"/>
      <c r="L31" s="437">
        <v>790944</v>
      </c>
      <c r="M31" s="437">
        <v>835477</v>
      </c>
      <c r="N31" s="437">
        <v>955403</v>
      </c>
      <c r="O31" s="437">
        <v>921349</v>
      </c>
      <c r="P31" s="439">
        <f t="shared" si="24"/>
        <v>-3.5643597518534076E-2</v>
      </c>
      <c r="Q31" s="439">
        <f t="shared" si="25"/>
        <v>0.16487260792167335</v>
      </c>
      <c r="R31" s="437">
        <f t="shared" si="26"/>
        <v>-34054</v>
      </c>
      <c r="S31" s="437">
        <f t="shared" si="27"/>
        <v>130405</v>
      </c>
      <c r="T31" s="439">
        <f t="shared" ref="T31:T37" si="29">O31/$O$30</f>
        <v>0.69418469469326927</v>
      </c>
    </row>
    <row r="32" spans="1:20" x14ac:dyDescent="0.25">
      <c r="A32" s="492" t="s">
        <v>134</v>
      </c>
      <c r="B32" s="437">
        <v>339638</v>
      </c>
      <c r="C32" s="437">
        <v>341038</v>
      </c>
      <c r="D32" s="437">
        <v>390642</v>
      </c>
      <c r="E32" s="437">
        <v>359610</v>
      </c>
      <c r="F32" s="439">
        <f t="shared" si="20"/>
        <v>-7.9438462838097301E-2</v>
      </c>
      <c r="G32" s="439">
        <f t="shared" si="21"/>
        <v>5.8803785206602344E-2</v>
      </c>
      <c r="H32" s="437">
        <f t="shared" si="22"/>
        <v>-31032</v>
      </c>
      <c r="I32" s="437">
        <f t="shared" si="23"/>
        <v>19972</v>
      </c>
      <c r="J32" s="439">
        <f>E32/$E$30</f>
        <v>0.53758264953904611</v>
      </c>
      <c r="K32" s="487"/>
      <c r="L32" s="437">
        <v>672899</v>
      </c>
      <c r="M32" s="437">
        <v>668204</v>
      </c>
      <c r="N32" s="437">
        <v>742002</v>
      </c>
      <c r="O32" s="437">
        <v>716760</v>
      </c>
      <c r="P32" s="439">
        <f t="shared" si="24"/>
        <v>-3.4018776229713721E-2</v>
      </c>
      <c r="Q32" s="439">
        <f t="shared" si="25"/>
        <v>6.5182144720084212E-2</v>
      </c>
      <c r="R32" s="437">
        <f t="shared" si="26"/>
        <v>-25242</v>
      </c>
      <c r="S32" s="437">
        <f t="shared" si="27"/>
        <v>43861</v>
      </c>
      <c r="T32" s="439">
        <f t="shared" si="29"/>
        <v>0.5400383804273382</v>
      </c>
    </row>
    <row r="33" spans="1:20" x14ac:dyDescent="0.25">
      <c r="A33" s="492" t="s">
        <v>11</v>
      </c>
      <c r="B33" s="437">
        <v>64494</v>
      </c>
      <c r="C33" s="437">
        <v>82619</v>
      </c>
      <c r="D33" s="437">
        <v>110572</v>
      </c>
      <c r="E33" s="437">
        <v>108170</v>
      </c>
      <c r="F33" s="439">
        <f t="shared" si="20"/>
        <v>-2.1723401946243226E-2</v>
      </c>
      <c r="G33" s="439">
        <f t="shared" si="21"/>
        <v>0.67721028312711251</v>
      </c>
      <c r="H33" s="437">
        <f t="shared" si="22"/>
        <v>-2402</v>
      </c>
      <c r="I33" s="437">
        <f t="shared" si="23"/>
        <v>43676</v>
      </c>
      <c r="J33" s="439">
        <f t="shared" si="28"/>
        <v>0.16170383248696818</v>
      </c>
      <c r="K33" s="487"/>
      <c r="L33" s="437">
        <v>118045</v>
      </c>
      <c r="M33" s="437">
        <v>167273</v>
      </c>
      <c r="N33" s="437">
        <v>213400</v>
      </c>
      <c r="O33" s="437">
        <v>204590</v>
      </c>
      <c r="P33" s="439">
        <f t="shared" si="24"/>
        <v>-4.1283973758200587E-2</v>
      </c>
      <c r="Q33" s="439">
        <f t="shared" si="25"/>
        <v>0.73315261129230369</v>
      </c>
      <c r="R33" s="437">
        <f t="shared" si="26"/>
        <v>-8810</v>
      </c>
      <c r="S33" s="437">
        <f t="shared" si="27"/>
        <v>86545</v>
      </c>
      <c r="T33" s="439">
        <f t="shared" si="29"/>
        <v>0.15414706770973427</v>
      </c>
    </row>
    <row r="34" spans="1:20" x14ac:dyDescent="0.25">
      <c r="A34" s="436" t="s">
        <v>135</v>
      </c>
      <c r="B34" s="437">
        <v>25670</v>
      </c>
      <c r="C34" s="437">
        <v>31515</v>
      </c>
      <c r="D34" s="437">
        <v>34088</v>
      </c>
      <c r="E34" s="437">
        <v>32155</v>
      </c>
      <c r="F34" s="439">
        <f t="shared" si="20"/>
        <v>-5.6706172260032828E-2</v>
      </c>
      <c r="G34" s="439">
        <f t="shared" si="21"/>
        <v>0.25262952863264521</v>
      </c>
      <c r="H34" s="437">
        <f t="shared" si="22"/>
        <v>-1933</v>
      </c>
      <c r="I34" s="437">
        <f t="shared" si="23"/>
        <v>6485</v>
      </c>
      <c r="J34" s="439">
        <f t="shared" si="28"/>
        <v>4.8068657979277632E-2</v>
      </c>
      <c r="K34" s="487"/>
      <c r="L34" s="437">
        <v>60913</v>
      </c>
      <c r="M34" s="437">
        <v>84986</v>
      </c>
      <c r="N34" s="437">
        <v>86606</v>
      </c>
      <c r="O34" s="437">
        <v>77600</v>
      </c>
      <c r="P34" s="439">
        <f t="shared" si="24"/>
        <v>-0.10398817633882174</v>
      </c>
      <c r="Q34" s="439">
        <f t="shared" si="25"/>
        <v>0.27394808989870789</v>
      </c>
      <c r="R34" s="437">
        <f t="shared" si="26"/>
        <v>-9006</v>
      </c>
      <c r="S34" s="437">
        <f t="shared" si="27"/>
        <v>16687</v>
      </c>
      <c r="T34" s="439">
        <f t="shared" si="29"/>
        <v>5.8467239133268387E-2</v>
      </c>
    </row>
    <row r="35" spans="1:20" x14ac:dyDescent="0.25">
      <c r="A35" s="436" t="s">
        <v>136</v>
      </c>
      <c r="B35" s="437">
        <v>19622</v>
      </c>
      <c r="C35" s="437">
        <v>19012</v>
      </c>
      <c r="D35" s="437">
        <v>17054</v>
      </c>
      <c r="E35" s="437">
        <v>20543</v>
      </c>
      <c r="F35" s="439">
        <f t="shared" si="20"/>
        <v>0.20458543450216959</v>
      </c>
      <c r="G35" s="439">
        <f t="shared" si="21"/>
        <v>4.6937111405565224E-2</v>
      </c>
      <c r="H35" s="437">
        <f t="shared" si="22"/>
        <v>3489</v>
      </c>
      <c r="I35" s="437">
        <f t="shared" si="23"/>
        <v>921</v>
      </c>
      <c r="J35" s="439">
        <f t="shared" si="28"/>
        <v>3.070982555958017E-2</v>
      </c>
      <c r="K35" s="487"/>
      <c r="L35" s="437">
        <v>40015</v>
      </c>
      <c r="M35" s="437">
        <v>43809</v>
      </c>
      <c r="N35" s="437">
        <v>38734</v>
      </c>
      <c r="O35" s="437">
        <v>45310</v>
      </c>
      <c r="P35" s="439">
        <f t="shared" si="24"/>
        <v>0.16977332576031401</v>
      </c>
      <c r="Q35" s="439">
        <f t="shared" si="25"/>
        <v>0.13232537798325628</v>
      </c>
      <c r="R35" s="437">
        <f t="shared" si="26"/>
        <v>6576</v>
      </c>
      <c r="S35" s="437">
        <f t="shared" si="27"/>
        <v>5295</v>
      </c>
      <c r="T35" s="439">
        <f t="shared" si="29"/>
        <v>3.4138538725881323E-2</v>
      </c>
    </row>
    <row r="36" spans="1:20" x14ac:dyDescent="0.25">
      <c r="A36" s="436" t="s">
        <v>137</v>
      </c>
      <c r="B36" s="437">
        <v>39529</v>
      </c>
      <c r="C36" s="437">
        <v>32951</v>
      </c>
      <c r="D36" s="437">
        <v>48851</v>
      </c>
      <c r="E36" s="437">
        <v>83125</v>
      </c>
      <c r="F36" s="439">
        <f t="shared" si="20"/>
        <v>0.70160283310474703</v>
      </c>
      <c r="G36" s="439">
        <f t="shared" si="21"/>
        <v>1.1028864884009209</v>
      </c>
      <c r="H36" s="437">
        <f t="shared" si="22"/>
        <v>34274</v>
      </c>
      <c r="I36" s="437">
        <f t="shared" si="23"/>
        <v>43596</v>
      </c>
      <c r="J36" s="439">
        <f t="shared" si="28"/>
        <v>0.12426394633890385</v>
      </c>
      <c r="K36" s="487"/>
      <c r="L36" s="437">
        <v>74941</v>
      </c>
      <c r="M36" s="437">
        <v>56002</v>
      </c>
      <c r="N36" s="437">
        <v>103768</v>
      </c>
      <c r="O36" s="437">
        <v>137861</v>
      </c>
      <c r="P36" s="439">
        <f t="shared" si="24"/>
        <v>0.32855022743042173</v>
      </c>
      <c r="Q36" s="439">
        <f t="shared" si="25"/>
        <v>0.83959381380018949</v>
      </c>
      <c r="R36" s="437">
        <f t="shared" si="26"/>
        <v>34093</v>
      </c>
      <c r="S36" s="437">
        <f t="shared" si="27"/>
        <v>62920</v>
      </c>
      <c r="T36" s="439">
        <f t="shared" si="29"/>
        <v>0.10387051616174631</v>
      </c>
    </row>
    <row r="37" spans="1:20" x14ac:dyDescent="0.25">
      <c r="A37" s="436" t="s">
        <v>138</v>
      </c>
      <c r="B37" s="437">
        <v>39920</v>
      </c>
      <c r="C37" s="437">
        <v>55892</v>
      </c>
      <c r="D37" s="437">
        <v>55718</v>
      </c>
      <c r="E37" s="437">
        <v>65336</v>
      </c>
      <c r="F37" s="439">
        <f t="shared" si="20"/>
        <v>0.17261926128001726</v>
      </c>
      <c r="G37" s="439">
        <f t="shared" si="21"/>
        <v>0.63667334669338671</v>
      </c>
      <c r="H37" s="437">
        <f t="shared" si="22"/>
        <v>9618</v>
      </c>
      <c r="I37" s="437">
        <f t="shared" si="23"/>
        <v>25416</v>
      </c>
      <c r="J37" s="439">
        <f t="shared" si="28"/>
        <v>9.7671088096224018E-2</v>
      </c>
      <c r="K37" s="487"/>
      <c r="L37" s="437">
        <v>74214</v>
      </c>
      <c r="M37" s="437">
        <v>105290</v>
      </c>
      <c r="N37" s="437">
        <v>103587</v>
      </c>
      <c r="O37" s="437">
        <v>145119</v>
      </c>
      <c r="P37" s="439">
        <f t="shared" si="24"/>
        <v>0.40093834168380194</v>
      </c>
      <c r="Q37" s="439">
        <f t="shared" si="25"/>
        <v>0.95541272536179167</v>
      </c>
      <c r="R37" s="437">
        <f t="shared" si="26"/>
        <v>41532</v>
      </c>
      <c r="S37" s="437">
        <f t="shared" si="27"/>
        <v>70905</v>
      </c>
      <c r="T37" s="439">
        <f t="shared" si="29"/>
        <v>0.10933901128583473</v>
      </c>
    </row>
    <row r="38" spans="1:20" ht="21" x14ac:dyDescent="0.35">
      <c r="A38" s="493" t="s">
        <v>139</v>
      </c>
      <c r="B38" s="493"/>
      <c r="C38" s="493"/>
      <c r="D38" s="493"/>
      <c r="E38" s="493"/>
      <c r="F38" s="493"/>
      <c r="G38" s="493"/>
      <c r="H38" s="493"/>
      <c r="I38" s="493"/>
      <c r="J38" s="493"/>
      <c r="K38" s="493"/>
      <c r="L38" s="493"/>
      <c r="M38" s="493"/>
      <c r="N38" s="493"/>
      <c r="O38" s="493"/>
      <c r="P38" s="493"/>
      <c r="Q38" s="493"/>
      <c r="R38" s="493"/>
      <c r="S38" s="493"/>
      <c r="T38" s="493"/>
    </row>
    <row r="39" spans="1:20" x14ac:dyDescent="0.25">
      <c r="A39" s="72"/>
      <c r="B39" s="11" t="s">
        <v>150</v>
      </c>
      <c r="C39" s="12"/>
      <c r="D39" s="12"/>
      <c r="E39" s="12"/>
      <c r="F39" s="12"/>
      <c r="G39" s="12"/>
      <c r="H39" s="12"/>
      <c r="I39" s="12"/>
      <c r="J39" s="13"/>
      <c r="K39" s="494"/>
      <c r="L39" s="11" t="str">
        <f>CONCATENATE("acumulado ",B39)</f>
        <v>acumulado febrero</v>
      </c>
      <c r="M39" s="12"/>
      <c r="N39" s="12"/>
      <c r="O39" s="12"/>
      <c r="P39" s="12"/>
      <c r="Q39" s="12"/>
      <c r="R39" s="12"/>
      <c r="S39" s="12"/>
      <c r="T39" s="13"/>
    </row>
    <row r="40" spans="1:20" x14ac:dyDescent="0.25">
      <c r="A40" s="15"/>
      <c r="B40" s="16">
        <v>2020</v>
      </c>
      <c r="C40" s="16">
        <v>2023</v>
      </c>
      <c r="D40" s="16">
        <v>2024</v>
      </c>
      <c r="E40" s="16">
        <v>2025</v>
      </c>
      <c r="F40" s="16" t="str">
        <f>CONCATENATE("var ",RIGHT(E40,2),"/",RIGHT(D40,2))</f>
        <v>var 25/24</v>
      </c>
      <c r="G40" s="16" t="str">
        <f>CONCATENATE("var ",RIGHT(E40,2),"/",RIGHT(B40,2))</f>
        <v>var 25/20</v>
      </c>
      <c r="H40" s="16" t="str">
        <f>CONCATENATE("dif ",RIGHT(E40,2),"-",RIGHT(D40,2))</f>
        <v>dif 25-24</v>
      </c>
      <c r="I40" s="16" t="str">
        <f>CONCATENATE("dif ",RIGHT(E40,2),"-",RIGHT(B40,2))</f>
        <v>dif 25-20</v>
      </c>
      <c r="J40" s="16" t="str">
        <f>CONCATENATE("cuota ",RIGHT(E40,2))</f>
        <v>cuota 25</v>
      </c>
      <c r="K40" s="494"/>
      <c r="L40" s="16">
        <v>2020</v>
      </c>
      <c r="M40" s="16">
        <v>2023</v>
      </c>
      <c r="N40" s="16">
        <v>2024</v>
      </c>
      <c r="O40" s="16">
        <v>2025</v>
      </c>
      <c r="P40" s="16" t="str">
        <f>CONCATENATE("var ",RIGHT(O40,2),"/",RIGHT(N40,2))</f>
        <v>var 25/24</v>
      </c>
      <c r="Q40" s="16" t="str">
        <f>CONCATENATE("var ",RIGHT(O40,2),"/",RIGHT(L40,2))</f>
        <v>var 25/20</v>
      </c>
      <c r="R40" s="16" t="str">
        <f>CONCATENATE("dif ",RIGHT(O40,2),"-",RIGHT(N40,2))</f>
        <v>dif 25-24</v>
      </c>
      <c r="S40" s="16" t="str">
        <f>CONCATENATE("dif ",RIGHT(O40,2),"-",RIGHT(L40,2))</f>
        <v>dif 25-20</v>
      </c>
      <c r="T40" s="16" t="str">
        <f>CONCATENATE("cuota ",RIGHT(O40,2))</f>
        <v>cuota 25</v>
      </c>
    </row>
    <row r="41" spans="1:20" x14ac:dyDescent="0.25">
      <c r="A41" s="495" t="s">
        <v>140</v>
      </c>
      <c r="B41" s="496">
        <v>528873</v>
      </c>
      <c r="C41" s="496">
        <v>563027</v>
      </c>
      <c r="D41" s="496">
        <v>656925</v>
      </c>
      <c r="E41" s="496">
        <v>668939</v>
      </c>
      <c r="F41" s="497">
        <f t="shared" ref="F41:F45" si="30">E41/D41-1</f>
        <v>1.8288236861133234E-2</v>
      </c>
      <c r="G41" s="497">
        <f t="shared" ref="G41:G45" si="31">E41/B41-1</f>
        <v>0.26483862855543761</v>
      </c>
      <c r="H41" s="496">
        <f t="shared" ref="H41:H45" si="32">E41-D41</f>
        <v>12014</v>
      </c>
      <c r="I41" s="496">
        <f t="shared" ref="I41:I45" si="33">E41-B41</f>
        <v>140066</v>
      </c>
      <c r="J41" s="497">
        <f>E41/$E$41</f>
        <v>1</v>
      </c>
      <c r="K41" s="498"/>
      <c r="L41" s="496">
        <v>1041026</v>
      </c>
      <c r="M41" s="496">
        <v>1125564</v>
      </c>
      <c r="N41" s="496">
        <v>1288098</v>
      </c>
      <c r="O41" s="496">
        <v>1327239</v>
      </c>
      <c r="P41" s="497">
        <f t="shared" ref="P41:P45" si="34">O41/N41-1</f>
        <v>3.0386663126563462E-2</v>
      </c>
      <c r="Q41" s="497">
        <f t="shared" ref="Q41:Q45" si="35">O41/L41-1</f>
        <v>0.27493357514605776</v>
      </c>
      <c r="R41" s="496">
        <f t="shared" ref="R41:R45" si="36">O41-N41</f>
        <v>39141</v>
      </c>
      <c r="S41" s="496">
        <f t="shared" ref="S41:S45" si="37">O41-L41</f>
        <v>286213</v>
      </c>
      <c r="T41" s="497">
        <f>O41/$O$41</f>
        <v>1</v>
      </c>
    </row>
    <row r="42" spans="1:20" x14ac:dyDescent="0.25">
      <c r="A42" s="436" t="s">
        <v>141</v>
      </c>
      <c r="B42" s="437">
        <v>513408</v>
      </c>
      <c r="C42" s="437">
        <v>543034</v>
      </c>
      <c r="D42" s="437">
        <v>638727</v>
      </c>
      <c r="E42" s="437">
        <v>643917</v>
      </c>
      <c r="F42" s="438">
        <f t="shared" si="30"/>
        <v>8.1255372013395721E-3</v>
      </c>
      <c r="G42" s="438">
        <f t="shared" si="31"/>
        <v>0.25420133694839198</v>
      </c>
      <c r="H42" s="437">
        <f t="shared" si="32"/>
        <v>5190</v>
      </c>
      <c r="I42" s="437">
        <f t="shared" si="33"/>
        <v>130509</v>
      </c>
      <c r="J42" s="438">
        <f>E42/$E$41</f>
        <v>0.96259449665814067</v>
      </c>
      <c r="K42" s="494"/>
      <c r="L42" s="437">
        <v>1003319</v>
      </c>
      <c r="M42" s="437">
        <v>1065950</v>
      </c>
      <c r="N42" s="437">
        <v>1232317</v>
      </c>
      <c r="O42" s="437">
        <v>1279298</v>
      </c>
      <c r="P42" s="438">
        <f t="shared" si="34"/>
        <v>3.8124119037552751E-2</v>
      </c>
      <c r="Q42" s="438">
        <f t="shared" si="35"/>
        <v>0.27506605576092946</v>
      </c>
      <c r="R42" s="437">
        <f t="shared" si="36"/>
        <v>46981</v>
      </c>
      <c r="S42" s="437">
        <f t="shared" si="37"/>
        <v>275979</v>
      </c>
      <c r="T42" s="438">
        <f t="shared" ref="T42:T45" si="38">O42/$O$41</f>
        <v>0.96387915062773166</v>
      </c>
    </row>
    <row r="43" spans="1:20" x14ac:dyDescent="0.25">
      <c r="A43" s="436" t="s">
        <v>142</v>
      </c>
      <c r="B43" s="437">
        <v>4620</v>
      </c>
      <c r="C43" s="437">
        <v>8714</v>
      </c>
      <c r="D43" s="437">
        <v>6268</v>
      </c>
      <c r="E43" s="437">
        <v>6059</v>
      </c>
      <c r="F43" s="438">
        <f t="shared" si="30"/>
        <v>-3.3343969368219484E-2</v>
      </c>
      <c r="G43" s="438">
        <f t="shared" si="31"/>
        <v>0.31147186147186146</v>
      </c>
      <c r="H43" s="437">
        <f t="shared" si="32"/>
        <v>-209</v>
      </c>
      <c r="I43" s="437">
        <f t="shared" si="33"/>
        <v>1439</v>
      </c>
      <c r="J43" s="438">
        <f>E43/$E$41</f>
        <v>9.0576270781042821E-3</v>
      </c>
      <c r="K43" s="494"/>
      <c r="L43" s="437">
        <v>13485</v>
      </c>
      <c r="M43" s="437">
        <v>32169</v>
      </c>
      <c r="N43" s="437">
        <v>26717</v>
      </c>
      <c r="O43" s="437">
        <v>14955</v>
      </c>
      <c r="P43" s="438">
        <f t="shared" si="34"/>
        <v>-0.44024403937567835</v>
      </c>
      <c r="Q43" s="438">
        <f t="shared" si="35"/>
        <v>0.10901001112347042</v>
      </c>
      <c r="R43" s="437">
        <f t="shared" si="36"/>
        <v>-11762</v>
      </c>
      <c r="S43" s="437">
        <f t="shared" si="37"/>
        <v>1470</v>
      </c>
      <c r="T43" s="438">
        <f t="shared" si="38"/>
        <v>1.1267752077809648E-2</v>
      </c>
    </row>
    <row r="44" spans="1:20" x14ac:dyDescent="0.25">
      <c r="A44" s="499" t="s">
        <v>143</v>
      </c>
      <c r="B44" s="437">
        <v>9518</v>
      </c>
      <c r="C44" s="437">
        <v>7497</v>
      </c>
      <c r="D44" s="437">
        <v>7945</v>
      </c>
      <c r="E44" s="437">
        <v>7527</v>
      </c>
      <c r="F44" s="438">
        <f t="shared" si="30"/>
        <v>-5.2611705475141601E-2</v>
      </c>
      <c r="G44" s="438">
        <f t="shared" si="31"/>
        <v>-0.20918260138684597</v>
      </c>
      <c r="H44" s="437">
        <f t="shared" si="32"/>
        <v>-418</v>
      </c>
      <c r="I44" s="437">
        <f t="shared" si="33"/>
        <v>-1991</v>
      </c>
      <c r="J44" s="438">
        <f>E44/$E$41</f>
        <v>1.1252147056757044E-2</v>
      </c>
      <c r="K44" s="494"/>
      <c r="L44" s="437">
        <v>21614</v>
      </c>
      <c r="M44" s="437">
        <v>18561</v>
      </c>
      <c r="N44" s="437">
        <v>21455</v>
      </c>
      <c r="O44" s="437">
        <v>15213</v>
      </c>
      <c r="P44" s="438">
        <f t="shared" si="34"/>
        <v>-0.29093451409927751</v>
      </c>
      <c r="Q44" s="438">
        <f t="shared" si="35"/>
        <v>-0.29615064310169337</v>
      </c>
      <c r="R44" s="437">
        <f t="shared" si="36"/>
        <v>-6242</v>
      </c>
      <c r="S44" s="437">
        <f t="shared" si="37"/>
        <v>-6401</v>
      </c>
      <c r="T44" s="438">
        <f t="shared" si="38"/>
        <v>1.14621405790517E-2</v>
      </c>
    </row>
    <row r="45" spans="1:20" x14ac:dyDescent="0.25">
      <c r="A45" s="436" t="s">
        <v>144</v>
      </c>
      <c r="B45" s="437">
        <v>1328</v>
      </c>
      <c r="C45" s="437">
        <v>3783</v>
      </c>
      <c r="D45" s="437">
        <v>3985</v>
      </c>
      <c r="E45" s="437">
        <v>11437</v>
      </c>
      <c r="F45" s="438">
        <f t="shared" si="30"/>
        <v>1.8700125470514428</v>
      </c>
      <c r="G45" s="438">
        <f t="shared" si="31"/>
        <v>7.6121987951807224</v>
      </c>
      <c r="H45" s="437">
        <f t="shared" si="32"/>
        <v>7452</v>
      </c>
      <c r="I45" s="437">
        <f t="shared" si="33"/>
        <v>10109</v>
      </c>
      <c r="J45" s="438">
        <f>E45/$E$41</f>
        <v>1.7097224111615558E-2</v>
      </c>
      <c r="K45" s="494"/>
      <c r="L45" s="437">
        <v>2609</v>
      </c>
      <c r="M45" s="437">
        <v>8886</v>
      </c>
      <c r="N45" s="437">
        <v>7609</v>
      </c>
      <c r="O45" s="437">
        <v>17774</v>
      </c>
      <c r="P45" s="438">
        <f t="shared" si="34"/>
        <v>1.3359179918517543</v>
      </c>
      <c r="Q45" s="438">
        <f t="shared" si="35"/>
        <v>5.8125718666155617</v>
      </c>
      <c r="R45" s="437">
        <f t="shared" si="36"/>
        <v>10165</v>
      </c>
      <c r="S45" s="437">
        <f t="shared" si="37"/>
        <v>15165</v>
      </c>
      <c r="T45" s="438">
        <f t="shared" si="38"/>
        <v>1.339171015921021E-2</v>
      </c>
    </row>
    <row r="46" spans="1:20" ht="21" x14ac:dyDescent="0.35">
      <c r="A46" s="500" t="s">
        <v>145</v>
      </c>
      <c r="B46" s="500"/>
      <c r="C46" s="500"/>
      <c r="D46" s="500"/>
      <c r="E46" s="500"/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</row>
    <row r="47" spans="1:20" x14ac:dyDescent="0.25">
      <c r="A47" s="72"/>
      <c r="B47" s="11" t="s">
        <v>150</v>
      </c>
      <c r="C47" s="12"/>
      <c r="D47" s="12"/>
      <c r="E47" s="12"/>
      <c r="F47" s="12"/>
      <c r="G47" s="12"/>
      <c r="H47" s="12"/>
      <c r="I47" s="12"/>
      <c r="J47" s="13"/>
      <c r="K47" s="501"/>
      <c r="L47" s="11" t="str">
        <f>CONCATENATE("acumulado ",B47)</f>
        <v>acumulado febrero</v>
      </c>
      <c r="M47" s="12"/>
      <c r="N47" s="12"/>
      <c r="O47" s="12"/>
      <c r="P47" s="12"/>
      <c r="Q47" s="12"/>
      <c r="R47" s="12"/>
      <c r="S47" s="12"/>
      <c r="T47" s="13"/>
    </row>
    <row r="48" spans="1:20" x14ac:dyDescent="0.25">
      <c r="A48" s="15"/>
      <c r="B48" s="16">
        <v>2020</v>
      </c>
      <c r="C48" s="16">
        <v>2023</v>
      </c>
      <c r="D48" s="16">
        <v>2024</v>
      </c>
      <c r="E48" s="16">
        <v>2025</v>
      </c>
      <c r="F48" s="16" t="str">
        <f>CONCATENATE("var ",RIGHT(E48,2),"/",RIGHT(D48,2))</f>
        <v>var 25/24</v>
      </c>
      <c r="G48" s="16" t="str">
        <f>CONCATENATE("var ",RIGHT(E48,2),"/",RIGHT(B48,2))</f>
        <v>var 25/20</v>
      </c>
      <c r="H48" s="16" t="str">
        <f>CONCATENATE("dif ",RIGHT(E48,2),"-",RIGHT(D48,2))</f>
        <v>dif 25-24</v>
      </c>
      <c r="I48" s="16" t="str">
        <f>CONCATENATE("dif ",RIGHT(E48,2),"-",RIGHT(B48,2))</f>
        <v>dif 25-20</v>
      </c>
      <c r="J48" s="16" t="str">
        <f>CONCATENATE("cuota ",RIGHT(E48,2))</f>
        <v>cuota 25</v>
      </c>
      <c r="K48" s="501"/>
      <c r="L48" s="16">
        <v>2020</v>
      </c>
      <c r="M48" s="16">
        <v>2023</v>
      </c>
      <c r="N48" s="16">
        <v>2024</v>
      </c>
      <c r="O48" s="16">
        <v>2025</v>
      </c>
      <c r="P48" s="16" t="str">
        <f>CONCATENATE("var ",RIGHT(O48,2),"/",RIGHT(N48,2))</f>
        <v>var 25/24</v>
      </c>
      <c r="Q48" s="16" t="str">
        <f>CONCATENATE("var ",RIGHT(O48,2),"/",RIGHT(L48,2))</f>
        <v>var 25/20</v>
      </c>
      <c r="R48" s="16" t="str">
        <f>CONCATENATE("dif ",RIGHT(O48,2),"-",RIGHT(N48,2))</f>
        <v>dif 25-24</v>
      </c>
      <c r="S48" s="16" t="str">
        <f>CONCATENATE("dif ",RIGHT(O48,2),"-",RIGHT(L48,2))</f>
        <v>dif 25-20</v>
      </c>
      <c r="T48" s="16" t="str">
        <f>CONCATENATE("cuota ",RIGHT(O48,2))</f>
        <v>cuota 25</v>
      </c>
    </row>
    <row r="49" spans="1:20" x14ac:dyDescent="0.25">
      <c r="A49" s="502" t="s">
        <v>146</v>
      </c>
      <c r="B49" s="503">
        <v>528873</v>
      </c>
      <c r="C49" s="503">
        <v>563027</v>
      </c>
      <c r="D49" s="503">
        <v>656925</v>
      </c>
      <c r="E49" s="503">
        <v>668939</v>
      </c>
      <c r="F49" s="504">
        <f t="shared" ref="F49:F51" si="39">E49/D49-1</f>
        <v>1.8288236861133234E-2</v>
      </c>
      <c r="G49" s="504">
        <f>E49/B49-1</f>
        <v>0.26483862855543761</v>
      </c>
      <c r="H49" s="503">
        <f t="shared" ref="H49:H51" si="40">E49-D49</f>
        <v>12014</v>
      </c>
      <c r="I49" s="503">
        <f t="shared" ref="I49:I51" si="41">E49-B49</f>
        <v>140066</v>
      </c>
      <c r="J49" s="504">
        <f>E49/$E$49</f>
        <v>1</v>
      </c>
      <c r="K49" s="505"/>
      <c r="L49" s="503">
        <v>1041026</v>
      </c>
      <c r="M49" s="503">
        <v>1125564</v>
      </c>
      <c r="N49" s="503">
        <v>1288098</v>
      </c>
      <c r="O49" s="503">
        <v>1327239</v>
      </c>
      <c r="P49" s="504">
        <f t="shared" ref="P49:P51" si="42">O49/N49-1</f>
        <v>3.0386663126563462E-2</v>
      </c>
      <c r="Q49" s="504">
        <f t="shared" ref="Q49:Q51" si="43">O49/L49-1</f>
        <v>0.27493357514605776</v>
      </c>
      <c r="R49" s="503">
        <f t="shared" ref="R49:R51" si="44">O49-N49</f>
        <v>39141</v>
      </c>
      <c r="S49" s="503">
        <f t="shared" ref="S49:S51" si="45">O49-L49</f>
        <v>286213</v>
      </c>
      <c r="T49" s="504">
        <f>O49/$O$49</f>
        <v>1</v>
      </c>
    </row>
    <row r="50" spans="1:20" x14ac:dyDescent="0.25">
      <c r="A50" s="436" t="s">
        <v>147</v>
      </c>
      <c r="B50" s="437">
        <v>282223</v>
      </c>
      <c r="C50" s="437">
        <v>212396</v>
      </c>
      <c r="D50" s="437">
        <v>277044</v>
      </c>
      <c r="E50" s="437">
        <v>299838</v>
      </c>
      <c r="F50" s="438">
        <f t="shared" si="39"/>
        <v>8.2275739593710817E-2</v>
      </c>
      <c r="G50" s="438">
        <f t="shared" ref="G50:G51" si="46">E50/B50-1</f>
        <v>6.2415182320363582E-2</v>
      </c>
      <c r="H50" s="437">
        <f t="shared" si="40"/>
        <v>22794</v>
      </c>
      <c r="I50" s="437">
        <f t="shared" si="41"/>
        <v>17615</v>
      </c>
      <c r="J50" s="438">
        <f>E50/$E$49</f>
        <v>0.44822921073520905</v>
      </c>
      <c r="K50" s="501"/>
      <c r="L50" s="437">
        <v>532449</v>
      </c>
      <c r="M50" s="437">
        <v>399544</v>
      </c>
      <c r="N50" s="437">
        <v>524368</v>
      </c>
      <c r="O50" s="437">
        <v>562864</v>
      </c>
      <c r="P50" s="438">
        <f t="shared" si="42"/>
        <v>7.3414090867482296E-2</v>
      </c>
      <c r="Q50" s="438">
        <f>O50/L50-1</f>
        <v>5.7122841812079717E-2</v>
      </c>
      <c r="R50" s="437">
        <f>O50-N50</f>
        <v>38496</v>
      </c>
      <c r="S50" s="437">
        <f>O50-L50</f>
        <v>30415</v>
      </c>
      <c r="T50" s="438">
        <f t="shared" ref="T50:T51" si="47">O50/$O$49</f>
        <v>0.42408639288025746</v>
      </c>
    </row>
    <row r="51" spans="1:20" x14ac:dyDescent="0.25">
      <c r="A51" s="436" t="s">
        <v>148</v>
      </c>
      <c r="B51" s="437">
        <v>246651</v>
      </c>
      <c r="C51" s="437">
        <v>350631</v>
      </c>
      <c r="D51" s="437">
        <v>379881</v>
      </c>
      <c r="E51" s="437">
        <v>369101</v>
      </c>
      <c r="F51" s="438">
        <f t="shared" si="39"/>
        <v>-2.8377307630547466E-2</v>
      </c>
      <c r="G51" s="438">
        <f t="shared" si="46"/>
        <v>0.49645045023129852</v>
      </c>
      <c r="H51" s="437">
        <f t="shared" si="40"/>
        <v>-10780</v>
      </c>
      <c r="I51" s="437">
        <f t="shared" si="41"/>
        <v>122450</v>
      </c>
      <c r="J51" s="438">
        <f>E51/$E$49</f>
        <v>0.55177078926479095</v>
      </c>
      <c r="K51" s="501"/>
      <c r="L51" s="437">
        <v>508578</v>
      </c>
      <c r="M51" s="437">
        <v>726020</v>
      </c>
      <c r="N51" s="437">
        <v>763730</v>
      </c>
      <c r="O51" s="437">
        <v>764375</v>
      </c>
      <c r="P51" s="438">
        <f t="shared" si="42"/>
        <v>8.4453930053807191E-4</v>
      </c>
      <c r="Q51" s="438">
        <f t="shared" si="43"/>
        <v>0.50296513022584532</v>
      </c>
      <c r="R51" s="437">
        <f t="shared" si="44"/>
        <v>645</v>
      </c>
      <c r="S51" s="437">
        <f t="shared" si="45"/>
        <v>255797</v>
      </c>
      <c r="T51" s="438">
        <f t="shared" si="47"/>
        <v>0.5759136071197426</v>
      </c>
    </row>
    <row r="52" spans="1:20" ht="21" x14ac:dyDescent="0.35">
      <c r="A52" s="376" t="s">
        <v>149</v>
      </c>
      <c r="B52" s="376"/>
      <c r="C52" s="376"/>
      <c r="D52" s="376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6"/>
    </row>
    <row r="324" spans="2:20" x14ac:dyDescent="0.25">
      <c r="B324" s="467"/>
      <c r="C324" s="467"/>
      <c r="D324" s="467"/>
      <c r="E324" s="467"/>
      <c r="F324" s="467"/>
      <c r="G324" s="467"/>
      <c r="H324" s="467"/>
      <c r="I324" s="467"/>
      <c r="J324" s="467"/>
      <c r="K324" s="468"/>
      <c r="L324"/>
      <c r="M324"/>
      <c r="N324"/>
      <c r="O324"/>
      <c r="P324"/>
      <c r="Q324"/>
      <c r="R324"/>
      <c r="S324"/>
      <c r="T324"/>
    </row>
    <row r="325" spans="2:20" x14ac:dyDescent="0.25">
      <c r="B325"/>
      <c r="D325"/>
      <c r="E325"/>
      <c r="F325"/>
      <c r="G325"/>
      <c r="H325"/>
      <c r="I325"/>
      <c r="J325"/>
      <c r="K325" s="454"/>
      <c r="M325"/>
      <c r="O325"/>
      <c r="Q325"/>
      <c r="S325"/>
      <c r="T325"/>
    </row>
    <row r="326" spans="2:20" x14ac:dyDescent="0.25">
      <c r="B326"/>
      <c r="D326"/>
      <c r="E326"/>
      <c r="F326"/>
      <c r="G326"/>
      <c r="H326"/>
      <c r="I326"/>
      <c r="J326"/>
      <c r="K326" s="454"/>
      <c r="M326"/>
      <c r="O326"/>
      <c r="Q326"/>
      <c r="S326"/>
      <c r="T326"/>
    </row>
    <row r="327" spans="2:20" x14ac:dyDescent="0.25">
      <c r="B327"/>
      <c r="D327"/>
      <c r="E327"/>
      <c r="F327"/>
      <c r="G327"/>
      <c r="H327"/>
      <c r="I327"/>
      <c r="J327"/>
      <c r="K327" s="454"/>
      <c r="M327"/>
      <c r="O327"/>
      <c r="Q327"/>
      <c r="S327"/>
      <c r="T327"/>
    </row>
    <row r="328" spans="2:20" x14ac:dyDescent="0.25">
      <c r="B328"/>
      <c r="D328"/>
      <c r="E328"/>
      <c r="F328"/>
      <c r="G328"/>
      <c r="H328"/>
      <c r="I328"/>
      <c r="J328"/>
      <c r="K328" s="454"/>
      <c r="M328"/>
      <c r="O328"/>
      <c r="Q328"/>
      <c r="S328"/>
      <c r="T328"/>
    </row>
    <row r="329" spans="2:20" x14ac:dyDescent="0.25">
      <c r="B329"/>
      <c r="D329"/>
      <c r="E329"/>
      <c r="F329"/>
      <c r="G329"/>
      <c r="H329"/>
      <c r="I329"/>
      <c r="J329"/>
      <c r="K329" s="454"/>
      <c r="M329"/>
      <c r="O329"/>
      <c r="Q329"/>
      <c r="S329"/>
      <c r="T329"/>
    </row>
    <row r="330" spans="2:20" x14ac:dyDescent="0.25">
      <c r="B330"/>
      <c r="D330"/>
      <c r="E330"/>
      <c r="F330"/>
      <c r="G330"/>
      <c r="H330"/>
      <c r="I330"/>
      <c r="J330"/>
      <c r="K330" s="454"/>
      <c r="M330"/>
      <c r="O330"/>
      <c r="Q330"/>
      <c r="S330"/>
      <c r="T330"/>
    </row>
    <row r="331" spans="2:20" x14ac:dyDescent="0.25">
      <c r="B331"/>
      <c r="D331"/>
      <c r="E331"/>
      <c r="F331"/>
      <c r="G331"/>
      <c r="H331"/>
      <c r="I331"/>
      <c r="J331"/>
      <c r="K331" s="454"/>
      <c r="M331"/>
      <c r="O331"/>
      <c r="Q331"/>
      <c r="S331"/>
      <c r="T331"/>
    </row>
    <row r="332" spans="2:20" x14ac:dyDescent="0.25">
      <c r="B332"/>
      <c r="D332"/>
      <c r="E332"/>
      <c r="F332"/>
      <c r="G332"/>
      <c r="H332"/>
      <c r="I332"/>
      <c r="J332"/>
      <c r="K332" s="454"/>
      <c r="M332"/>
      <c r="O332"/>
      <c r="Q332"/>
      <c r="S332"/>
      <c r="T332"/>
    </row>
    <row r="333" spans="2:20" x14ac:dyDescent="0.25">
      <c r="B333"/>
      <c r="D333"/>
      <c r="E333"/>
      <c r="F333"/>
      <c r="G333"/>
      <c r="H333"/>
      <c r="I333"/>
      <c r="J333"/>
      <c r="K333" s="454"/>
      <c r="M333"/>
      <c r="O333"/>
      <c r="Q333"/>
      <c r="S333"/>
      <c r="T333"/>
    </row>
    <row r="334" spans="2:20" x14ac:dyDescent="0.25">
      <c r="B334"/>
      <c r="D334"/>
      <c r="E334"/>
      <c r="F334"/>
      <c r="G334"/>
      <c r="H334"/>
      <c r="I334"/>
      <c r="J334"/>
      <c r="K334" s="454"/>
      <c r="M334"/>
      <c r="O334"/>
      <c r="Q334"/>
      <c r="S334"/>
      <c r="T334"/>
    </row>
    <row r="335" spans="2:20" x14ac:dyDescent="0.25">
      <c r="B335"/>
      <c r="D335"/>
      <c r="E335"/>
      <c r="F335"/>
      <c r="G335"/>
      <c r="H335"/>
      <c r="I335"/>
      <c r="J335"/>
      <c r="K335" s="454"/>
      <c r="M335"/>
      <c r="O335"/>
      <c r="Q335"/>
      <c r="S335"/>
      <c r="T335"/>
    </row>
    <row r="336" spans="2:20" x14ac:dyDescent="0.25">
      <c r="B336"/>
      <c r="D336"/>
      <c r="E336"/>
      <c r="F336"/>
      <c r="G336"/>
      <c r="H336"/>
      <c r="I336"/>
      <c r="J336"/>
      <c r="K336" s="454"/>
      <c r="M336"/>
      <c r="O336"/>
      <c r="Q336"/>
      <c r="S336"/>
      <c r="T336"/>
    </row>
    <row r="337" spans="2:20" x14ac:dyDescent="0.25">
      <c r="B337"/>
      <c r="E337"/>
      <c r="F337"/>
      <c r="G337"/>
      <c r="H337"/>
      <c r="I337"/>
      <c r="J337"/>
      <c r="K337" s="454"/>
      <c r="M337"/>
      <c r="O337"/>
      <c r="Q337"/>
      <c r="S337"/>
      <c r="T337"/>
    </row>
    <row r="339" spans="2:20" x14ac:dyDescent="0.25">
      <c r="B339" s="467"/>
      <c r="C339" s="467"/>
      <c r="D339" s="467"/>
      <c r="E339" s="467"/>
      <c r="F339" s="467"/>
      <c r="G339" s="467"/>
      <c r="H339" s="467"/>
      <c r="I339" s="467"/>
      <c r="J339" s="467"/>
      <c r="K339" s="468"/>
      <c r="L339"/>
      <c r="M339"/>
      <c r="N339"/>
      <c r="O339"/>
      <c r="P339"/>
      <c r="Q339"/>
      <c r="R339"/>
      <c r="S339"/>
      <c r="T339"/>
    </row>
    <row r="340" spans="2:20" x14ac:dyDescent="0.25">
      <c r="B340"/>
      <c r="D340"/>
      <c r="E340"/>
      <c r="F340"/>
      <c r="G340"/>
      <c r="H340"/>
      <c r="I340"/>
      <c r="J340"/>
      <c r="K340" s="454"/>
      <c r="M340"/>
      <c r="P340"/>
      <c r="R340"/>
      <c r="T340"/>
    </row>
    <row r="341" spans="2:20" x14ac:dyDescent="0.25">
      <c r="B341"/>
      <c r="D341"/>
      <c r="E341"/>
      <c r="F341"/>
      <c r="G341"/>
      <c r="H341"/>
      <c r="I341"/>
      <c r="J341"/>
      <c r="K341" s="454"/>
      <c r="M341"/>
      <c r="P341"/>
      <c r="R341"/>
      <c r="T341"/>
    </row>
    <row r="342" spans="2:20" x14ac:dyDescent="0.25">
      <c r="B342"/>
      <c r="D342"/>
      <c r="E342"/>
      <c r="F342"/>
      <c r="G342"/>
      <c r="H342"/>
      <c r="I342"/>
      <c r="J342"/>
      <c r="K342" s="454"/>
      <c r="M342"/>
      <c r="P342"/>
      <c r="R342"/>
      <c r="T342"/>
    </row>
    <row r="343" spans="2:20" x14ac:dyDescent="0.25">
      <c r="B343"/>
      <c r="D343"/>
      <c r="E343"/>
      <c r="F343"/>
      <c r="G343"/>
      <c r="H343"/>
      <c r="I343"/>
      <c r="J343"/>
      <c r="K343" s="454"/>
      <c r="M343"/>
      <c r="P343"/>
      <c r="R343"/>
      <c r="T343"/>
    </row>
    <row r="344" spans="2:20" x14ac:dyDescent="0.25">
      <c r="B344"/>
      <c r="D344"/>
      <c r="E344"/>
      <c r="F344"/>
      <c r="G344"/>
      <c r="H344"/>
      <c r="I344"/>
      <c r="J344"/>
      <c r="K344" s="454"/>
      <c r="M344"/>
      <c r="P344"/>
      <c r="R344"/>
      <c r="T344"/>
    </row>
    <row r="345" spans="2:20" x14ac:dyDescent="0.25">
      <c r="B345"/>
      <c r="D345"/>
      <c r="E345"/>
      <c r="F345"/>
      <c r="G345"/>
      <c r="H345"/>
      <c r="I345"/>
      <c r="J345"/>
      <c r="K345" s="454"/>
      <c r="M345"/>
      <c r="P345"/>
      <c r="R345"/>
      <c r="T345"/>
    </row>
    <row r="346" spans="2:20" x14ac:dyDescent="0.25">
      <c r="B346"/>
      <c r="D346"/>
      <c r="E346"/>
      <c r="F346"/>
      <c r="G346"/>
      <c r="H346"/>
      <c r="I346"/>
      <c r="J346"/>
      <c r="K346" s="454"/>
      <c r="M346"/>
      <c r="P346"/>
      <c r="R346"/>
      <c r="T346"/>
    </row>
    <row r="347" spans="2:20" x14ac:dyDescent="0.25">
      <c r="B347"/>
      <c r="D347"/>
      <c r="E347"/>
      <c r="F347"/>
      <c r="G347"/>
      <c r="H347"/>
      <c r="I347"/>
      <c r="J347"/>
      <c r="K347" s="454"/>
      <c r="M347"/>
      <c r="P347"/>
      <c r="R347"/>
      <c r="T347"/>
    </row>
    <row r="348" spans="2:20" x14ac:dyDescent="0.25">
      <c r="B348"/>
      <c r="D348"/>
      <c r="E348"/>
      <c r="F348"/>
      <c r="G348"/>
      <c r="H348"/>
      <c r="I348"/>
      <c r="J348"/>
      <c r="K348" s="454"/>
      <c r="M348"/>
      <c r="P348"/>
      <c r="R348"/>
      <c r="T348"/>
    </row>
    <row r="349" spans="2:20" x14ac:dyDescent="0.25">
      <c r="B349"/>
      <c r="D349"/>
      <c r="E349"/>
      <c r="F349"/>
      <c r="G349"/>
      <c r="H349"/>
      <c r="I349"/>
      <c r="J349"/>
      <c r="K349" s="454"/>
      <c r="M349"/>
      <c r="P349"/>
      <c r="R349"/>
      <c r="T349"/>
    </row>
    <row r="350" spans="2:20" x14ac:dyDescent="0.25">
      <c r="B350"/>
      <c r="D350"/>
      <c r="E350"/>
      <c r="F350"/>
      <c r="G350"/>
      <c r="H350"/>
      <c r="I350"/>
      <c r="J350"/>
      <c r="K350" s="454"/>
      <c r="M350"/>
      <c r="P350"/>
      <c r="R350"/>
      <c r="T350"/>
    </row>
    <row r="351" spans="2:20" x14ac:dyDescent="0.25">
      <c r="B351"/>
      <c r="D351"/>
      <c r="E351"/>
      <c r="F351"/>
      <c r="G351"/>
      <c r="H351"/>
      <c r="I351"/>
      <c r="J351"/>
      <c r="K351" s="454"/>
      <c r="M351"/>
      <c r="P351"/>
      <c r="R351"/>
      <c r="T351"/>
    </row>
    <row r="353" spans="2:20" x14ac:dyDescent="0.25">
      <c r="B353" s="467"/>
      <c r="C353" s="467"/>
      <c r="D353" s="467"/>
      <c r="E353" s="467"/>
      <c r="F353" s="467"/>
      <c r="G353" s="467"/>
      <c r="H353" s="467"/>
      <c r="I353" s="467"/>
      <c r="J353" s="467"/>
      <c r="K353" s="468"/>
      <c r="L353"/>
      <c r="M353"/>
      <c r="N353"/>
      <c r="O353"/>
      <c r="P353"/>
      <c r="Q353"/>
      <c r="R353"/>
      <c r="S353"/>
      <c r="T353"/>
    </row>
    <row r="354" spans="2:20" x14ac:dyDescent="0.25">
      <c r="B354"/>
      <c r="D354"/>
      <c r="E354"/>
      <c r="F354"/>
      <c r="G354"/>
      <c r="H354"/>
      <c r="I354"/>
      <c r="J354"/>
      <c r="K354" s="454"/>
      <c r="M354"/>
      <c r="P354"/>
      <c r="R354"/>
      <c r="T354"/>
    </row>
    <row r="355" spans="2:20" x14ac:dyDescent="0.25">
      <c r="B355"/>
      <c r="D355"/>
      <c r="E355"/>
      <c r="F355"/>
      <c r="G355"/>
      <c r="H355"/>
      <c r="I355"/>
      <c r="J355"/>
      <c r="K355" s="454"/>
      <c r="M355"/>
      <c r="P355"/>
      <c r="R355"/>
      <c r="T355"/>
    </row>
    <row r="356" spans="2:20" x14ac:dyDescent="0.25">
      <c r="B356"/>
      <c r="D356"/>
      <c r="E356"/>
      <c r="F356"/>
      <c r="G356"/>
      <c r="H356"/>
      <c r="I356"/>
      <c r="J356"/>
      <c r="K356" s="454"/>
      <c r="M356"/>
      <c r="P356"/>
      <c r="R356"/>
      <c r="T356"/>
    </row>
    <row r="357" spans="2:20" x14ac:dyDescent="0.25">
      <c r="B357"/>
      <c r="D357"/>
      <c r="E357"/>
      <c r="F357"/>
      <c r="G357"/>
      <c r="H357"/>
      <c r="I357"/>
      <c r="J357"/>
      <c r="K357" s="454"/>
      <c r="M357"/>
      <c r="P357"/>
      <c r="R357"/>
      <c r="T357"/>
    </row>
    <row r="358" spans="2:20" x14ac:dyDescent="0.25">
      <c r="B358"/>
      <c r="D358"/>
      <c r="E358"/>
      <c r="F358"/>
      <c r="G358"/>
      <c r="H358"/>
      <c r="I358"/>
      <c r="J358"/>
      <c r="K358" s="454"/>
      <c r="M358"/>
      <c r="P358"/>
      <c r="R358"/>
      <c r="T358"/>
    </row>
    <row r="359" spans="2:20" x14ac:dyDescent="0.25">
      <c r="B359"/>
      <c r="D359"/>
      <c r="E359"/>
      <c r="F359"/>
      <c r="G359"/>
      <c r="H359"/>
      <c r="I359"/>
      <c r="J359"/>
      <c r="K359" s="454"/>
      <c r="M359"/>
      <c r="P359"/>
      <c r="R359"/>
      <c r="T359"/>
    </row>
    <row r="360" spans="2:20" x14ac:dyDescent="0.25">
      <c r="B360"/>
      <c r="D360"/>
      <c r="E360"/>
      <c r="F360"/>
      <c r="G360"/>
      <c r="H360"/>
      <c r="I360"/>
      <c r="J360"/>
      <c r="K360" s="454"/>
      <c r="M360"/>
      <c r="P360"/>
      <c r="R360"/>
      <c r="T360"/>
    </row>
    <row r="361" spans="2:20" x14ac:dyDescent="0.25">
      <c r="B361"/>
      <c r="D361"/>
      <c r="E361"/>
      <c r="F361"/>
      <c r="G361"/>
      <c r="H361"/>
      <c r="I361"/>
      <c r="J361"/>
      <c r="K361" s="454"/>
      <c r="M361"/>
      <c r="P361"/>
      <c r="R361"/>
      <c r="T361"/>
    </row>
    <row r="362" spans="2:20" x14ac:dyDescent="0.25">
      <c r="B362"/>
      <c r="D362"/>
      <c r="E362"/>
      <c r="F362"/>
      <c r="G362"/>
      <c r="H362"/>
      <c r="I362"/>
      <c r="J362"/>
      <c r="K362" s="454"/>
      <c r="M362"/>
      <c r="P362"/>
      <c r="R362"/>
      <c r="T362"/>
    </row>
    <row r="363" spans="2:20" x14ac:dyDescent="0.25">
      <c r="B363"/>
      <c r="D363"/>
      <c r="E363"/>
      <c r="F363"/>
      <c r="G363"/>
      <c r="H363"/>
      <c r="I363"/>
      <c r="J363"/>
      <c r="K363" s="454"/>
      <c r="M363"/>
      <c r="P363"/>
      <c r="R363"/>
      <c r="T363"/>
    </row>
    <row r="364" spans="2:20" x14ac:dyDescent="0.25">
      <c r="B364"/>
      <c r="D364"/>
      <c r="E364"/>
      <c r="F364"/>
      <c r="G364"/>
      <c r="H364"/>
      <c r="I364"/>
      <c r="J364"/>
      <c r="K364" s="454"/>
      <c r="M364"/>
      <c r="P364"/>
      <c r="R364"/>
      <c r="T364"/>
    </row>
    <row r="365" spans="2:20" x14ac:dyDescent="0.25">
      <c r="B365"/>
      <c r="D365"/>
      <c r="E365"/>
      <c r="F365"/>
      <c r="G365"/>
      <c r="H365"/>
      <c r="I365"/>
      <c r="J365"/>
      <c r="K365" s="454"/>
      <c r="M365"/>
      <c r="P365"/>
      <c r="R365"/>
      <c r="T365"/>
    </row>
    <row r="366" spans="2:20" x14ac:dyDescent="0.25">
      <c r="B366"/>
      <c r="D366"/>
      <c r="E366"/>
      <c r="F366"/>
      <c r="G366"/>
      <c r="H366"/>
      <c r="I366"/>
      <c r="J366"/>
      <c r="K366" s="454"/>
      <c r="M366"/>
      <c r="P366"/>
      <c r="R366"/>
      <c r="T366"/>
    </row>
    <row r="368" spans="2:20" x14ac:dyDescent="0.25">
      <c r="B368" s="467"/>
      <c r="C368" s="467"/>
      <c r="D368" s="467"/>
      <c r="E368" s="467"/>
      <c r="F368" s="467"/>
      <c r="G368" s="467"/>
      <c r="H368" s="467"/>
      <c r="I368" s="467"/>
      <c r="J368" s="467"/>
      <c r="K368" s="468"/>
      <c r="L368"/>
      <c r="M368"/>
      <c r="N368"/>
      <c r="O368"/>
      <c r="P368"/>
      <c r="Q368"/>
      <c r="R368"/>
      <c r="S368"/>
      <c r="T368"/>
    </row>
    <row r="369" spans="2:20" x14ac:dyDescent="0.25">
      <c r="B369"/>
      <c r="D369"/>
      <c r="E369"/>
      <c r="F369"/>
      <c r="G369"/>
      <c r="H369"/>
      <c r="I369"/>
      <c r="J369"/>
      <c r="K369" s="454"/>
      <c r="M369"/>
      <c r="P369"/>
      <c r="R369"/>
      <c r="T369"/>
    </row>
    <row r="370" spans="2:20" x14ac:dyDescent="0.25">
      <c r="B370"/>
      <c r="D370"/>
      <c r="E370"/>
      <c r="F370"/>
      <c r="G370"/>
      <c r="H370"/>
      <c r="I370"/>
      <c r="J370"/>
      <c r="K370" s="454"/>
      <c r="M370"/>
      <c r="P370"/>
      <c r="R370"/>
      <c r="T370"/>
    </row>
    <row r="371" spans="2:20" x14ac:dyDescent="0.25">
      <c r="B371"/>
      <c r="D371"/>
      <c r="E371"/>
      <c r="F371"/>
      <c r="G371"/>
      <c r="H371"/>
      <c r="I371"/>
      <c r="J371"/>
      <c r="K371" s="454"/>
      <c r="M371"/>
      <c r="P371"/>
      <c r="R371"/>
      <c r="T371"/>
    </row>
    <row r="372" spans="2:20" x14ac:dyDescent="0.25">
      <c r="B372"/>
      <c r="D372"/>
      <c r="E372"/>
      <c r="F372"/>
      <c r="G372"/>
      <c r="H372"/>
      <c r="I372"/>
      <c r="J372"/>
      <c r="K372" s="454"/>
      <c r="M372"/>
      <c r="P372"/>
      <c r="R372"/>
      <c r="T372"/>
    </row>
    <row r="373" spans="2:20" x14ac:dyDescent="0.25">
      <c r="B373"/>
      <c r="D373"/>
      <c r="E373"/>
      <c r="F373"/>
      <c r="G373"/>
      <c r="H373"/>
      <c r="I373"/>
      <c r="J373"/>
      <c r="K373" s="454"/>
      <c r="M373"/>
      <c r="P373"/>
      <c r="R373"/>
      <c r="T373"/>
    </row>
    <row r="374" spans="2:20" x14ac:dyDescent="0.25">
      <c r="B374"/>
      <c r="D374"/>
      <c r="E374"/>
      <c r="F374"/>
      <c r="G374"/>
      <c r="H374"/>
      <c r="I374"/>
      <c r="J374"/>
      <c r="K374" s="454"/>
      <c r="M374"/>
      <c r="P374"/>
      <c r="R374"/>
      <c r="T374"/>
    </row>
    <row r="375" spans="2:20" x14ac:dyDescent="0.25">
      <c r="B375"/>
      <c r="D375"/>
      <c r="E375"/>
      <c r="F375"/>
      <c r="G375"/>
      <c r="H375"/>
      <c r="I375"/>
      <c r="J375"/>
      <c r="K375" s="454"/>
      <c r="M375"/>
      <c r="P375"/>
      <c r="R375"/>
      <c r="T375"/>
    </row>
    <row r="376" spans="2:20" x14ac:dyDescent="0.25">
      <c r="B376"/>
      <c r="D376"/>
      <c r="E376"/>
      <c r="F376"/>
      <c r="G376"/>
      <c r="H376"/>
      <c r="I376"/>
      <c r="J376"/>
      <c r="K376" s="454"/>
      <c r="M376"/>
      <c r="P376"/>
      <c r="R376"/>
      <c r="T376"/>
    </row>
    <row r="377" spans="2:20" x14ac:dyDescent="0.25">
      <c r="B377"/>
      <c r="D377"/>
      <c r="E377"/>
      <c r="F377"/>
      <c r="G377"/>
      <c r="H377"/>
      <c r="I377"/>
      <c r="J377"/>
      <c r="K377" s="454"/>
      <c r="M377"/>
      <c r="P377"/>
      <c r="R377"/>
      <c r="T377"/>
    </row>
    <row r="378" spans="2:20" x14ac:dyDescent="0.25">
      <c r="B378"/>
      <c r="D378"/>
      <c r="E378"/>
      <c r="F378"/>
      <c r="G378"/>
      <c r="H378"/>
      <c r="I378"/>
      <c r="J378"/>
      <c r="K378" s="454"/>
      <c r="M378"/>
      <c r="P378"/>
      <c r="R378"/>
      <c r="T378"/>
    </row>
    <row r="379" spans="2:20" x14ac:dyDescent="0.25">
      <c r="B379"/>
      <c r="D379"/>
      <c r="E379"/>
      <c r="F379"/>
      <c r="G379"/>
      <c r="H379"/>
      <c r="I379"/>
      <c r="J379"/>
      <c r="K379" s="454"/>
      <c r="M379"/>
      <c r="P379"/>
      <c r="R379"/>
      <c r="T379"/>
    </row>
    <row r="380" spans="2:20" x14ac:dyDescent="0.25">
      <c r="B380"/>
      <c r="D380"/>
      <c r="E380"/>
      <c r="F380"/>
      <c r="G380"/>
      <c r="H380"/>
      <c r="I380"/>
      <c r="J380"/>
      <c r="K380" s="454"/>
      <c r="M380"/>
      <c r="P380"/>
      <c r="R380"/>
      <c r="T380"/>
    </row>
  </sheetData>
  <mergeCells count="23">
    <mergeCell ref="A52:T52"/>
    <mergeCell ref="B324:J324"/>
    <mergeCell ref="B339:J339"/>
    <mergeCell ref="B353:J353"/>
    <mergeCell ref="B368:J368"/>
    <mergeCell ref="A38:T38"/>
    <mergeCell ref="B39:J39"/>
    <mergeCell ref="L39:T39"/>
    <mergeCell ref="A46:T46"/>
    <mergeCell ref="B47:J47"/>
    <mergeCell ref="L47:T47"/>
    <mergeCell ref="A19:T19"/>
    <mergeCell ref="B20:J20"/>
    <mergeCell ref="L20:T20"/>
    <mergeCell ref="A27:T27"/>
    <mergeCell ref="B28:J28"/>
    <mergeCell ref="L28:T28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258DBBD5-6766-4C3F-8A68-3894D3FF2ABF}"/>
</file>

<file path=customXml/itemProps2.xml><?xml version="1.0" encoding="utf-8"?>
<ds:datastoreItem xmlns:ds="http://schemas.openxmlformats.org/officeDocument/2006/customXml" ds:itemID="{D34A8BFB-A519-4E08-9A6E-310AAB3EB02D}"/>
</file>

<file path=customXml/itemProps3.xml><?xml version="1.0" encoding="utf-8"?>
<ds:datastoreItem xmlns:ds="http://schemas.openxmlformats.org/officeDocument/2006/customXml" ds:itemID="{D69D3221-A848-4122-8F7E-753659C9AE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2025-04-07T12:17:38Z</dcterms:created>
  <dcterms:modified xsi:type="dcterms:W3CDTF">2025-04-07T12:20:51Z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