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3" documentId="8_{BC4DC5C7-44B4-48EB-A352-5B0C07A149D4}" xr6:coauthVersionLast="47" xr6:coauthVersionMax="47" xr10:uidLastSave="{BB324018-A8CE-4EAB-9760-A2562DC2AE84}"/>
  <bookViews>
    <workbookView xWindow="28680" yWindow="765" windowWidth="19440" windowHeight="14880" xr2:uid="{81BA02A9-CFFA-45EC-89C2-3AE3721BF89B}"/>
  </bookViews>
  <sheets>
    <sheet name="Indicadores alojativos" sheetId="1" r:id="rId1"/>
    <sheet name="Pasaje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J337" i="1" l="1"/>
  <c r="J336" i="1"/>
  <c r="J335" i="1"/>
  <c r="J334" i="1"/>
  <c r="J333" i="1"/>
  <c r="J332" i="1"/>
  <c r="J331" i="1"/>
  <c r="J330" i="1"/>
  <c r="J329" i="1"/>
  <c r="J328" i="1"/>
  <c r="J327" i="1"/>
  <c r="J326" i="1"/>
  <c r="J351" i="1"/>
  <c r="J350" i="1"/>
  <c r="J349" i="1"/>
  <c r="J348" i="1"/>
  <c r="J347" i="1"/>
  <c r="J346" i="1"/>
  <c r="J345" i="1"/>
  <c r="J344" i="1"/>
  <c r="J343" i="1"/>
  <c r="J342" i="1"/>
  <c r="J341" i="1"/>
  <c r="B353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80" i="1"/>
  <c r="J379" i="1"/>
  <c r="J378" i="1"/>
  <c r="J377" i="1"/>
  <c r="J376" i="1"/>
  <c r="J375" i="1"/>
  <c r="J374" i="1"/>
  <c r="J373" i="1"/>
  <c r="J372" i="1"/>
  <c r="J371" i="1"/>
  <c r="J370" i="1"/>
  <c r="B368" i="1"/>
  <c r="B339" i="1"/>
  <c r="B324" i="1"/>
  <c r="C100" i="2"/>
  <c r="E56" i="2"/>
  <c r="E50" i="2"/>
  <c r="B12" i="2"/>
  <c r="J6" i="1"/>
  <c r="C201" i="1"/>
  <c r="B87" i="1"/>
  <c r="C71" i="1" l="1"/>
  <c r="I88" i="1"/>
  <c r="G88" i="1"/>
  <c r="J88" i="1"/>
  <c r="B154" i="1"/>
  <c r="J111" i="1"/>
  <c r="C183" i="1"/>
  <c r="I10" i="1"/>
  <c r="G10" i="1"/>
  <c r="B153" i="1"/>
  <c r="J113" i="1"/>
  <c r="C171" i="1"/>
  <c r="C179" i="1"/>
  <c r="D122" i="1"/>
  <c r="B71" i="1"/>
  <c r="D369" i="1"/>
  <c r="D340" i="1"/>
  <c r="D325" i="1"/>
  <c r="D309" i="1"/>
  <c r="D354" i="1"/>
  <c r="D293" i="1"/>
  <c r="D187" i="1"/>
  <c r="D232" i="1"/>
  <c r="D248" i="1"/>
  <c r="D201" i="1"/>
  <c r="D278" i="1"/>
  <c r="D136" i="1"/>
  <c r="D152" i="1"/>
  <c r="D71" i="1"/>
  <c r="D217" i="1"/>
  <c r="D262" i="1"/>
  <c r="D57" i="1"/>
  <c r="D87" i="1"/>
  <c r="B369" i="1"/>
  <c r="B340" i="1"/>
  <c r="B354" i="1"/>
  <c r="B278" i="1"/>
  <c r="B325" i="1"/>
  <c r="B293" i="1"/>
  <c r="B248" i="1"/>
  <c r="B201" i="1"/>
  <c r="B309" i="1"/>
  <c r="B187" i="1"/>
  <c r="B152" i="1"/>
  <c r="B262" i="1"/>
  <c r="B217" i="1"/>
  <c r="B232" i="1"/>
  <c r="B136" i="1"/>
  <c r="B22" i="1"/>
  <c r="B122" i="1"/>
  <c r="B57" i="1"/>
  <c r="B292" i="1"/>
  <c r="B277" i="1"/>
  <c r="B308" i="1"/>
  <c r="B200" i="1"/>
  <c r="B247" i="1"/>
  <c r="B186" i="1"/>
  <c r="B231" i="1"/>
  <c r="B216" i="1"/>
  <c r="B151" i="1"/>
  <c r="B121" i="1"/>
  <c r="B86" i="1"/>
  <c r="B261" i="1"/>
  <c r="B135" i="1"/>
  <c r="B56" i="1"/>
  <c r="B70" i="1"/>
  <c r="B21" i="1"/>
  <c r="D22" i="1"/>
  <c r="E369" i="1"/>
  <c r="E325" i="1"/>
  <c r="E309" i="1"/>
  <c r="E354" i="1"/>
  <c r="E293" i="1"/>
  <c r="E278" i="1"/>
  <c r="E262" i="1"/>
  <c r="E340" i="1"/>
  <c r="F187" i="1"/>
  <c r="E232" i="1"/>
  <c r="E248" i="1"/>
  <c r="E22" i="1"/>
  <c r="I6" i="1"/>
  <c r="F152" i="1"/>
  <c r="F136" i="1"/>
  <c r="E71" i="1"/>
  <c r="G6" i="1"/>
  <c r="F6" i="1"/>
  <c r="E201" i="1"/>
  <c r="E122" i="1"/>
  <c r="E87" i="1"/>
  <c r="H6" i="1"/>
  <c r="E217" i="1"/>
  <c r="E57" i="1"/>
  <c r="C369" i="1"/>
  <c r="C340" i="1"/>
  <c r="C278" i="1"/>
  <c r="C325" i="1"/>
  <c r="C354" i="1"/>
  <c r="C309" i="1"/>
  <c r="C293" i="1"/>
  <c r="C187" i="1"/>
  <c r="C232" i="1"/>
  <c r="C262" i="1"/>
  <c r="C217" i="1"/>
  <c r="C152" i="1"/>
  <c r="C248" i="1"/>
  <c r="C122" i="1"/>
  <c r="C57" i="1"/>
  <c r="C22" i="1"/>
  <c r="C136" i="1"/>
  <c r="C87" i="1"/>
  <c r="B50" i="2"/>
  <c r="I50" i="2" s="1"/>
  <c r="B56" i="2"/>
  <c r="G56" i="2" s="1"/>
  <c r="B62" i="2"/>
  <c r="B100" i="2"/>
  <c r="J56" i="2"/>
  <c r="J50" i="2"/>
  <c r="C56" i="2"/>
  <c r="C50" i="2"/>
  <c r="C62" i="2"/>
  <c r="C12" i="2"/>
  <c r="D62" i="2"/>
  <c r="D100" i="2"/>
  <c r="D56" i="2"/>
  <c r="F56" i="2" s="1"/>
  <c r="D50" i="2"/>
  <c r="H50" i="2" s="1"/>
  <c r="D12" i="2"/>
  <c r="E100" i="2"/>
  <c r="E62" i="2"/>
  <c r="I6" i="2"/>
  <c r="H6" i="2"/>
  <c r="E12" i="2"/>
  <c r="G6" i="2"/>
  <c r="F6" i="2"/>
  <c r="J6" i="2"/>
  <c r="C162" i="1" l="1"/>
  <c r="C172" i="1"/>
  <c r="H264" i="1"/>
  <c r="G264" i="1"/>
  <c r="F264" i="1"/>
  <c r="I264" i="1"/>
  <c r="D160" i="1"/>
  <c r="C177" i="1"/>
  <c r="C190" i="1"/>
  <c r="C182" i="1"/>
  <c r="H269" i="1"/>
  <c r="G269" i="1"/>
  <c r="F269" i="1"/>
  <c r="I269" i="1"/>
  <c r="D178" i="1"/>
  <c r="H113" i="1"/>
  <c r="F113" i="1"/>
  <c r="C137" i="1"/>
  <c r="C154" i="1"/>
  <c r="C180" i="1"/>
  <c r="J233" i="1"/>
  <c r="I233" i="1"/>
  <c r="F233" i="1"/>
  <c r="H233" i="1"/>
  <c r="G233" i="1"/>
  <c r="I32" i="1"/>
  <c r="G32" i="1"/>
  <c r="F32" i="1"/>
  <c r="J32" i="1"/>
  <c r="H32" i="1"/>
  <c r="I9" i="1"/>
  <c r="H9" i="1"/>
  <c r="J9" i="1"/>
  <c r="G9" i="1"/>
  <c r="F9" i="1"/>
  <c r="F160" i="1"/>
  <c r="I95" i="1"/>
  <c r="G95" i="1"/>
  <c r="H95" i="1"/>
  <c r="J95" i="1"/>
  <c r="F95" i="1"/>
  <c r="F165" i="1"/>
  <c r="I100" i="1"/>
  <c r="G100" i="1"/>
  <c r="F100" i="1"/>
  <c r="J100" i="1"/>
  <c r="H100" i="1"/>
  <c r="G58" i="1"/>
  <c r="E68" i="1"/>
  <c r="I58" i="1"/>
  <c r="F58" i="1"/>
  <c r="J58" i="1"/>
  <c r="H58" i="1"/>
  <c r="J61" i="1"/>
  <c r="F137" i="1"/>
  <c r="J72" i="1"/>
  <c r="G72" i="1"/>
  <c r="I72" i="1"/>
  <c r="H72" i="1"/>
  <c r="F72" i="1"/>
  <c r="F106" i="1"/>
  <c r="F171" i="1"/>
  <c r="G106" i="1"/>
  <c r="I106" i="1"/>
  <c r="J106" i="1"/>
  <c r="H106" i="1"/>
  <c r="H243" i="1"/>
  <c r="G243" i="1"/>
  <c r="F243" i="1"/>
  <c r="J243" i="1"/>
  <c r="I243" i="1"/>
  <c r="I304" i="1"/>
  <c r="H304" i="1"/>
  <c r="G304" i="1"/>
  <c r="F304" i="1"/>
  <c r="I319" i="1"/>
  <c r="H319" i="1"/>
  <c r="F319" i="1"/>
  <c r="G319" i="1"/>
  <c r="B165" i="1"/>
  <c r="I40" i="1"/>
  <c r="G40" i="1"/>
  <c r="F40" i="1"/>
  <c r="J40" i="1"/>
  <c r="H40" i="1"/>
  <c r="J50" i="1"/>
  <c r="G50" i="1"/>
  <c r="F50" i="1"/>
  <c r="I50" i="1"/>
  <c r="H50" i="1"/>
  <c r="I310" i="1"/>
  <c r="G310" i="1"/>
  <c r="F310" i="1"/>
  <c r="H310" i="1"/>
  <c r="D145" i="1"/>
  <c r="J8" i="2"/>
  <c r="F8" i="2"/>
  <c r="H8" i="2"/>
  <c r="G8" i="2"/>
  <c r="I8" i="2"/>
  <c r="C163" i="1"/>
  <c r="C147" i="1"/>
  <c r="F189" i="1"/>
  <c r="J124" i="1"/>
  <c r="G124" i="1"/>
  <c r="I124" i="1"/>
  <c r="F124" i="1"/>
  <c r="H124" i="1"/>
  <c r="I312" i="1"/>
  <c r="H312" i="1"/>
  <c r="G312" i="1"/>
  <c r="F312" i="1"/>
  <c r="C194" i="1"/>
  <c r="J52" i="2"/>
  <c r="B23" i="2"/>
  <c r="C119" i="1"/>
  <c r="C184" i="1" s="1"/>
  <c r="C159" i="1"/>
  <c r="C54" i="1"/>
  <c r="C165" i="1"/>
  <c r="C143" i="1"/>
  <c r="C148" i="1"/>
  <c r="C191" i="1"/>
  <c r="C189" i="1"/>
  <c r="F139" i="1"/>
  <c r="I74" i="1"/>
  <c r="G74" i="1"/>
  <c r="F74" i="1"/>
  <c r="J74" i="1"/>
  <c r="H74" i="1"/>
  <c r="I17" i="1"/>
  <c r="H17" i="1"/>
  <c r="F17" i="1"/>
  <c r="J17" i="1"/>
  <c r="G17" i="1"/>
  <c r="J103" i="1"/>
  <c r="F168" i="1"/>
  <c r="I103" i="1"/>
  <c r="G103" i="1"/>
  <c r="H103" i="1"/>
  <c r="F103" i="1"/>
  <c r="J115" i="1"/>
  <c r="F180" i="1"/>
  <c r="G115" i="1"/>
  <c r="H115" i="1"/>
  <c r="F115" i="1"/>
  <c r="I115" i="1"/>
  <c r="J12" i="1"/>
  <c r="G12" i="1"/>
  <c r="I12" i="1"/>
  <c r="H12" i="1"/>
  <c r="F12" i="1"/>
  <c r="F145" i="1"/>
  <c r="J80" i="1"/>
  <c r="G80" i="1"/>
  <c r="I80" i="1"/>
  <c r="H80" i="1"/>
  <c r="F80" i="1"/>
  <c r="F179" i="1"/>
  <c r="F114" i="1"/>
  <c r="I114" i="1"/>
  <c r="J114" i="1"/>
  <c r="H114" i="1"/>
  <c r="G114" i="1"/>
  <c r="H253" i="1"/>
  <c r="G253" i="1"/>
  <c r="F253" i="1"/>
  <c r="J253" i="1"/>
  <c r="I253" i="1"/>
  <c r="J259" i="1"/>
  <c r="I259" i="1"/>
  <c r="H259" i="1"/>
  <c r="G259" i="1"/>
  <c r="F259" i="1"/>
  <c r="I282" i="1"/>
  <c r="H282" i="1"/>
  <c r="G282" i="1"/>
  <c r="F282" i="1"/>
  <c r="H257" i="1"/>
  <c r="G257" i="1"/>
  <c r="F257" i="1"/>
  <c r="J257" i="1"/>
  <c r="I257" i="1"/>
  <c r="B140" i="1"/>
  <c r="D168" i="1"/>
  <c r="F9" i="2"/>
  <c r="H9" i="2"/>
  <c r="C138" i="1"/>
  <c r="C178" i="1"/>
  <c r="G41" i="1"/>
  <c r="I41" i="1"/>
  <c r="H41" i="1"/>
  <c r="F41" i="1"/>
  <c r="J41" i="1"/>
  <c r="I300" i="1"/>
  <c r="H300" i="1"/>
  <c r="G300" i="1"/>
  <c r="F300" i="1"/>
  <c r="J58" i="2"/>
  <c r="J67" i="1"/>
  <c r="G67" i="1"/>
  <c r="I67" i="1"/>
  <c r="H67" i="1"/>
  <c r="F67" i="1"/>
  <c r="I302" i="1"/>
  <c r="H302" i="1"/>
  <c r="G302" i="1"/>
  <c r="F302" i="1"/>
  <c r="C174" i="1"/>
  <c r="G7" i="2"/>
  <c r="F7" i="2"/>
  <c r="H7" i="2"/>
  <c r="J7" i="2"/>
  <c r="I7" i="2"/>
  <c r="J9" i="2"/>
  <c r="C168" i="1"/>
  <c r="C146" i="1"/>
  <c r="C196" i="1"/>
  <c r="C188" i="1"/>
  <c r="C133" i="1"/>
  <c r="C170" i="1"/>
  <c r="C195" i="1"/>
  <c r="C193" i="1"/>
  <c r="H117" i="1"/>
  <c r="F182" i="1"/>
  <c r="G117" i="1"/>
  <c r="F117" i="1"/>
  <c r="I117" i="1"/>
  <c r="J117" i="1"/>
  <c r="I24" i="1"/>
  <c r="G24" i="1"/>
  <c r="F24" i="1"/>
  <c r="J24" i="1"/>
  <c r="H24" i="1"/>
  <c r="I31" i="1"/>
  <c r="H31" i="1"/>
  <c r="J31" i="1"/>
  <c r="G31" i="1"/>
  <c r="F31" i="1"/>
  <c r="H109" i="1"/>
  <c r="G109" i="1"/>
  <c r="F109" i="1"/>
  <c r="J109" i="1"/>
  <c r="F174" i="1"/>
  <c r="I109" i="1"/>
  <c r="G75" i="1"/>
  <c r="F140" i="1"/>
  <c r="I75" i="1"/>
  <c r="J75" i="1"/>
  <c r="H75" i="1"/>
  <c r="F75" i="1"/>
  <c r="F163" i="1"/>
  <c r="J98" i="1"/>
  <c r="I98" i="1"/>
  <c r="G98" i="1"/>
  <c r="H98" i="1"/>
  <c r="F98" i="1"/>
  <c r="F123" i="1"/>
  <c r="E133" i="1"/>
  <c r="I123" i="1"/>
  <c r="H123" i="1"/>
  <c r="G123" i="1"/>
  <c r="F188" i="1"/>
  <c r="J123" i="1"/>
  <c r="J128" i="1"/>
  <c r="I272" i="1"/>
  <c r="F272" i="1"/>
  <c r="H272" i="1"/>
  <c r="G272" i="1"/>
  <c r="I285" i="1"/>
  <c r="H285" i="1"/>
  <c r="G285" i="1"/>
  <c r="F285" i="1"/>
  <c r="I320" i="1"/>
  <c r="H320" i="1"/>
  <c r="G320" i="1"/>
  <c r="F320" i="1"/>
  <c r="B142" i="1"/>
  <c r="B119" i="1"/>
  <c r="B159" i="1"/>
  <c r="B172" i="1"/>
  <c r="D141" i="1"/>
  <c r="B54" i="1"/>
  <c r="C141" i="1"/>
  <c r="I73" i="1"/>
  <c r="H73" i="1"/>
  <c r="G73" i="1"/>
  <c r="F73" i="1"/>
  <c r="F138" i="1"/>
  <c r="J73" i="1"/>
  <c r="J234" i="1"/>
  <c r="I234" i="1"/>
  <c r="H234" i="1"/>
  <c r="G234" i="1"/>
  <c r="F234" i="1"/>
  <c r="B173" i="1"/>
  <c r="D172" i="1"/>
  <c r="J53" i="2"/>
  <c r="I9" i="2"/>
  <c r="G9" i="2"/>
  <c r="F147" i="1"/>
  <c r="I82" i="1"/>
  <c r="G82" i="1"/>
  <c r="F82" i="1"/>
  <c r="J82" i="1"/>
  <c r="H82" i="1"/>
  <c r="H239" i="1"/>
  <c r="G239" i="1"/>
  <c r="F239" i="1"/>
  <c r="J239" i="1"/>
  <c r="I239" i="1"/>
  <c r="D173" i="1"/>
  <c r="C166" i="1"/>
  <c r="C181" i="1"/>
  <c r="C161" i="1"/>
  <c r="C139" i="1"/>
  <c r="C144" i="1"/>
  <c r="C197" i="1"/>
  <c r="I43" i="1"/>
  <c r="H43" i="1"/>
  <c r="G43" i="1"/>
  <c r="F43" i="1"/>
  <c r="J43" i="1"/>
  <c r="G7" i="1"/>
  <c r="I7" i="1"/>
  <c r="F7" i="1"/>
  <c r="J7" i="1"/>
  <c r="H7" i="1"/>
  <c r="J10" i="1"/>
  <c r="J18" i="1"/>
  <c r="G83" i="1"/>
  <c r="F148" i="1"/>
  <c r="I83" i="1"/>
  <c r="J83" i="1"/>
  <c r="H83" i="1"/>
  <c r="F83" i="1"/>
  <c r="J30" i="1"/>
  <c r="G30" i="1"/>
  <c r="I30" i="1"/>
  <c r="H30" i="1"/>
  <c r="F30" i="1"/>
  <c r="F191" i="1"/>
  <c r="H126" i="1"/>
  <c r="G126" i="1"/>
  <c r="F126" i="1"/>
  <c r="J126" i="1"/>
  <c r="I126" i="1"/>
  <c r="J237" i="1"/>
  <c r="I237" i="1"/>
  <c r="F237" i="1"/>
  <c r="H237" i="1"/>
  <c r="G237" i="1"/>
  <c r="I287" i="1"/>
  <c r="H287" i="1"/>
  <c r="G287" i="1"/>
  <c r="F287" i="1"/>
  <c r="I294" i="1"/>
  <c r="H294" i="1"/>
  <c r="G294" i="1"/>
  <c r="F294" i="1"/>
  <c r="I283" i="1"/>
  <c r="F283" i="1"/>
  <c r="H283" i="1"/>
  <c r="G283" i="1"/>
  <c r="B174" i="1"/>
  <c r="B167" i="1"/>
  <c r="B180" i="1"/>
  <c r="D68" i="1"/>
  <c r="D175" i="1"/>
  <c r="G256" i="1"/>
  <c r="F256" i="1"/>
  <c r="H256" i="1"/>
  <c r="J256" i="1"/>
  <c r="I256" i="1"/>
  <c r="C176" i="1"/>
  <c r="G49" i="1"/>
  <c r="I49" i="1"/>
  <c r="H49" i="1"/>
  <c r="F49" i="1"/>
  <c r="J49" i="1"/>
  <c r="B68" i="1"/>
  <c r="J57" i="2"/>
  <c r="J51" i="2"/>
  <c r="J59" i="2"/>
  <c r="C192" i="1"/>
  <c r="C164" i="1"/>
  <c r="C142" i="1"/>
  <c r="C145" i="1"/>
  <c r="C175" i="1"/>
  <c r="I48" i="1"/>
  <c r="G48" i="1"/>
  <c r="F48" i="1"/>
  <c r="J48" i="1"/>
  <c r="H48" i="1"/>
  <c r="F178" i="1"/>
  <c r="I47" i="1"/>
  <c r="H47" i="1"/>
  <c r="J47" i="1"/>
  <c r="G47" i="1"/>
  <c r="F47" i="1"/>
  <c r="F195" i="1"/>
  <c r="H130" i="1"/>
  <c r="G130" i="1"/>
  <c r="F130" i="1"/>
  <c r="J130" i="1"/>
  <c r="I130" i="1"/>
  <c r="G15" i="1"/>
  <c r="I15" i="1"/>
  <c r="F15" i="1"/>
  <c r="J15" i="1"/>
  <c r="H15" i="1"/>
  <c r="G97" i="1"/>
  <c r="I97" i="1"/>
  <c r="J97" i="1"/>
  <c r="H97" i="1"/>
  <c r="F97" i="1"/>
  <c r="F162" i="1"/>
  <c r="J34" i="1"/>
  <c r="G34" i="1"/>
  <c r="F34" i="1"/>
  <c r="I34" i="1"/>
  <c r="H34" i="1"/>
  <c r="F177" i="1"/>
  <c r="J112" i="1"/>
  <c r="I112" i="1"/>
  <c r="H112" i="1"/>
  <c r="F112" i="1"/>
  <c r="G112" i="1"/>
  <c r="F236" i="1"/>
  <c r="H236" i="1"/>
  <c r="G236" i="1"/>
  <c r="J236" i="1"/>
  <c r="I236" i="1"/>
  <c r="I296" i="1"/>
  <c r="H296" i="1"/>
  <c r="G296" i="1"/>
  <c r="F296" i="1"/>
  <c r="D161" i="1"/>
  <c r="D183" i="1"/>
  <c r="H255" i="1"/>
  <c r="F255" i="1"/>
  <c r="C160" i="1"/>
  <c r="F250" i="1"/>
  <c r="H250" i="1"/>
  <c r="J250" i="1"/>
  <c r="I250" i="1"/>
  <c r="G250" i="1"/>
  <c r="D162" i="1"/>
  <c r="J238" i="1"/>
  <c r="I238" i="1"/>
  <c r="H238" i="1"/>
  <c r="G238" i="1"/>
  <c r="F238" i="1"/>
  <c r="I314" i="1"/>
  <c r="G314" i="1"/>
  <c r="F314" i="1"/>
  <c r="H314" i="1"/>
  <c r="B47" i="2"/>
  <c r="C169" i="1"/>
  <c r="C167" i="1"/>
  <c r="C68" i="1"/>
  <c r="C173" i="1"/>
  <c r="C153" i="1"/>
  <c r="C140" i="1"/>
  <c r="I65" i="1"/>
  <c r="G65" i="1"/>
  <c r="F65" i="1"/>
  <c r="H65" i="1"/>
  <c r="J65" i="1"/>
  <c r="I60" i="1"/>
  <c r="H60" i="1"/>
  <c r="J60" i="1"/>
  <c r="G60" i="1"/>
  <c r="F60" i="1"/>
  <c r="G37" i="1"/>
  <c r="I37" i="1"/>
  <c r="J37" i="1"/>
  <c r="H37" i="1"/>
  <c r="I280" i="1"/>
  <c r="F280" i="1"/>
  <c r="H280" i="1"/>
  <c r="G280" i="1"/>
  <c r="J42" i="1"/>
  <c r="G42" i="1"/>
  <c r="F42" i="1"/>
  <c r="I42" i="1"/>
  <c r="H42" i="1"/>
  <c r="J125" i="1"/>
  <c r="I125" i="1"/>
  <c r="F190" i="1"/>
  <c r="H125" i="1"/>
  <c r="G125" i="1"/>
  <c r="F125" i="1"/>
  <c r="I270" i="1"/>
  <c r="F270" i="1"/>
  <c r="H270" i="1"/>
  <c r="G270" i="1"/>
  <c r="F240" i="1"/>
  <c r="H240" i="1"/>
  <c r="J240" i="1"/>
  <c r="I240" i="1"/>
  <c r="G240" i="1"/>
  <c r="I299" i="1"/>
  <c r="H299" i="1"/>
  <c r="G299" i="1"/>
  <c r="F299" i="1"/>
  <c r="B138" i="1"/>
  <c r="B183" i="1"/>
  <c r="F18" i="1"/>
  <c r="H18" i="1"/>
  <c r="B196" i="1"/>
  <c r="I23" i="1"/>
  <c r="H23" i="1"/>
  <c r="G23" i="1"/>
  <c r="F23" i="1"/>
  <c r="J23" i="1"/>
  <c r="J44" i="1"/>
  <c r="F153" i="1"/>
  <c r="J36" i="1"/>
  <c r="J52" i="1"/>
  <c r="I64" i="1"/>
  <c r="H64" i="1"/>
  <c r="J64" i="1"/>
  <c r="G64" i="1"/>
  <c r="F64" i="1"/>
  <c r="J107" i="1"/>
  <c r="F172" i="1"/>
  <c r="I107" i="1"/>
  <c r="G107" i="1"/>
  <c r="H107" i="1"/>
  <c r="F107" i="1"/>
  <c r="H105" i="1"/>
  <c r="G105" i="1"/>
  <c r="F105" i="1"/>
  <c r="I105" i="1"/>
  <c r="F170" i="1"/>
  <c r="J105" i="1"/>
  <c r="G11" i="1"/>
  <c r="I11" i="1"/>
  <c r="H11" i="1"/>
  <c r="J11" i="1"/>
  <c r="F11" i="1"/>
  <c r="G53" i="1"/>
  <c r="I53" i="1"/>
  <c r="J53" i="1"/>
  <c r="H53" i="1"/>
  <c r="F53" i="1"/>
  <c r="G89" i="1"/>
  <c r="I89" i="1"/>
  <c r="F154" i="1"/>
  <c r="J89" i="1"/>
  <c r="H89" i="1"/>
  <c r="F89" i="1"/>
  <c r="J8" i="1"/>
  <c r="G8" i="1"/>
  <c r="H8" i="1"/>
  <c r="F8" i="1"/>
  <c r="I8" i="1"/>
  <c r="J46" i="1"/>
  <c r="G46" i="1"/>
  <c r="I46" i="1"/>
  <c r="H46" i="1"/>
  <c r="F46" i="1"/>
  <c r="F176" i="1"/>
  <c r="F159" i="1"/>
  <c r="E119" i="1"/>
  <c r="I94" i="1"/>
  <c r="J94" i="1"/>
  <c r="G94" i="1"/>
  <c r="H94" i="1"/>
  <c r="F94" i="1"/>
  <c r="J129" i="1"/>
  <c r="I129" i="1"/>
  <c r="F194" i="1"/>
  <c r="H129" i="1"/>
  <c r="G129" i="1"/>
  <c r="F129" i="1"/>
  <c r="F183" i="1"/>
  <c r="F118" i="1"/>
  <c r="I118" i="1"/>
  <c r="G118" i="1"/>
  <c r="J118" i="1"/>
  <c r="H118" i="1"/>
  <c r="J242" i="1"/>
  <c r="I242" i="1"/>
  <c r="H242" i="1"/>
  <c r="G242" i="1"/>
  <c r="F242" i="1"/>
  <c r="J254" i="1"/>
  <c r="H254" i="1"/>
  <c r="G254" i="1"/>
  <c r="F254" i="1"/>
  <c r="I254" i="1"/>
  <c r="I281" i="1"/>
  <c r="H281" i="1"/>
  <c r="G281" i="1"/>
  <c r="F281" i="1"/>
  <c r="I286" i="1"/>
  <c r="H286" i="1"/>
  <c r="G286" i="1"/>
  <c r="F286" i="1"/>
  <c r="H265" i="1"/>
  <c r="G265" i="1"/>
  <c r="F265" i="1"/>
  <c r="I265" i="1"/>
  <c r="I295" i="1"/>
  <c r="H295" i="1"/>
  <c r="G295" i="1"/>
  <c r="F295" i="1"/>
  <c r="I303" i="1"/>
  <c r="H303" i="1"/>
  <c r="G303" i="1"/>
  <c r="F303" i="1"/>
  <c r="I316" i="1"/>
  <c r="H316" i="1"/>
  <c r="F316" i="1"/>
  <c r="G316" i="1"/>
  <c r="I313" i="1"/>
  <c r="F313" i="1"/>
  <c r="G313" i="1"/>
  <c r="H313" i="1"/>
  <c r="B144" i="1"/>
  <c r="B146" i="1"/>
  <c r="B148" i="1"/>
  <c r="B178" i="1"/>
  <c r="G113" i="1"/>
  <c r="I113" i="1"/>
  <c r="B169" i="1"/>
  <c r="B192" i="1"/>
  <c r="B189" i="1"/>
  <c r="B177" i="1"/>
  <c r="D194" i="1"/>
  <c r="D181" i="1"/>
  <c r="D188" i="1"/>
  <c r="D133" i="1"/>
  <c r="D176" i="1"/>
  <c r="F111" i="1"/>
  <c r="H111" i="1"/>
  <c r="F36" i="1"/>
  <c r="H36" i="1"/>
  <c r="B162" i="1"/>
  <c r="B139" i="1"/>
  <c r="B160" i="1"/>
  <c r="B170" i="1"/>
  <c r="B182" i="1"/>
  <c r="B193" i="1"/>
  <c r="G128" i="1"/>
  <c r="I128" i="1"/>
  <c r="B181" i="1"/>
  <c r="H44" i="1"/>
  <c r="F44" i="1"/>
  <c r="D140" i="1"/>
  <c r="D191" i="1"/>
  <c r="D192" i="1"/>
  <c r="D180" i="1"/>
  <c r="I35" i="1"/>
  <c r="H35" i="1"/>
  <c r="J35" i="1"/>
  <c r="G35" i="1"/>
  <c r="F35" i="1"/>
  <c r="I77" i="1"/>
  <c r="H77" i="1"/>
  <c r="J77" i="1"/>
  <c r="G77" i="1"/>
  <c r="F77" i="1"/>
  <c r="F142" i="1"/>
  <c r="J252" i="1"/>
  <c r="I252" i="1"/>
  <c r="H252" i="1"/>
  <c r="G252" i="1"/>
  <c r="F252" i="1"/>
  <c r="F197" i="1"/>
  <c r="J132" i="1"/>
  <c r="G132" i="1"/>
  <c r="I132" i="1"/>
  <c r="H132" i="1"/>
  <c r="F132" i="1"/>
  <c r="E54" i="1"/>
  <c r="G29" i="1"/>
  <c r="I29" i="1"/>
  <c r="J29" i="1"/>
  <c r="F29" i="1"/>
  <c r="H29" i="1"/>
  <c r="G62" i="1"/>
  <c r="I62" i="1"/>
  <c r="J62" i="1"/>
  <c r="H62" i="1"/>
  <c r="F62" i="1"/>
  <c r="G101" i="1"/>
  <c r="I101" i="1"/>
  <c r="F166" i="1"/>
  <c r="J101" i="1"/>
  <c r="H101" i="1"/>
  <c r="F101" i="1"/>
  <c r="J16" i="1"/>
  <c r="G16" i="1"/>
  <c r="H16" i="1"/>
  <c r="I16" i="1"/>
  <c r="F16" i="1"/>
  <c r="J59" i="1"/>
  <c r="G59" i="1"/>
  <c r="F59" i="1"/>
  <c r="I59" i="1"/>
  <c r="H59" i="1"/>
  <c r="F167" i="1"/>
  <c r="I102" i="1"/>
  <c r="J102" i="1"/>
  <c r="G102" i="1"/>
  <c r="F102" i="1"/>
  <c r="H102" i="1"/>
  <c r="J251" i="1"/>
  <c r="I251" i="1"/>
  <c r="F251" i="1"/>
  <c r="G251" i="1"/>
  <c r="H251" i="1"/>
  <c r="F127" i="1"/>
  <c r="I127" i="1"/>
  <c r="F192" i="1"/>
  <c r="H127" i="1"/>
  <c r="G127" i="1"/>
  <c r="J127" i="1"/>
  <c r="I284" i="1"/>
  <c r="F284" i="1"/>
  <c r="H284" i="1"/>
  <c r="G284" i="1"/>
  <c r="I274" i="1"/>
  <c r="F274" i="1"/>
  <c r="H274" i="1"/>
  <c r="G274" i="1"/>
  <c r="I315" i="1"/>
  <c r="H315" i="1"/>
  <c r="G315" i="1"/>
  <c r="F315" i="1"/>
  <c r="I288" i="1"/>
  <c r="H288" i="1"/>
  <c r="G288" i="1"/>
  <c r="F288" i="1"/>
  <c r="H271" i="1"/>
  <c r="G271" i="1"/>
  <c r="F271" i="1"/>
  <c r="I271" i="1"/>
  <c r="I297" i="1"/>
  <c r="H297" i="1"/>
  <c r="G297" i="1"/>
  <c r="F297" i="1"/>
  <c r="I305" i="1"/>
  <c r="H305" i="1"/>
  <c r="G305" i="1"/>
  <c r="F305" i="1"/>
  <c r="G268" i="1"/>
  <c r="I268" i="1"/>
  <c r="F268" i="1"/>
  <c r="H268" i="1"/>
  <c r="F143" i="1"/>
  <c r="I78" i="1"/>
  <c r="G78" i="1"/>
  <c r="F78" i="1"/>
  <c r="J78" i="1"/>
  <c r="H78" i="1"/>
  <c r="B168" i="1"/>
  <c r="B147" i="1"/>
  <c r="G36" i="1"/>
  <c r="I36" i="1"/>
  <c r="B179" i="1"/>
  <c r="B164" i="1"/>
  <c r="B137" i="1"/>
  <c r="B197" i="1"/>
  <c r="B190" i="1"/>
  <c r="D142" i="1"/>
  <c r="D144" i="1"/>
  <c r="D170" i="1"/>
  <c r="D196" i="1"/>
  <c r="D189" i="1"/>
  <c r="D153" i="1"/>
  <c r="F88" i="1"/>
  <c r="H88" i="1"/>
  <c r="D165" i="1"/>
  <c r="I14" i="1"/>
  <c r="G14" i="1"/>
  <c r="F14" i="1"/>
  <c r="H14" i="1"/>
  <c r="J14" i="1"/>
  <c r="I39" i="1"/>
  <c r="H39" i="1"/>
  <c r="J39" i="1"/>
  <c r="G39" i="1"/>
  <c r="F39" i="1"/>
  <c r="I81" i="1"/>
  <c r="H81" i="1"/>
  <c r="F146" i="1"/>
  <c r="G81" i="1"/>
  <c r="F81" i="1"/>
  <c r="J81" i="1"/>
  <c r="F161" i="1"/>
  <c r="I96" i="1"/>
  <c r="G96" i="1"/>
  <c r="F96" i="1"/>
  <c r="H96" i="1"/>
  <c r="J96" i="1"/>
  <c r="J241" i="1"/>
  <c r="I241" i="1"/>
  <c r="F241" i="1"/>
  <c r="G241" i="1"/>
  <c r="H241" i="1"/>
  <c r="G33" i="1"/>
  <c r="I33" i="1"/>
  <c r="H33" i="1"/>
  <c r="F33" i="1"/>
  <c r="J33" i="1"/>
  <c r="G66" i="1"/>
  <c r="I66" i="1"/>
  <c r="F66" i="1"/>
  <c r="H66" i="1"/>
  <c r="J66" i="1"/>
  <c r="J108" i="1"/>
  <c r="I108" i="1"/>
  <c r="F173" i="1"/>
  <c r="H108" i="1"/>
  <c r="G108" i="1"/>
  <c r="F108" i="1"/>
  <c r="J63" i="1"/>
  <c r="G63" i="1"/>
  <c r="I63" i="1"/>
  <c r="H63" i="1"/>
  <c r="F63" i="1"/>
  <c r="F193" i="1"/>
  <c r="I104" i="1"/>
  <c r="F169" i="1"/>
  <c r="H104" i="1"/>
  <c r="G104" i="1"/>
  <c r="J104" i="1"/>
  <c r="F104" i="1"/>
  <c r="J258" i="1"/>
  <c r="I258" i="1"/>
  <c r="H258" i="1"/>
  <c r="G258" i="1"/>
  <c r="F258" i="1"/>
  <c r="F131" i="1"/>
  <c r="I131" i="1"/>
  <c r="J131" i="1"/>
  <c r="H131" i="1"/>
  <c r="G131" i="1"/>
  <c r="F196" i="1"/>
  <c r="H235" i="1"/>
  <c r="G235" i="1"/>
  <c r="F235" i="1"/>
  <c r="J235" i="1"/>
  <c r="I235" i="1"/>
  <c r="I318" i="1"/>
  <c r="H318" i="1"/>
  <c r="G318" i="1"/>
  <c r="F318" i="1"/>
  <c r="I289" i="1"/>
  <c r="H289" i="1"/>
  <c r="F289" i="1"/>
  <c r="G289" i="1"/>
  <c r="H273" i="1"/>
  <c r="G273" i="1"/>
  <c r="F273" i="1"/>
  <c r="I273" i="1"/>
  <c r="I298" i="1"/>
  <c r="H298" i="1"/>
  <c r="G298" i="1"/>
  <c r="F298" i="1"/>
  <c r="I311" i="1"/>
  <c r="H311" i="1"/>
  <c r="G311" i="1"/>
  <c r="F311" i="1"/>
  <c r="D119" i="1"/>
  <c r="D159" i="1"/>
  <c r="B175" i="1"/>
  <c r="B161" i="1"/>
  <c r="I44" i="1"/>
  <c r="G44" i="1"/>
  <c r="B141" i="1"/>
  <c r="B194" i="1"/>
  <c r="I255" i="1"/>
  <c r="G255" i="1"/>
  <c r="D138" i="1"/>
  <c r="D139" i="1"/>
  <c r="D148" i="1"/>
  <c r="D182" i="1"/>
  <c r="D193" i="1"/>
  <c r="F128" i="1"/>
  <c r="H128" i="1"/>
  <c r="D174" i="1"/>
  <c r="B143" i="1"/>
  <c r="D164" i="1"/>
  <c r="I18" i="1"/>
  <c r="G18" i="1"/>
  <c r="B133" i="1"/>
  <c r="B188" i="1"/>
  <c r="I52" i="1"/>
  <c r="G52" i="1"/>
  <c r="B195" i="1"/>
  <c r="B145" i="1"/>
  <c r="B171" i="1"/>
  <c r="D137" i="1"/>
  <c r="D146" i="1"/>
  <c r="D147" i="1"/>
  <c r="D154" i="1"/>
  <c r="D190" i="1"/>
  <c r="D171" i="1"/>
  <c r="D197" i="1"/>
  <c r="F52" i="1"/>
  <c r="H52" i="1"/>
  <c r="D169" i="1"/>
  <c r="I13" i="1"/>
  <c r="H13" i="1"/>
  <c r="J13" i="1"/>
  <c r="G13" i="1"/>
  <c r="F13" i="1"/>
  <c r="I51" i="1"/>
  <c r="H51" i="1"/>
  <c r="J51" i="1"/>
  <c r="G51" i="1"/>
  <c r="F51" i="1"/>
  <c r="F164" i="1"/>
  <c r="I99" i="1"/>
  <c r="H99" i="1"/>
  <c r="G99" i="1"/>
  <c r="J99" i="1"/>
  <c r="F99" i="1"/>
  <c r="G45" i="1"/>
  <c r="I45" i="1"/>
  <c r="J45" i="1"/>
  <c r="H45" i="1"/>
  <c r="F45" i="1"/>
  <c r="G79" i="1"/>
  <c r="F144" i="1"/>
  <c r="I79" i="1"/>
  <c r="J79" i="1"/>
  <c r="H79" i="1"/>
  <c r="F79" i="1"/>
  <c r="J38" i="1"/>
  <c r="G38" i="1"/>
  <c r="I38" i="1"/>
  <c r="H38" i="1"/>
  <c r="F38" i="1"/>
  <c r="F141" i="1"/>
  <c r="J76" i="1"/>
  <c r="G76" i="1"/>
  <c r="I76" i="1"/>
  <c r="H76" i="1"/>
  <c r="F76" i="1"/>
  <c r="F181" i="1"/>
  <c r="J116" i="1"/>
  <c r="I116" i="1"/>
  <c r="H116" i="1"/>
  <c r="F116" i="1"/>
  <c r="G116" i="1"/>
  <c r="F175" i="1"/>
  <c r="F110" i="1"/>
  <c r="J110" i="1"/>
  <c r="H110" i="1"/>
  <c r="G110" i="1"/>
  <c r="I110" i="1"/>
  <c r="I266" i="1"/>
  <c r="H266" i="1"/>
  <c r="G266" i="1"/>
  <c r="F266" i="1"/>
  <c r="H249" i="1"/>
  <c r="G249" i="1"/>
  <c r="F249" i="1"/>
  <c r="J249" i="1"/>
  <c r="I249" i="1"/>
  <c r="J255" i="1"/>
  <c r="F244" i="1"/>
  <c r="H244" i="1"/>
  <c r="J244" i="1"/>
  <c r="I244" i="1"/>
  <c r="G244" i="1"/>
  <c r="I267" i="1"/>
  <c r="H267" i="1"/>
  <c r="G267" i="1"/>
  <c r="F267" i="1"/>
  <c r="H263" i="1"/>
  <c r="G263" i="1"/>
  <c r="F263" i="1"/>
  <c r="I263" i="1"/>
  <c r="I301" i="1"/>
  <c r="H301" i="1"/>
  <c r="G301" i="1"/>
  <c r="F301" i="1"/>
  <c r="I279" i="1"/>
  <c r="F279" i="1"/>
  <c r="H279" i="1"/>
  <c r="G279" i="1"/>
  <c r="I317" i="1"/>
  <c r="F317" i="1"/>
  <c r="H317" i="1"/>
  <c r="G317" i="1"/>
  <c r="H61" i="1"/>
  <c r="F61" i="1"/>
  <c r="B166" i="1"/>
  <c r="B163" i="1"/>
  <c r="B191" i="1"/>
  <c r="B176" i="1"/>
  <c r="G111" i="1"/>
  <c r="I111" i="1"/>
  <c r="D143" i="1"/>
  <c r="D163" i="1"/>
  <c r="D177" i="1"/>
  <c r="D167" i="1"/>
  <c r="D195" i="1"/>
  <c r="D54" i="1"/>
  <c r="D166" i="1"/>
  <c r="D179" i="1"/>
  <c r="I61" i="1"/>
  <c r="G61" i="1"/>
  <c r="F10" i="1"/>
  <c r="H10" i="1"/>
  <c r="I87" i="1"/>
  <c r="H87" i="1"/>
  <c r="J87" i="1"/>
  <c r="G87" i="1"/>
  <c r="F87" i="1"/>
  <c r="G187" i="1"/>
  <c r="I187" i="1"/>
  <c r="I278" i="1"/>
  <c r="H278" i="1"/>
  <c r="G278" i="1"/>
  <c r="F278" i="1"/>
  <c r="F50" i="2"/>
  <c r="G50" i="2"/>
  <c r="H100" i="2"/>
  <c r="G100" i="2"/>
  <c r="F100" i="2"/>
  <c r="J100" i="2"/>
  <c r="I100" i="2"/>
  <c r="I217" i="1"/>
  <c r="H217" i="1"/>
  <c r="G217" i="1"/>
  <c r="F217" i="1"/>
  <c r="G71" i="1"/>
  <c r="I71" i="1"/>
  <c r="J71" i="1"/>
  <c r="H71" i="1"/>
  <c r="F71" i="1"/>
  <c r="G325" i="1"/>
  <c r="F325" i="1"/>
  <c r="I325" i="1"/>
  <c r="H325" i="1"/>
  <c r="J325" i="1"/>
  <c r="F62" i="2"/>
  <c r="H62" i="2"/>
  <c r="G62" i="2"/>
  <c r="J62" i="2"/>
  <c r="I62" i="2"/>
  <c r="G12" i="2"/>
  <c r="F12" i="2"/>
  <c r="J12" i="2"/>
  <c r="I12" i="2"/>
  <c r="H12" i="2"/>
  <c r="H122" i="1"/>
  <c r="G122" i="1"/>
  <c r="I136" i="1"/>
  <c r="F122" i="1"/>
  <c r="G136" i="1"/>
  <c r="J122" i="1"/>
  <c r="I122" i="1"/>
  <c r="I57" i="1"/>
  <c r="G57" i="1"/>
  <c r="F57" i="1"/>
  <c r="H57" i="1"/>
  <c r="J57" i="1"/>
  <c r="H56" i="2"/>
  <c r="J248" i="1"/>
  <c r="I248" i="1"/>
  <c r="H248" i="1"/>
  <c r="G248" i="1"/>
  <c r="F248" i="1"/>
  <c r="J340" i="1"/>
  <c r="I340" i="1"/>
  <c r="F340" i="1"/>
  <c r="H340" i="1"/>
  <c r="G340" i="1"/>
  <c r="I354" i="1"/>
  <c r="H354" i="1"/>
  <c r="G354" i="1"/>
  <c r="J354" i="1"/>
  <c r="F354" i="1"/>
  <c r="I56" i="2"/>
  <c r="H262" i="1"/>
  <c r="G262" i="1"/>
  <c r="F262" i="1"/>
  <c r="I262" i="1"/>
  <c r="J369" i="1"/>
  <c r="I369" i="1"/>
  <c r="H369" i="1"/>
  <c r="G369" i="1"/>
  <c r="F369" i="1"/>
  <c r="J22" i="1"/>
  <c r="G22" i="1"/>
  <c r="I22" i="1"/>
  <c r="H22" i="1"/>
  <c r="F22" i="1"/>
  <c r="F232" i="1"/>
  <c r="H232" i="1"/>
  <c r="J232" i="1"/>
  <c r="I232" i="1"/>
  <c r="G232" i="1"/>
  <c r="G309" i="1"/>
  <c r="F309" i="1"/>
  <c r="I309" i="1"/>
  <c r="H309" i="1"/>
  <c r="I201" i="1"/>
  <c r="H201" i="1"/>
  <c r="G201" i="1"/>
  <c r="F201" i="1"/>
  <c r="G152" i="1"/>
  <c r="I152" i="1"/>
  <c r="I293" i="1"/>
  <c r="H293" i="1"/>
  <c r="G293" i="1"/>
  <c r="F293" i="1"/>
  <c r="G375" i="1" l="1"/>
  <c r="F375" i="1"/>
  <c r="I375" i="1"/>
  <c r="H375" i="1"/>
  <c r="G362" i="1"/>
  <c r="F362" i="1"/>
  <c r="I362" i="1"/>
  <c r="H362" i="1"/>
  <c r="J81" i="2"/>
  <c r="I81" i="2"/>
  <c r="H81" i="2"/>
  <c r="G81" i="2"/>
  <c r="F81" i="2"/>
  <c r="G25" i="1"/>
  <c r="E27" i="1"/>
  <c r="I25" i="1"/>
  <c r="H25" i="1"/>
  <c r="J25" i="1"/>
  <c r="F25" i="1"/>
  <c r="G379" i="1"/>
  <c r="F379" i="1"/>
  <c r="I379" i="1"/>
  <c r="H379" i="1"/>
  <c r="D156" i="1"/>
  <c r="D97" i="2"/>
  <c r="G355" i="1"/>
  <c r="F355" i="1"/>
  <c r="I355" i="1"/>
  <c r="H355" i="1"/>
  <c r="G366" i="1"/>
  <c r="F366" i="1"/>
  <c r="I366" i="1"/>
  <c r="H366" i="1"/>
  <c r="J41" i="2"/>
  <c r="I41" i="2"/>
  <c r="H41" i="2"/>
  <c r="G41" i="2"/>
  <c r="F41" i="2"/>
  <c r="J14" i="2"/>
  <c r="I14" i="2"/>
  <c r="H14" i="2"/>
  <c r="F14" i="2"/>
  <c r="G14" i="2"/>
  <c r="J40" i="2"/>
  <c r="H40" i="2"/>
  <c r="G40" i="2"/>
  <c r="F40" i="2"/>
  <c r="I40" i="2"/>
  <c r="J33" i="2"/>
  <c r="H33" i="2"/>
  <c r="F33" i="2"/>
  <c r="I33" i="2"/>
  <c r="G33" i="2"/>
  <c r="F39" i="2"/>
  <c r="I39" i="2"/>
  <c r="H39" i="2"/>
  <c r="G39" i="2"/>
  <c r="J39" i="2"/>
  <c r="J85" i="2"/>
  <c r="I85" i="2"/>
  <c r="H85" i="2"/>
  <c r="G85" i="2"/>
  <c r="F85" i="2"/>
  <c r="J94" i="2"/>
  <c r="I94" i="2"/>
  <c r="H94" i="2"/>
  <c r="G94" i="2"/>
  <c r="F94" i="2"/>
  <c r="F80" i="2"/>
  <c r="G80" i="2"/>
  <c r="H80" i="2"/>
  <c r="I80" i="2"/>
  <c r="J80" i="2"/>
  <c r="I345" i="1"/>
  <c r="H345" i="1"/>
  <c r="G345" i="1"/>
  <c r="F345" i="1"/>
  <c r="I328" i="1"/>
  <c r="H328" i="1"/>
  <c r="G328" i="1"/>
  <c r="F328" i="1"/>
  <c r="H59" i="2"/>
  <c r="F59" i="2"/>
  <c r="C23" i="2"/>
  <c r="I222" i="1"/>
  <c r="H222" i="1"/>
  <c r="G222" i="1"/>
  <c r="F222" i="1"/>
  <c r="I221" i="1"/>
  <c r="H221" i="1"/>
  <c r="G221" i="1"/>
  <c r="F221" i="1"/>
  <c r="I204" i="1"/>
  <c r="H204" i="1"/>
  <c r="G204" i="1"/>
  <c r="F204" i="1"/>
  <c r="I377" i="1"/>
  <c r="H377" i="1"/>
  <c r="G377" i="1"/>
  <c r="F377" i="1"/>
  <c r="I209" i="1"/>
  <c r="H209" i="1"/>
  <c r="G209" i="1"/>
  <c r="F209" i="1"/>
  <c r="I28" i="1"/>
  <c r="G28" i="1"/>
  <c r="F28" i="1"/>
  <c r="J28" i="1"/>
  <c r="H28" i="1"/>
  <c r="G93" i="1"/>
  <c r="I93" i="1"/>
  <c r="F158" i="1"/>
  <c r="J93" i="1"/>
  <c r="H93" i="1"/>
  <c r="F93" i="1"/>
  <c r="B155" i="1"/>
  <c r="B92" i="1"/>
  <c r="D27" i="1"/>
  <c r="D73" i="2"/>
  <c r="G356" i="1"/>
  <c r="F356" i="1"/>
  <c r="I356" i="1"/>
  <c r="H356" i="1"/>
  <c r="I359" i="1"/>
  <c r="H359" i="1"/>
  <c r="G359" i="1"/>
  <c r="F359" i="1"/>
  <c r="G58" i="2"/>
  <c r="I58" i="2"/>
  <c r="J18" i="2"/>
  <c r="I18" i="2"/>
  <c r="H18" i="2"/>
  <c r="G18" i="2"/>
  <c r="F18" i="2"/>
  <c r="J22" i="2"/>
  <c r="I22" i="2"/>
  <c r="H22" i="2"/>
  <c r="F22" i="2"/>
  <c r="G22" i="2"/>
  <c r="H42" i="2"/>
  <c r="G42" i="2"/>
  <c r="F42" i="2"/>
  <c r="J42" i="2"/>
  <c r="I42" i="2"/>
  <c r="J36" i="2"/>
  <c r="F36" i="2"/>
  <c r="G36" i="2"/>
  <c r="I36" i="2"/>
  <c r="H36" i="2"/>
  <c r="F43" i="2"/>
  <c r="G43" i="2"/>
  <c r="J43" i="2"/>
  <c r="I43" i="2"/>
  <c r="H43" i="2"/>
  <c r="J74" i="2"/>
  <c r="I74" i="2"/>
  <c r="H74" i="2"/>
  <c r="G74" i="2"/>
  <c r="E73" i="2"/>
  <c r="F74" i="2"/>
  <c r="J63" i="2"/>
  <c r="I63" i="2"/>
  <c r="H63" i="2"/>
  <c r="G63" i="2"/>
  <c r="F63" i="2"/>
  <c r="J89" i="2"/>
  <c r="I89" i="2"/>
  <c r="F89" i="2"/>
  <c r="H89" i="2"/>
  <c r="G89" i="2"/>
  <c r="H87" i="2"/>
  <c r="G87" i="2"/>
  <c r="F87" i="2"/>
  <c r="I87" i="2"/>
  <c r="J87" i="2"/>
  <c r="F84" i="2"/>
  <c r="J84" i="2"/>
  <c r="I84" i="2"/>
  <c r="G84" i="2"/>
  <c r="H84" i="2"/>
  <c r="I332" i="1"/>
  <c r="H332" i="1"/>
  <c r="G332" i="1"/>
  <c r="F332" i="1"/>
  <c r="G329" i="1"/>
  <c r="F329" i="1"/>
  <c r="I329" i="1"/>
  <c r="H329" i="1"/>
  <c r="I326" i="1"/>
  <c r="H326" i="1"/>
  <c r="F326" i="1"/>
  <c r="G326" i="1"/>
  <c r="J103" i="2"/>
  <c r="I103" i="2"/>
  <c r="H103" i="2"/>
  <c r="G103" i="2"/>
  <c r="F103" i="2"/>
  <c r="F51" i="2"/>
  <c r="H51" i="2"/>
  <c r="C47" i="2"/>
  <c r="I208" i="1"/>
  <c r="H208" i="1"/>
  <c r="G208" i="1"/>
  <c r="F208" i="1"/>
  <c r="I224" i="1"/>
  <c r="H224" i="1"/>
  <c r="G224" i="1"/>
  <c r="F224" i="1"/>
  <c r="I225" i="1"/>
  <c r="H225" i="1"/>
  <c r="G225" i="1"/>
  <c r="F225" i="1"/>
  <c r="I219" i="1"/>
  <c r="H219" i="1"/>
  <c r="G219" i="1"/>
  <c r="F219" i="1"/>
  <c r="I202" i="1"/>
  <c r="H202" i="1"/>
  <c r="G202" i="1"/>
  <c r="F202" i="1"/>
  <c r="B97" i="2"/>
  <c r="H83" i="2"/>
  <c r="G83" i="2"/>
  <c r="F83" i="2"/>
  <c r="I83" i="2"/>
  <c r="J83" i="2"/>
  <c r="J26" i="1"/>
  <c r="G26" i="1"/>
  <c r="F26" i="1"/>
  <c r="I26" i="1"/>
  <c r="H26" i="1"/>
  <c r="I370" i="1"/>
  <c r="H370" i="1"/>
  <c r="G370" i="1"/>
  <c r="F370" i="1"/>
  <c r="I372" i="1"/>
  <c r="H372" i="1"/>
  <c r="G372" i="1"/>
  <c r="F372" i="1"/>
  <c r="D158" i="1"/>
  <c r="I357" i="1"/>
  <c r="G357" i="1"/>
  <c r="F357" i="1"/>
  <c r="H357" i="1"/>
  <c r="H363" i="1"/>
  <c r="G363" i="1"/>
  <c r="F363" i="1"/>
  <c r="I363" i="1"/>
  <c r="C155" i="1"/>
  <c r="C92" i="1"/>
  <c r="F35" i="2"/>
  <c r="J35" i="2"/>
  <c r="I35" i="2"/>
  <c r="H35" i="2"/>
  <c r="G35" i="2"/>
  <c r="J30" i="2"/>
  <c r="I30" i="2"/>
  <c r="H30" i="2"/>
  <c r="F30" i="2"/>
  <c r="G30" i="2"/>
  <c r="G16" i="2"/>
  <c r="F16" i="2"/>
  <c r="J16" i="2"/>
  <c r="I16" i="2"/>
  <c r="H16" i="2"/>
  <c r="J70" i="2"/>
  <c r="H70" i="2"/>
  <c r="G70" i="2"/>
  <c r="I70" i="2"/>
  <c r="F70" i="2"/>
  <c r="J93" i="2"/>
  <c r="I93" i="2"/>
  <c r="H93" i="2"/>
  <c r="G93" i="2"/>
  <c r="F93" i="2"/>
  <c r="I341" i="1"/>
  <c r="H341" i="1"/>
  <c r="G341" i="1"/>
  <c r="F341" i="1"/>
  <c r="G333" i="1"/>
  <c r="F333" i="1"/>
  <c r="I333" i="1"/>
  <c r="H333" i="1"/>
  <c r="H330" i="1"/>
  <c r="G330" i="1"/>
  <c r="F330" i="1"/>
  <c r="I330" i="1"/>
  <c r="F57" i="2"/>
  <c r="H57" i="2"/>
  <c r="I211" i="1"/>
  <c r="H211" i="1"/>
  <c r="G211" i="1"/>
  <c r="F211" i="1"/>
  <c r="I207" i="1"/>
  <c r="H207" i="1"/>
  <c r="G207" i="1"/>
  <c r="F207" i="1"/>
  <c r="I223" i="1"/>
  <c r="G223" i="1"/>
  <c r="I203" i="1"/>
  <c r="H203" i="1"/>
  <c r="G203" i="1"/>
  <c r="F203" i="1"/>
  <c r="I205" i="1"/>
  <c r="H205" i="1"/>
  <c r="G205" i="1"/>
  <c r="F205" i="1"/>
  <c r="I210" i="1"/>
  <c r="H210" i="1"/>
  <c r="G210" i="1"/>
  <c r="F210" i="1"/>
  <c r="F72" i="2"/>
  <c r="J72" i="2"/>
  <c r="I72" i="2"/>
  <c r="H72" i="2"/>
  <c r="G72" i="2"/>
  <c r="F76" i="2"/>
  <c r="J76" i="2"/>
  <c r="I76" i="2"/>
  <c r="H76" i="2"/>
  <c r="G76" i="2"/>
  <c r="I336" i="1"/>
  <c r="H336" i="1"/>
  <c r="G336" i="1"/>
  <c r="F336" i="1"/>
  <c r="F155" i="1"/>
  <c r="J90" i="1"/>
  <c r="G90" i="1"/>
  <c r="E92" i="1"/>
  <c r="I90" i="1"/>
  <c r="H90" i="1"/>
  <c r="F90" i="1"/>
  <c r="I378" i="1"/>
  <c r="H378" i="1"/>
  <c r="G378" i="1"/>
  <c r="F378" i="1"/>
  <c r="I376" i="1"/>
  <c r="H376" i="1"/>
  <c r="G376" i="1"/>
  <c r="F376" i="1"/>
  <c r="I360" i="1"/>
  <c r="H360" i="1"/>
  <c r="G360" i="1"/>
  <c r="F360" i="1"/>
  <c r="B73" i="2"/>
  <c r="D47" i="2"/>
  <c r="I59" i="2"/>
  <c r="G59" i="2"/>
  <c r="C156" i="1"/>
  <c r="I19" i="2"/>
  <c r="H19" i="2"/>
  <c r="G19" i="2"/>
  <c r="F19" i="2"/>
  <c r="J19" i="2"/>
  <c r="H46" i="2"/>
  <c r="G46" i="2"/>
  <c r="F46" i="2"/>
  <c r="I46" i="2"/>
  <c r="J46" i="2"/>
  <c r="G20" i="2"/>
  <c r="F20" i="2"/>
  <c r="J20" i="2"/>
  <c r="I20" i="2"/>
  <c r="H20" i="2"/>
  <c r="J13" i="2"/>
  <c r="H13" i="2"/>
  <c r="G13" i="2"/>
  <c r="F13" i="2"/>
  <c r="I13" i="2"/>
  <c r="H67" i="2"/>
  <c r="F67" i="2"/>
  <c r="E97" i="2"/>
  <c r="J67" i="2"/>
  <c r="I67" i="2"/>
  <c r="G67" i="2"/>
  <c r="H91" i="2"/>
  <c r="G91" i="2"/>
  <c r="F91" i="2"/>
  <c r="I91" i="2"/>
  <c r="J91" i="2"/>
  <c r="F88" i="2"/>
  <c r="G88" i="2"/>
  <c r="J88" i="2"/>
  <c r="I88" i="2"/>
  <c r="H88" i="2"/>
  <c r="I348" i="1"/>
  <c r="H348" i="1"/>
  <c r="G348" i="1"/>
  <c r="F348" i="1"/>
  <c r="I335" i="1"/>
  <c r="G335" i="1"/>
  <c r="F335" i="1"/>
  <c r="H335" i="1"/>
  <c r="G337" i="1"/>
  <c r="F337" i="1"/>
  <c r="I337" i="1"/>
  <c r="H337" i="1"/>
  <c r="I334" i="1"/>
  <c r="H334" i="1"/>
  <c r="G334" i="1"/>
  <c r="F334" i="1"/>
  <c r="I51" i="2"/>
  <c r="G51" i="2"/>
  <c r="H52" i="2"/>
  <c r="F52" i="2"/>
  <c r="I220" i="1"/>
  <c r="H220" i="1"/>
  <c r="G220" i="1"/>
  <c r="F220" i="1"/>
  <c r="I57" i="2"/>
  <c r="G57" i="2"/>
  <c r="C158" i="1"/>
  <c r="J77" i="2"/>
  <c r="I77" i="2"/>
  <c r="H77" i="2"/>
  <c r="G77" i="2"/>
  <c r="F77" i="2"/>
  <c r="F96" i="2"/>
  <c r="G96" i="2"/>
  <c r="H96" i="2"/>
  <c r="J96" i="2"/>
  <c r="I96" i="2"/>
  <c r="F380" i="1"/>
  <c r="H380" i="1"/>
  <c r="I380" i="1"/>
  <c r="G380" i="1"/>
  <c r="B27" i="1"/>
  <c r="I15" i="2"/>
  <c r="H15" i="2"/>
  <c r="G15" i="2"/>
  <c r="F15" i="2"/>
  <c r="J15" i="2"/>
  <c r="I27" i="2"/>
  <c r="H27" i="2"/>
  <c r="G27" i="2"/>
  <c r="F27" i="2"/>
  <c r="J27" i="2"/>
  <c r="G24" i="2"/>
  <c r="F24" i="2"/>
  <c r="E23" i="2"/>
  <c r="H24" i="2"/>
  <c r="J24" i="2"/>
  <c r="I24" i="2"/>
  <c r="E47" i="2"/>
  <c r="J17" i="2"/>
  <c r="I17" i="2"/>
  <c r="F17" i="2"/>
  <c r="H17" i="2"/>
  <c r="G17" i="2"/>
  <c r="J90" i="2"/>
  <c r="I90" i="2"/>
  <c r="H90" i="2"/>
  <c r="G90" i="2"/>
  <c r="F90" i="2"/>
  <c r="F68" i="2"/>
  <c r="H68" i="2"/>
  <c r="G68" i="2"/>
  <c r="J68" i="2"/>
  <c r="I68" i="2"/>
  <c r="H71" i="2"/>
  <c r="F71" i="2"/>
  <c r="J71" i="2"/>
  <c r="I71" i="2"/>
  <c r="G71" i="2"/>
  <c r="I327" i="1"/>
  <c r="H327" i="1"/>
  <c r="G327" i="1"/>
  <c r="F327" i="1"/>
  <c r="I344" i="1"/>
  <c r="G344" i="1"/>
  <c r="F344" i="1"/>
  <c r="H344" i="1"/>
  <c r="G342" i="1"/>
  <c r="F342" i="1"/>
  <c r="I342" i="1"/>
  <c r="H342" i="1"/>
  <c r="I343" i="1"/>
  <c r="H343" i="1"/>
  <c r="G343" i="1"/>
  <c r="F343" i="1"/>
  <c r="F58" i="2"/>
  <c r="H58" i="2"/>
  <c r="I52" i="2"/>
  <c r="G52" i="2"/>
  <c r="I206" i="1"/>
  <c r="H206" i="1"/>
  <c r="G206" i="1"/>
  <c r="F206" i="1"/>
  <c r="I373" i="1"/>
  <c r="H373" i="1"/>
  <c r="F373" i="1"/>
  <c r="G373" i="1"/>
  <c r="B156" i="1"/>
  <c r="I365" i="1"/>
  <c r="H365" i="1"/>
  <c r="G365" i="1"/>
  <c r="F365" i="1"/>
  <c r="I361" i="1"/>
  <c r="H361" i="1"/>
  <c r="G361" i="1"/>
  <c r="F361" i="1"/>
  <c r="J26" i="2"/>
  <c r="I26" i="2"/>
  <c r="H26" i="2"/>
  <c r="G26" i="2"/>
  <c r="F26" i="2"/>
  <c r="H38" i="2"/>
  <c r="F38" i="2"/>
  <c r="J38" i="2"/>
  <c r="I38" i="2"/>
  <c r="G38" i="2"/>
  <c r="G28" i="2"/>
  <c r="F28" i="2"/>
  <c r="J28" i="2"/>
  <c r="I28" i="2"/>
  <c r="H28" i="2"/>
  <c r="J21" i="2"/>
  <c r="H21" i="2"/>
  <c r="G21" i="2"/>
  <c r="F21" i="2"/>
  <c r="I21" i="2"/>
  <c r="C97" i="2"/>
  <c r="J65" i="2"/>
  <c r="I65" i="2"/>
  <c r="H65" i="2"/>
  <c r="G65" i="2"/>
  <c r="F65" i="2"/>
  <c r="J78" i="2"/>
  <c r="I78" i="2"/>
  <c r="H78" i="2"/>
  <c r="G78" i="2"/>
  <c r="F78" i="2"/>
  <c r="H75" i="2"/>
  <c r="G75" i="2"/>
  <c r="F75" i="2"/>
  <c r="J75" i="2"/>
  <c r="I75" i="2"/>
  <c r="H95" i="2"/>
  <c r="G95" i="2"/>
  <c r="F95" i="2"/>
  <c r="I95" i="2"/>
  <c r="J95" i="2"/>
  <c r="F92" i="2"/>
  <c r="J92" i="2"/>
  <c r="I92" i="2"/>
  <c r="G92" i="2"/>
  <c r="H92" i="2"/>
  <c r="G346" i="1"/>
  <c r="F346" i="1"/>
  <c r="I346" i="1"/>
  <c r="H346" i="1"/>
  <c r="F347" i="1"/>
  <c r="H347" i="1"/>
  <c r="G347" i="1"/>
  <c r="I347" i="1"/>
  <c r="F101" i="2"/>
  <c r="J101" i="2"/>
  <c r="I101" i="2"/>
  <c r="H101" i="2"/>
  <c r="G101" i="2"/>
  <c r="H53" i="2"/>
  <c r="F53" i="2"/>
  <c r="I227" i="1"/>
  <c r="H227" i="1"/>
  <c r="G227" i="1"/>
  <c r="F227" i="1"/>
  <c r="I212" i="1"/>
  <c r="H212" i="1"/>
  <c r="G212" i="1"/>
  <c r="F212" i="1"/>
  <c r="D92" i="1"/>
  <c r="D157" i="1" s="1"/>
  <c r="D155" i="1"/>
  <c r="J44" i="2"/>
  <c r="I44" i="2"/>
  <c r="H44" i="2"/>
  <c r="G44" i="2"/>
  <c r="F44" i="2"/>
  <c r="J37" i="2"/>
  <c r="H37" i="2"/>
  <c r="I37" i="2"/>
  <c r="G37" i="2"/>
  <c r="F37" i="2"/>
  <c r="J29" i="2"/>
  <c r="H29" i="2"/>
  <c r="G29" i="2"/>
  <c r="F29" i="2"/>
  <c r="I29" i="2"/>
  <c r="H223" i="1"/>
  <c r="F223" i="1"/>
  <c r="I213" i="1"/>
  <c r="H213" i="1"/>
  <c r="G213" i="1"/>
  <c r="F213" i="1"/>
  <c r="F156" i="1"/>
  <c r="I91" i="1"/>
  <c r="H91" i="1"/>
  <c r="G91" i="1"/>
  <c r="F91" i="1"/>
  <c r="J91" i="1"/>
  <c r="I374" i="1"/>
  <c r="H374" i="1"/>
  <c r="G374" i="1"/>
  <c r="F374" i="1"/>
  <c r="G371" i="1"/>
  <c r="F371" i="1"/>
  <c r="H371" i="1"/>
  <c r="I371" i="1"/>
  <c r="B158" i="1"/>
  <c r="I364" i="1"/>
  <c r="F364" i="1"/>
  <c r="H364" i="1"/>
  <c r="G364" i="1"/>
  <c r="G358" i="1"/>
  <c r="I358" i="1"/>
  <c r="H358" i="1"/>
  <c r="F358" i="1"/>
  <c r="D23" i="2"/>
  <c r="C27" i="1"/>
  <c r="F31" i="2"/>
  <c r="J31" i="2"/>
  <c r="I31" i="2"/>
  <c r="H31" i="2"/>
  <c r="G31" i="2"/>
  <c r="J32" i="2"/>
  <c r="I32" i="2"/>
  <c r="G32" i="2"/>
  <c r="F32" i="2"/>
  <c r="H32" i="2"/>
  <c r="H34" i="2"/>
  <c r="F34" i="2"/>
  <c r="J34" i="2"/>
  <c r="I34" i="2"/>
  <c r="G34" i="2"/>
  <c r="J45" i="2"/>
  <c r="I45" i="2"/>
  <c r="H45" i="2"/>
  <c r="G45" i="2"/>
  <c r="F45" i="2"/>
  <c r="J25" i="2"/>
  <c r="I25" i="2"/>
  <c r="H25" i="2"/>
  <c r="G25" i="2"/>
  <c r="F25" i="2"/>
  <c r="C73" i="2"/>
  <c r="J82" i="2"/>
  <c r="I82" i="2"/>
  <c r="H82" i="2"/>
  <c r="G82" i="2"/>
  <c r="F82" i="2"/>
  <c r="F64" i="2"/>
  <c r="J64" i="2"/>
  <c r="I64" i="2"/>
  <c r="H64" i="2"/>
  <c r="G64" i="2"/>
  <c r="J69" i="2"/>
  <c r="I69" i="2"/>
  <c r="G69" i="2"/>
  <c r="F69" i="2"/>
  <c r="H69" i="2"/>
  <c r="J86" i="2"/>
  <c r="I86" i="2"/>
  <c r="H86" i="2"/>
  <c r="G86" i="2"/>
  <c r="F86" i="2"/>
  <c r="J66" i="2"/>
  <c r="H66" i="2"/>
  <c r="G66" i="2"/>
  <c r="I66" i="2"/>
  <c r="F66" i="2"/>
  <c r="H79" i="2"/>
  <c r="G79" i="2"/>
  <c r="F79" i="2"/>
  <c r="I79" i="2"/>
  <c r="J79" i="2"/>
  <c r="I331" i="1"/>
  <c r="F331" i="1"/>
  <c r="H331" i="1"/>
  <c r="G331" i="1"/>
  <c r="I349" i="1"/>
  <c r="H349" i="1"/>
  <c r="G349" i="1"/>
  <c r="F349" i="1"/>
  <c r="G350" i="1"/>
  <c r="F350" i="1"/>
  <c r="I350" i="1"/>
  <c r="H350" i="1"/>
  <c r="I351" i="1"/>
  <c r="H351" i="1"/>
  <c r="G351" i="1"/>
  <c r="F351" i="1"/>
  <c r="J102" i="2"/>
  <c r="I102" i="2"/>
  <c r="H102" i="2"/>
  <c r="G102" i="2"/>
  <c r="F102" i="2"/>
  <c r="I53" i="2"/>
  <c r="G53" i="2"/>
  <c r="I226" i="1"/>
  <c r="H226" i="1"/>
  <c r="G226" i="1"/>
  <c r="F226" i="1"/>
  <c r="I218" i="1"/>
  <c r="H218" i="1"/>
  <c r="G218" i="1"/>
  <c r="F218" i="1"/>
  <c r="I175" i="1"/>
  <c r="G175" i="1"/>
  <c r="I144" i="1"/>
  <c r="G144" i="1"/>
  <c r="J119" i="1"/>
  <c r="F184" i="1"/>
  <c r="G119" i="1"/>
  <c r="H119" i="1"/>
  <c r="I119" i="1"/>
  <c r="F119" i="1"/>
  <c r="G154" i="1"/>
  <c r="I154" i="1"/>
  <c r="I153" i="1"/>
  <c r="G153" i="1"/>
  <c r="I68" i="1"/>
  <c r="H68" i="1"/>
  <c r="J68" i="1"/>
  <c r="G68" i="1"/>
  <c r="F68" i="1"/>
  <c r="I196" i="1"/>
  <c r="G196" i="1"/>
  <c r="I169" i="1"/>
  <c r="G169" i="1"/>
  <c r="I159" i="1"/>
  <c r="G159" i="1"/>
  <c r="I190" i="1"/>
  <c r="G190" i="1"/>
  <c r="I188" i="1"/>
  <c r="G188" i="1"/>
  <c r="C198" i="1"/>
  <c r="I139" i="1"/>
  <c r="G139" i="1"/>
  <c r="J54" i="1"/>
  <c r="G54" i="1"/>
  <c r="I54" i="1"/>
  <c r="H54" i="1"/>
  <c r="F54" i="1"/>
  <c r="I177" i="1"/>
  <c r="G177" i="1"/>
  <c r="I143" i="1"/>
  <c r="G143" i="1"/>
  <c r="G166" i="1"/>
  <c r="I166" i="1"/>
  <c r="I176" i="1"/>
  <c r="G176" i="1"/>
  <c r="I178" i="1"/>
  <c r="G178" i="1"/>
  <c r="I189" i="1"/>
  <c r="G189" i="1"/>
  <c r="I171" i="1"/>
  <c r="G171" i="1"/>
  <c r="I137" i="1"/>
  <c r="G137" i="1"/>
  <c r="G172" i="1"/>
  <c r="I172" i="1"/>
  <c r="I182" i="1"/>
  <c r="G182" i="1"/>
  <c r="D184" i="1"/>
  <c r="I193" i="1"/>
  <c r="G193" i="1"/>
  <c r="I161" i="1"/>
  <c r="G161" i="1"/>
  <c r="I183" i="1"/>
  <c r="G183" i="1"/>
  <c r="I140" i="1"/>
  <c r="G140" i="1"/>
  <c r="I145" i="1"/>
  <c r="G145" i="1"/>
  <c r="G168" i="1"/>
  <c r="I168" i="1"/>
  <c r="I165" i="1"/>
  <c r="G165" i="1"/>
  <c r="G164" i="1"/>
  <c r="I164" i="1"/>
  <c r="I173" i="1"/>
  <c r="G173" i="1"/>
  <c r="I167" i="1"/>
  <c r="G167" i="1"/>
  <c r="I142" i="1"/>
  <c r="G142" i="1"/>
  <c r="G191" i="1"/>
  <c r="I191" i="1"/>
  <c r="B184" i="1"/>
  <c r="I179" i="1"/>
  <c r="G179" i="1"/>
  <c r="I194" i="1"/>
  <c r="G194" i="1"/>
  <c r="I141" i="1"/>
  <c r="G141" i="1"/>
  <c r="B198" i="1"/>
  <c r="D198" i="1"/>
  <c r="G162" i="1"/>
  <c r="I162" i="1"/>
  <c r="I138" i="1"/>
  <c r="G138" i="1"/>
  <c r="J133" i="1"/>
  <c r="I133" i="1"/>
  <c r="F198" i="1"/>
  <c r="H133" i="1"/>
  <c r="G133" i="1"/>
  <c r="F133" i="1"/>
  <c r="I163" i="1"/>
  <c r="G163" i="1"/>
  <c r="G180" i="1"/>
  <c r="I180" i="1"/>
  <c r="G160" i="1"/>
  <c r="I160" i="1"/>
  <c r="I146" i="1"/>
  <c r="G146" i="1"/>
  <c r="I181" i="1"/>
  <c r="G181" i="1"/>
  <c r="I192" i="1"/>
  <c r="G192" i="1"/>
  <c r="I197" i="1"/>
  <c r="G197" i="1"/>
  <c r="G170" i="1"/>
  <c r="I170" i="1"/>
  <c r="G195" i="1"/>
  <c r="I195" i="1"/>
  <c r="I148" i="1"/>
  <c r="G148" i="1"/>
  <c r="I147" i="1"/>
  <c r="G147" i="1"/>
  <c r="G174" i="1"/>
  <c r="I174" i="1"/>
  <c r="I228" i="1" l="1"/>
  <c r="H228" i="1"/>
  <c r="G228" i="1"/>
  <c r="F228" i="1"/>
  <c r="G156" i="1"/>
  <c r="I156" i="1"/>
  <c r="I27" i="1"/>
  <c r="H27" i="1"/>
  <c r="J27" i="1"/>
  <c r="G27" i="1"/>
  <c r="F27" i="1"/>
  <c r="C157" i="1"/>
  <c r="B157" i="1"/>
  <c r="J97" i="2"/>
  <c r="I97" i="2"/>
  <c r="H97" i="2"/>
  <c r="G97" i="2"/>
  <c r="F97" i="2"/>
  <c r="G158" i="1"/>
  <c r="I158" i="1"/>
  <c r="F47" i="2"/>
  <c r="J47" i="2"/>
  <c r="I47" i="2"/>
  <c r="H47" i="2"/>
  <c r="G47" i="2"/>
  <c r="F157" i="1"/>
  <c r="I92" i="1"/>
  <c r="G92" i="1"/>
  <c r="F92" i="1"/>
  <c r="J92" i="1"/>
  <c r="H92" i="1"/>
  <c r="I198" i="1"/>
  <c r="G198" i="1"/>
  <c r="I184" i="1"/>
  <c r="G184" i="1"/>
  <c r="J73" i="2"/>
  <c r="I73" i="2"/>
  <c r="G73" i="2"/>
  <c r="F73" i="2"/>
  <c r="H73" i="2"/>
  <c r="I155" i="1"/>
  <c r="G155" i="1"/>
  <c r="I23" i="2"/>
  <c r="H23" i="2"/>
  <c r="G23" i="2"/>
  <c r="F23" i="2"/>
  <c r="J23" i="2"/>
  <c r="I157" i="1" l="1"/>
  <c r="G157" i="1"/>
</calcChain>
</file>

<file path=xl/sharedStrings.xml><?xml version="1.0" encoding="utf-8"?>
<sst xmlns="http://schemas.openxmlformats.org/spreadsheetml/2006/main" count="440" uniqueCount="121">
  <si>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</si>
  <si>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</si>
  <si>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</si>
  <si>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</si>
  <si>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</si>
  <si>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</si>
  <si>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</si>
  <si>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</si>
  <si>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</si>
  <si>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</si>
  <si>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</si>
  <si>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</si>
  <si>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</si>
  <si>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</si>
  <si>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</si>
  <si>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</si>
  <si>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</si>
  <si>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</si>
  <si>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</si>
  <si>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</si>
  <si>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</si>
  <si>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</si>
  <si>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</si>
  <si>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</si>
  <si>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</si>
  <si>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</si>
  <si>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</si>
  <si>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</si>
  <si>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</si>
  <si>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</si>
  <si>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</si>
  <si>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</si>
  <si>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</si>
  <si>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</si>
  <si>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</si>
  <si>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</si>
  <si>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</si>
  <si>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</si>
  <si>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</si>
  <si>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</si>
  <si>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</si>
  <si>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</si>
  <si>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</si>
  <si>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</si>
  <si>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</si>
  <si>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</si>
  <si>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</si>
  <si>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</si>
  <si>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</si>
  <si>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</si>
  <si>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</si>
  <si>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</si>
  <si>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</si>
  <si>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</si>
  <si>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</si>
  <si>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</si>
  <si>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</si>
  <si>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</si>
  <si>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</si>
  <si>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</si>
  <si>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</si>
  <si>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</si>
  <si>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</si>
  <si>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</si>
  <si>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</si>
  <si>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</si>
  <si>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</si>
  <si>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Tasas de ocupación según municipio de alojamiento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</si>
  <si>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</si>
  <si>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</si>
  <si>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</si>
  <si>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</si>
  <si>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</si>
  <si>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</si>
  <si>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</si>
  <si>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</si>
  <si>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</si>
  <si>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</si>
  <si>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</si>
  <si>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</si>
  <si>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</si>
  <si>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</si>
  <si>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</si>
  <si>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</si>
  <si>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</si>
  <si>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</si>
  <si>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</si>
  <si>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</si>
  <si>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</si>
  <si>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</si>
  <si>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</si>
  <si>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</si>
  <si>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</si>
  <si>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</si>
  <si>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</si>
  <si>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</si>
  <si>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</si>
  <si>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</si>
  <si>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</si>
  <si>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</si>
  <si>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</si>
  <si>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</si>
  <si>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</si>
  <si>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</si>
  <si>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</si>
  <si>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</si>
  <si>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</si>
  <si>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</si>
  <si>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</si>
  <si>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</si>
  <si>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</si>
  <si>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</si>
  <si>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</si>
  <si>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</si>
  <si>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</si>
  <si>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</si>
  <si>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</si>
  <si>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</si>
  <si>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</si>
  <si>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verano (junio-agosto)</t>
  </si>
  <si>
    <t>verano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</si>
</sst>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</fills>
  <borders count="13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5">
    <xf numFmtId="0" fontId="0" fillId="0" borderId="0" xfId="0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0" fontId="0" fillId="0" borderId="16" xfId="0" applyBorder="1" applyAlignment="1">
      <alignment horizontal="left" indent="3"/>
    </xf>
    <xf numFmtId="3" fontId="0" fillId="0" borderId="16" xfId="0" applyNumberFormat="1" applyBorder="1"/>
    <xf numFmtId="164" fontId="0" fillId="0" borderId="16" xfId="1" applyNumberFormat="1" applyFont="1" applyBorder="1"/>
    <xf numFmtId="0" fontId="0" fillId="0" borderId="18" xfId="0" applyBorder="1" applyAlignment="1">
      <alignment horizontal="left" indent="3"/>
    </xf>
    <xf numFmtId="3" fontId="0" fillId="0" borderId="18" xfId="0" applyNumberFormat="1" applyBorder="1"/>
    <xf numFmtId="164" fontId="0" fillId="0" borderId="18" xfId="1" applyNumberFormat="1" applyFont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2"/>
    </xf>
    <xf numFmtId="0" fontId="0" fillId="0" borderId="18" xfId="0" applyBorder="1" applyAlignment="1">
      <alignment horizontal="left" indent="2"/>
    </xf>
    <xf numFmtId="0" fontId="0" fillId="0" borderId="21" xfId="0" applyBorder="1" applyAlignment="1">
      <alignment horizontal="left" indent="2"/>
    </xf>
    <xf numFmtId="3" fontId="0" fillId="0" borderId="22" xfId="0" applyNumberFormat="1" applyBorder="1"/>
    <xf numFmtId="164" fontId="0" fillId="0" borderId="22" xfId="1" applyNumberFormat="1" applyFont="1" applyBorder="1"/>
    <xf numFmtId="0" fontId="5" fillId="4" borderId="26" xfId="0" applyFont="1" applyFill="1" applyBorder="1"/>
    <xf numFmtId="0" fontId="5" fillId="4" borderId="27" xfId="0" applyFont="1" applyFill="1" applyBorder="1"/>
    <xf numFmtId="0" fontId="5" fillId="4" borderId="28" xfId="0" applyFont="1" applyFill="1" applyBorder="1"/>
    <xf numFmtId="0" fontId="0" fillId="0" borderId="16" xfId="0" applyBorder="1" applyAlignment="1">
      <alignment horizontal="left" indent="1"/>
    </xf>
    <xf numFmtId="0" fontId="0" fillId="0" borderId="17" xfId="0" applyBorder="1" applyAlignment="1">
      <alignment horizontal="left" indent="2"/>
    </xf>
    <xf numFmtId="164" fontId="0" fillId="0" borderId="17" xfId="1" applyNumberFormat="1" applyFont="1" applyBorder="1"/>
    <xf numFmtId="3" fontId="0" fillId="0" borderId="17" xfId="0" applyNumberFormat="1" applyBorder="1"/>
    <xf numFmtId="0" fontId="0" fillId="0" borderId="19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0" fontId="0" fillId="0" borderId="18" xfId="0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9" xfId="0" applyNumberFormat="1" applyBorder="1"/>
    <xf numFmtId="164" fontId="0" fillId="0" borderId="29" xfId="1" applyNumberFormat="1" applyFont="1" applyBorder="1"/>
    <xf numFmtId="0" fontId="0" fillId="0" borderId="22" xfId="0" applyBorder="1" applyAlignment="1">
      <alignment horizontal="left"/>
    </xf>
    <xf numFmtId="0" fontId="0" fillId="0" borderId="30" xfId="0" applyBorder="1" applyAlignment="1">
      <alignment horizontal="left"/>
    </xf>
    <xf numFmtId="3" fontId="0" fillId="0" borderId="30" xfId="0" applyNumberFormat="1" applyBorder="1"/>
    <xf numFmtId="164" fontId="0" fillId="0" borderId="30" xfId="1" applyNumberFormat="1" applyFont="1" applyBorder="1"/>
    <xf numFmtId="0" fontId="0" fillId="2" borderId="31" xfId="0" applyFill="1" applyBorder="1"/>
    <xf numFmtId="0" fontId="9" fillId="0" borderId="32" xfId="0" applyFont="1" applyBorder="1"/>
    <xf numFmtId="3" fontId="9" fillId="0" borderId="32" xfId="0" applyNumberFormat="1" applyFont="1" applyBorder="1"/>
    <xf numFmtId="164" fontId="9" fillId="0" borderId="32" xfId="1" applyNumberFormat="1" applyFont="1" applyBorder="1"/>
    <xf numFmtId="0" fontId="10" fillId="0" borderId="33" xfId="0" applyFont="1" applyBorder="1" applyAlignment="1">
      <alignment horizontal="left" indent="1"/>
    </xf>
    <xf numFmtId="3" fontId="10" fillId="0" borderId="33" xfId="0" applyNumberFormat="1" applyFont="1" applyBorder="1"/>
    <xf numFmtId="164" fontId="10" fillId="0" borderId="33" xfId="1" applyNumberFormat="1" applyFont="1" applyBorder="1"/>
    <xf numFmtId="0" fontId="0" fillId="0" borderId="19" xfId="0" applyBorder="1" applyAlignment="1">
      <alignment horizontal="left" indent="2"/>
    </xf>
    <xf numFmtId="0" fontId="10" fillId="0" borderId="32" xfId="0" applyFont="1" applyBorder="1"/>
    <xf numFmtId="3" fontId="10" fillId="0" borderId="32" xfId="0" applyNumberFormat="1" applyFont="1" applyBorder="1"/>
    <xf numFmtId="164" fontId="10" fillId="0" borderId="32" xfId="1" applyNumberFormat="1" applyFont="1" applyBorder="1"/>
    <xf numFmtId="0" fontId="0" fillId="0" borderId="34" xfId="0" applyBorder="1" applyAlignment="1">
      <alignment horizontal="left" indent="1"/>
    </xf>
    <xf numFmtId="3" fontId="0" fillId="0" borderId="35" xfId="0" applyNumberFormat="1" applyBorder="1"/>
    <xf numFmtId="164" fontId="0" fillId="0" borderId="35" xfId="1" applyNumberFormat="1" applyFont="1" applyBorder="1"/>
    <xf numFmtId="0" fontId="0" fillId="0" borderId="36" xfId="0" applyBorder="1"/>
    <xf numFmtId="3" fontId="0" fillId="0" borderId="36" xfId="0" applyNumberFormat="1" applyBorder="1"/>
    <xf numFmtId="164" fontId="0" fillId="0" borderId="36" xfId="1" applyNumberFormat="1" applyFont="1" applyBorder="1"/>
    <xf numFmtId="0" fontId="0" fillId="0" borderId="18" xfId="0" applyBorder="1"/>
    <xf numFmtId="0" fontId="0" fillId="0" borderId="22" xfId="0" applyBorder="1"/>
    <xf numFmtId="0" fontId="0" fillId="0" borderId="21" xfId="0" applyBorder="1"/>
    <xf numFmtId="3" fontId="0" fillId="0" borderId="21" xfId="0" applyNumberFormat="1" applyBorder="1"/>
    <xf numFmtId="164" fontId="0" fillId="0" borderId="21" xfId="1" applyNumberFormat="1" applyFont="1" applyBorder="1"/>
    <xf numFmtId="0" fontId="0" fillId="2" borderId="37" xfId="0" applyFill="1" applyBorder="1"/>
    <xf numFmtId="0" fontId="0" fillId="2" borderId="8" xfId="0" applyFill="1" applyBorder="1"/>
    <xf numFmtId="0" fontId="12" fillId="0" borderId="38" xfId="0" applyFont="1" applyBorder="1"/>
    <xf numFmtId="2" fontId="13" fillId="0" borderId="38" xfId="0" applyNumberFormat="1" applyFont="1" applyBorder="1" applyAlignment="1">
      <alignment horizontal="right"/>
    </xf>
    <xf numFmtId="2" fontId="13" fillId="0" borderId="39" xfId="0" applyNumberFormat="1" applyFont="1" applyBorder="1"/>
    <xf numFmtId="0" fontId="13" fillId="0" borderId="41" xfId="0" applyFont="1" applyBorder="1" applyAlignment="1">
      <alignment horizontal="left" indent="1"/>
    </xf>
    <xf numFmtId="2" fontId="13" fillId="0" borderId="41" xfId="0" applyNumberFormat="1" applyFont="1" applyBorder="1" applyAlignment="1">
      <alignment horizontal="right"/>
    </xf>
    <xf numFmtId="2" fontId="13" fillId="0" borderId="42" xfId="0" applyNumberFormat="1" applyFont="1" applyBorder="1"/>
    <xf numFmtId="0" fontId="0" fillId="0" borderId="44" xfId="0" applyBorder="1" applyAlignment="1">
      <alignment horizontal="left" indent="2"/>
    </xf>
    <xf numFmtId="2" fontId="0" fillId="0" borderId="44" xfId="0" applyNumberFormat="1" applyBorder="1" applyAlignment="1">
      <alignment horizontal="right"/>
    </xf>
    <xf numFmtId="2" fontId="0" fillId="0" borderId="45" xfId="0" applyNumberFormat="1" applyBorder="1"/>
    <xf numFmtId="2" fontId="0" fillId="0" borderId="18" xfId="0" applyNumberFormat="1" applyBorder="1" applyAlignment="1">
      <alignment horizontal="right"/>
    </xf>
    <xf numFmtId="2" fontId="0" fillId="0" borderId="47" xfId="0" applyNumberFormat="1" applyBorder="1"/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0" fontId="13" fillId="0" borderId="52" xfId="0" applyFont="1" applyBorder="1" applyAlignment="1">
      <alignment horizontal="left" indent="1"/>
    </xf>
    <xf numFmtId="2" fontId="13" fillId="0" borderId="52" xfId="0" applyNumberFormat="1" applyFont="1" applyBorder="1" applyAlignment="1">
      <alignment horizontal="right"/>
    </xf>
    <xf numFmtId="2" fontId="0" fillId="0" borderId="53" xfId="0" applyNumberFormat="1" applyBorder="1" applyAlignment="1">
      <alignment horizontal="right"/>
    </xf>
    <xf numFmtId="2" fontId="0" fillId="0" borderId="54" xfId="0" applyNumberFormat="1" applyBorder="1"/>
    <xf numFmtId="2" fontId="0" fillId="0" borderId="56" xfId="0" applyNumberFormat="1" applyBorder="1" applyAlignment="1">
      <alignment horizontal="right"/>
    </xf>
    <xf numFmtId="2" fontId="0" fillId="0" borderId="57" xfId="0" applyNumberFormat="1" applyBorder="1"/>
    <xf numFmtId="2" fontId="0" fillId="0" borderId="59" xfId="0" applyNumberFormat="1" applyBorder="1" applyAlignment="1">
      <alignment horizontal="right"/>
    </xf>
    <xf numFmtId="2" fontId="0" fillId="0" borderId="60" xfId="0" applyNumberFormat="1" applyBorder="1"/>
    <xf numFmtId="165" fontId="13" fillId="0" borderId="38" xfId="0" applyNumberFormat="1" applyFont="1" applyBorder="1" applyAlignment="1">
      <alignment horizontal="right"/>
    </xf>
    <xf numFmtId="2" fontId="13" fillId="0" borderId="38" xfId="0" applyNumberFormat="1" applyFont="1" applyBorder="1"/>
    <xf numFmtId="165" fontId="13" fillId="0" borderId="38" xfId="0" applyNumberFormat="1" applyFont="1" applyBorder="1" applyAlignment="1">
      <alignment horizontal="center"/>
    </xf>
    <xf numFmtId="0" fontId="13" fillId="0" borderId="38" xfId="0" applyFont="1" applyBorder="1"/>
    <xf numFmtId="2" fontId="13" fillId="0" borderId="38" xfId="0" applyNumberFormat="1" applyFont="1" applyBorder="1" applyAlignment="1">
      <alignment horizontal="center"/>
    </xf>
    <xf numFmtId="0" fontId="0" fillId="0" borderId="44" xfId="0" applyBorder="1" applyAlignment="1">
      <alignment horizontal="left" indent="1"/>
    </xf>
    <xf numFmtId="2" fontId="0" fillId="0" borderId="44" xfId="0" applyNumberFormat="1" applyBorder="1"/>
    <xf numFmtId="165" fontId="0" fillId="0" borderId="44" xfId="0" applyNumberFormat="1" applyBorder="1" applyAlignment="1">
      <alignment horizontal="right"/>
    </xf>
    <xf numFmtId="165" fontId="0" fillId="0" borderId="44" xfId="0" applyNumberForma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13" fillId="0" borderId="41" xfId="0" applyFont="1" applyBorder="1"/>
    <xf numFmtId="2" fontId="13" fillId="0" borderId="41" xfId="0" applyNumberFormat="1" applyFont="1" applyBorder="1"/>
    <xf numFmtId="165" fontId="13" fillId="0" borderId="41" xfId="0" applyNumberFormat="1" applyFont="1" applyBorder="1" applyAlignment="1">
      <alignment horizontal="right"/>
    </xf>
    <xf numFmtId="165" fontId="13" fillId="0" borderId="41" xfId="0" applyNumberFormat="1" applyFont="1" applyBorder="1" applyAlignment="1">
      <alignment horizontal="center"/>
    </xf>
    <xf numFmtId="2" fontId="0" fillId="0" borderId="66" xfId="0" applyNumberFormat="1" applyBorder="1"/>
    <xf numFmtId="165" fontId="0" fillId="0" borderId="66" xfId="0" applyNumberFormat="1" applyBorder="1" applyAlignment="1">
      <alignment horizontal="right"/>
    </xf>
    <xf numFmtId="165" fontId="0" fillId="0" borderId="66" xfId="0" applyNumberFormat="1" applyBorder="1" applyAlignment="1">
      <alignment horizontal="center"/>
    </xf>
    <xf numFmtId="2" fontId="0" fillId="0" borderId="56" xfId="0" applyNumberFormat="1" applyBorder="1"/>
    <xf numFmtId="2" fontId="0" fillId="0" borderId="56" xfId="0" applyNumberFormat="1" applyBorder="1" applyAlignment="1">
      <alignment horizontal="center"/>
    </xf>
    <xf numFmtId="165" fontId="0" fillId="0" borderId="56" xfId="0" applyNumberFormat="1" applyBorder="1" applyAlignment="1">
      <alignment horizontal="right"/>
    </xf>
    <xf numFmtId="165" fontId="0" fillId="0" borderId="56" xfId="0" applyNumberFormat="1" applyBorder="1" applyAlignment="1">
      <alignment horizontal="center"/>
    </xf>
    <xf numFmtId="0" fontId="0" fillId="0" borderId="67" xfId="0" applyBorder="1"/>
    <xf numFmtId="2" fontId="0" fillId="0" borderId="67" xfId="0" applyNumberFormat="1" applyBorder="1" applyAlignment="1">
      <alignment horizontal="right"/>
    </xf>
    <xf numFmtId="2" fontId="0" fillId="0" borderId="67" xfId="0" applyNumberFormat="1" applyBorder="1"/>
    <xf numFmtId="2" fontId="0" fillId="0" borderId="67" xfId="0" applyNumberFormat="1" applyBorder="1" applyAlignment="1">
      <alignment horizontal="center"/>
    </xf>
    <xf numFmtId="0" fontId="0" fillId="0" borderId="56" xfId="0" applyBorder="1"/>
    <xf numFmtId="0" fontId="0" fillId="0" borderId="70" xfId="0" applyBorder="1"/>
    <xf numFmtId="2" fontId="0" fillId="0" borderId="70" xfId="0" applyNumberFormat="1" applyBorder="1" applyAlignment="1">
      <alignment horizontal="center"/>
    </xf>
    <xf numFmtId="0" fontId="0" fillId="0" borderId="59" xfId="0" applyBorder="1"/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0" fontId="14" fillId="0" borderId="73" xfId="0" applyFont="1" applyBorder="1"/>
    <xf numFmtId="164" fontId="15" fillId="0" borderId="73" xfId="1" applyNumberFormat="1" applyFont="1" applyBorder="1"/>
    <xf numFmtId="166" fontId="15" fillId="0" borderId="74" xfId="0" applyNumberFormat="1" applyFont="1" applyBorder="1" applyAlignment="1">
      <alignment horizontal="center"/>
    </xf>
    <xf numFmtId="0" fontId="15" fillId="0" borderId="76" xfId="0" applyFont="1" applyBorder="1" applyAlignment="1">
      <alignment horizontal="left" indent="1"/>
    </xf>
    <xf numFmtId="164" fontId="15" fillId="0" borderId="76" xfId="1" applyNumberFormat="1" applyFont="1" applyBorder="1"/>
    <xf numFmtId="166" fontId="15" fillId="0" borderId="77" xfId="0" applyNumberFormat="1" applyFont="1" applyBorder="1" applyAlignment="1">
      <alignment horizontal="center"/>
    </xf>
    <xf numFmtId="0" fontId="0" fillId="0" borderId="79" xfId="0" applyBorder="1" applyAlignment="1">
      <alignment horizontal="left" indent="2"/>
    </xf>
    <xf numFmtId="164" fontId="0" fillId="0" borderId="79" xfId="1" applyNumberFormat="1" applyFont="1" applyBorder="1"/>
    <xf numFmtId="166" fontId="0" fillId="0" borderId="80" xfId="0" applyNumberFormat="1" applyBorder="1" applyAlignment="1">
      <alignment horizontal="center"/>
    </xf>
    <xf numFmtId="166" fontId="0" fillId="0" borderId="47" xfId="0" applyNumberFormat="1" applyBorder="1" applyAlignment="1">
      <alignment horizontal="center"/>
    </xf>
    <xf numFmtId="0" fontId="0" fillId="0" borderId="82" xfId="0" applyBorder="1" applyAlignment="1">
      <alignment horizontal="left" indent="2"/>
    </xf>
    <xf numFmtId="164" fontId="0" fillId="0" borderId="82" xfId="1" applyNumberFormat="1" applyFont="1" applyBorder="1"/>
    <xf numFmtId="166" fontId="0" fillId="0" borderId="83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4" fontId="15" fillId="0" borderId="73" xfId="1" applyNumberFormat="1" applyFont="1" applyBorder="1" applyAlignment="1">
      <alignment horizontal="right"/>
    </xf>
    <xf numFmtId="0" fontId="0" fillId="0" borderId="79" xfId="0" applyBorder="1"/>
    <xf numFmtId="164" fontId="0" fillId="0" borderId="18" xfId="1" applyNumberFormat="1" applyFont="1" applyBorder="1" applyAlignment="1">
      <alignment horizontal="right"/>
    </xf>
    <xf numFmtId="164" fontId="0" fillId="0" borderId="22" xfId="1" applyNumberFormat="1" applyFont="1" applyBorder="1" applyAlignment="1">
      <alignment horizontal="right"/>
    </xf>
    <xf numFmtId="166" fontId="0" fillId="0" borderId="87" xfId="0" applyNumberFormat="1" applyBorder="1" applyAlignment="1">
      <alignment horizontal="center"/>
    </xf>
    <xf numFmtId="0" fontId="17" fillId="0" borderId="89" xfId="0" applyFont="1" applyBorder="1"/>
    <xf numFmtId="167" fontId="17" fillId="0" borderId="89" xfId="0" applyNumberFormat="1" applyFont="1" applyBorder="1"/>
    <xf numFmtId="164" fontId="17" fillId="0" borderId="89" xfId="1" applyNumberFormat="1" applyFont="1" applyBorder="1"/>
    <xf numFmtId="0" fontId="18" fillId="0" borderId="90" xfId="0" applyFont="1" applyBorder="1" applyAlignment="1">
      <alignment horizontal="left" indent="1"/>
    </xf>
    <xf numFmtId="167" fontId="18" fillId="0" borderId="90" xfId="0" applyNumberFormat="1" applyFont="1" applyBorder="1"/>
    <xf numFmtId="164" fontId="18" fillId="0" borderId="90" xfId="1" applyNumberFormat="1" applyFont="1" applyBorder="1" applyAlignment="1">
      <alignment horizontal="right"/>
    </xf>
    <xf numFmtId="3" fontId="18" fillId="0" borderId="90" xfId="0" applyNumberFormat="1" applyFont="1" applyBorder="1" applyAlignment="1">
      <alignment horizontal="right"/>
    </xf>
    <xf numFmtId="0" fontId="0" fillId="0" borderId="91" xfId="0" applyBorder="1" applyAlignment="1">
      <alignment horizontal="left" indent="2"/>
    </xf>
    <xf numFmtId="167" fontId="0" fillId="0" borderId="92" xfId="0" applyNumberFormat="1" applyBorder="1"/>
    <xf numFmtId="164" fontId="0" fillId="0" borderId="91" xfId="1" applyNumberFormat="1" applyFont="1" applyBorder="1" applyAlignment="1">
      <alignment horizontal="right"/>
    </xf>
    <xf numFmtId="3" fontId="0" fillId="0" borderId="91" xfId="0" applyNumberFormat="1" applyBorder="1" applyAlignment="1">
      <alignment horizontal="right"/>
    </xf>
    <xf numFmtId="0" fontId="0" fillId="0" borderId="93" xfId="0" applyBorder="1" applyAlignment="1">
      <alignment horizontal="left" indent="2"/>
    </xf>
    <xf numFmtId="167" fontId="0" fillId="0" borderId="18" xfId="0" applyNumberFormat="1" applyBorder="1"/>
    <xf numFmtId="3" fontId="0" fillId="0" borderId="18" xfId="0" applyNumberFormat="1" applyBorder="1" applyAlignment="1">
      <alignment horizontal="right"/>
    </xf>
    <xf numFmtId="0" fontId="0" fillId="0" borderId="94" xfId="0" applyBorder="1" applyAlignment="1">
      <alignment horizontal="left" indent="2"/>
    </xf>
    <xf numFmtId="0" fontId="0" fillId="0" borderId="95" xfId="0" applyBorder="1" applyAlignment="1">
      <alignment horizontal="left" indent="2"/>
    </xf>
    <xf numFmtId="167" fontId="0" fillId="0" borderId="96" xfId="0" applyNumberFormat="1" applyBorder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167" fontId="0" fillId="0" borderId="20" xfId="0" applyNumberFormat="1" applyBorder="1"/>
    <xf numFmtId="164" fontId="0" fillId="0" borderId="20" xfId="1" applyNumberFormat="1" applyFon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4" fontId="17" fillId="0" borderId="89" xfId="1" applyNumberFormat="1" applyFont="1" applyBorder="1" applyAlignment="1">
      <alignment horizontal="right"/>
    </xf>
    <xf numFmtId="167" fontId="0" fillId="0" borderId="36" xfId="0" applyNumberFormat="1" applyBorder="1"/>
    <xf numFmtId="164" fontId="0" fillId="0" borderId="36" xfId="1" applyNumberFormat="1" applyFont="1" applyBorder="1" applyAlignment="1">
      <alignment horizontal="right"/>
    </xf>
    <xf numFmtId="168" fontId="17" fillId="0" borderId="89" xfId="0" applyNumberFormat="1" applyFont="1" applyBorder="1"/>
    <xf numFmtId="164" fontId="17" fillId="0" borderId="97" xfId="1" applyNumberFormat="1" applyFont="1" applyBorder="1" applyAlignment="1"/>
    <xf numFmtId="169" fontId="17" fillId="0" borderId="97" xfId="0" applyNumberFormat="1" applyFont="1" applyBorder="1" applyAlignment="1">
      <alignment horizontal="right" indent="1"/>
    </xf>
    <xf numFmtId="168" fontId="18" fillId="0" borderId="90" xfId="0" applyNumberFormat="1" applyFont="1" applyBorder="1"/>
    <xf numFmtId="164" fontId="18" fillId="0" borderId="99" xfId="1" applyNumberFormat="1" applyFont="1" applyBorder="1" applyAlignment="1"/>
    <xf numFmtId="169" fontId="18" fillId="0" borderId="99" xfId="0" applyNumberFormat="1" applyFont="1" applyBorder="1" applyAlignment="1">
      <alignment horizontal="right" indent="1"/>
    </xf>
    <xf numFmtId="168" fontId="0" fillId="0" borderId="92" xfId="0" applyNumberFormat="1" applyBorder="1"/>
    <xf numFmtId="164" fontId="0" fillId="0" borderId="101" xfId="1" applyNumberFormat="1" applyFont="1" applyBorder="1" applyAlignment="1"/>
    <xf numFmtId="169" fontId="0" fillId="0" borderId="101" xfId="0" applyNumberFormat="1" applyBorder="1" applyAlignment="1">
      <alignment horizontal="right" indent="1"/>
    </xf>
    <xf numFmtId="168" fontId="0" fillId="0" borderId="18" xfId="0" applyNumberFormat="1" applyBorder="1"/>
    <xf numFmtId="164" fontId="0" fillId="0" borderId="103" xfId="1" applyNumberFormat="1" applyFont="1" applyBorder="1" applyAlignment="1"/>
    <xf numFmtId="169" fontId="0" fillId="0" borderId="103" xfId="0" applyNumberFormat="1" applyBorder="1" applyAlignment="1">
      <alignment horizontal="right" indent="1"/>
    </xf>
    <xf numFmtId="164" fontId="0" fillId="0" borderId="105" xfId="1" applyNumberFormat="1" applyFont="1" applyBorder="1" applyAlignment="1"/>
    <xf numFmtId="169" fontId="0" fillId="0" borderId="105" xfId="0" applyNumberFormat="1" applyBorder="1" applyAlignment="1">
      <alignment horizontal="right" indent="1"/>
    </xf>
    <xf numFmtId="168" fontId="0" fillId="0" borderId="96" xfId="0" applyNumberFormat="1" applyBorder="1"/>
    <xf numFmtId="164" fontId="0" fillId="0" borderId="107" xfId="1" applyNumberFormat="1" applyFont="1" applyBorder="1" applyAlignment="1"/>
    <xf numFmtId="169" fontId="0" fillId="0" borderId="107" xfId="0" applyNumberFormat="1" applyBorder="1" applyAlignment="1">
      <alignment horizontal="right" indent="1"/>
    </xf>
    <xf numFmtId="168" fontId="0" fillId="0" borderId="20" xfId="0" applyNumberFormat="1" applyBorder="1"/>
    <xf numFmtId="164" fontId="0" fillId="0" borderId="109" xfId="1" applyNumberFormat="1" applyFont="1" applyBorder="1" applyAlignment="1"/>
    <xf numFmtId="169" fontId="0" fillId="0" borderId="109" xfId="0" applyNumberFormat="1" applyBorder="1" applyAlignment="1">
      <alignment horizontal="right" indent="1"/>
    </xf>
    <xf numFmtId="164" fontId="0" fillId="0" borderId="47" xfId="1" applyNumberFormat="1" applyFont="1" applyBorder="1" applyAlignment="1"/>
    <xf numFmtId="169" fontId="0" fillId="0" borderId="47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87" xfId="1" applyNumberFormat="1" applyFont="1" applyBorder="1" applyAlignment="1"/>
    <xf numFmtId="169" fontId="0" fillId="0" borderId="85" xfId="0" applyNumberFormat="1" applyBorder="1" applyAlignment="1">
      <alignment horizontal="right" indent="1"/>
    </xf>
    <xf numFmtId="164" fontId="17" fillId="0" borderId="97" xfId="1" applyNumberFormat="1" applyFont="1" applyBorder="1" applyAlignment="1">
      <alignment horizontal="right"/>
    </xf>
    <xf numFmtId="168" fontId="0" fillId="0" borderId="36" xfId="0" applyNumberFormat="1" applyBorder="1"/>
    <xf numFmtId="164" fontId="0" fillId="0" borderId="111" xfId="1" applyNumberFormat="1" applyFont="1" applyBorder="1" applyAlignment="1">
      <alignment horizontal="right"/>
    </xf>
    <xf numFmtId="164" fontId="0" fillId="0" borderId="47" xfId="1" applyNumberFormat="1" applyFont="1" applyBorder="1" applyAlignment="1">
      <alignment horizontal="right"/>
    </xf>
    <xf numFmtId="164" fontId="0" fillId="0" borderId="114" xfId="1" applyNumberFormat="1" applyFont="1" applyBorder="1" applyAlignment="1">
      <alignment horizontal="right"/>
    </xf>
    <xf numFmtId="164" fontId="0" fillId="0" borderId="112" xfId="1" applyNumberFormat="1" applyFont="1" applyBorder="1" applyAlignment="1">
      <alignment horizontal="right"/>
    </xf>
    <xf numFmtId="0" fontId="0" fillId="2" borderId="8" xfId="0" applyFill="1" applyBorder="1" applyAlignment="1">
      <alignment vertical="center" wrapText="1"/>
    </xf>
    <xf numFmtId="0" fontId="0" fillId="2" borderId="120" xfId="0" applyFill="1" applyBorder="1" applyAlignment="1">
      <alignment vertical="center" wrapText="1"/>
    </xf>
    <xf numFmtId="0" fontId="19" fillId="0" borderId="121" xfId="0" applyFont="1" applyBorder="1"/>
    <xf numFmtId="164" fontId="19" fillId="0" borderId="122" xfId="1" applyNumberFormat="1" applyFont="1" applyBorder="1" applyAlignment="1"/>
    <xf numFmtId="1" fontId="19" fillId="0" borderId="122" xfId="1" applyNumberFormat="1" applyFont="1" applyBorder="1" applyAlignment="1"/>
    <xf numFmtId="1" fontId="19" fillId="0" borderId="122" xfId="0" applyNumberFormat="1" applyFont="1" applyBorder="1"/>
    <xf numFmtId="0" fontId="20" fillId="0" borderId="123" xfId="0" applyFont="1" applyBorder="1" applyAlignment="1">
      <alignment horizontal="left" indent="1"/>
    </xf>
    <xf numFmtId="164" fontId="20" fillId="0" borderId="124" xfId="1" applyNumberFormat="1" applyFont="1" applyBorder="1" applyAlignment="1"/>
    <xf numFmtId="1" fontId="20" fillId="0" borderId="124" xfId="1" applyNumberFormat="1" applyFont="1" applyBorder="1" applyAlignment="1"/>
    <xf numFmtId="1" fontId="20" fillId="0" borderId="124" xfId="0" applyNumberFormat="1" applyFont="1" applyBorder="1"/>
    <xf numFmtId="0" fontId="0" fillId="0" borderId="29" xfId="0" applyBorder="1" applyAlignment="1">
      <alignment horizontal="left" indent="2"/>
    </xf>
    <xf numFmtId="164" fontId="0" fillId="0" borderId="125" xfId="1" applyNumberFormat="1" applyFont="1" applyBorder="1" applyAlignment="1"/>
    <xf numFmtId="1" fontId="0" fillId="0" borderId="125" xfId="1" applyNumberFormat="1" applyFont="1" applyBorder="1" applyAlignment="1"/>
    <xf numFmtId="1" fontId="0" fillId="0" borderId="125" xfId="0" applyNumberFormat="1" applyBorder="1"/>
    <xf numFmtId="1" fontId="0" fillId="0" borderId="47" xfId="1" applyNumberFormat="1" applyFont="1" applyBorder="1" applyAlignment="1"/>
    <xf numFmtId="1" fontId="0" fillId="0" borderId="47" xfId="0" applyNumberFormat="1" applyBorder="1"/>
    <xf numFmtId="0" fontId="0" fillId="0" borderId="22" xfId="0" applyBorder="1" applyAlignment="1">
      <alignment horizontal="left" indent="2"/>
    </xf>
    <xf numFmtId="164" fontId="0" fillId="0" borderId="126" xfId="1" applyNumberFormat="1" applyFont="1" applyBorder="1" applyAlignment="1"/>
    <xf numFmtId="1" fontId="0" fillId="0" borderId="126" xfId="1" applyNumberFormat="1" applyFont="1" applyBorder="1" applyAlignment="1"/>
    <xf numFmtId="1" fontId="0" fillId="0" borderId="126" xfId="0" applyNumberFormat="1" applyBorder="1"/>
    <xf numFmtId="0" fontId="20" fillId="0" borderId="127" xfId="0" applyFont="1" applyBorder="1" applyAlignment="1">
      <alignment horizontal="left" indent="1"/>
    </xf>
    <xf numFmtId="0" fontId="0" fillId="0" borderId="30" xfId="0" applyBorder="1" applyAlignment="1">
      <alignment horizontal="left" indent="2"/>
    </xf>
    <xf numFmtId="164" fontId="0" fillId="0" borderId="114" xfId="1" applyNumberFormat="1" applyFont="1" applyBorder="1" applyAlignment="1"/>
    <xf numFmtId="1" fontId="0" fillId="0" borderId="114" xfId="1" applyNumberFormat="1" applyFont="1" applyBorder="1" applyAlignment="1"/>
    <xf numFmtId="3" fontId="19" fillId="0" borderId="122" xfId="0" applyNumberFormat="1" applyFont="1" applyBorder="1"/>
    <xf numFmtId="3" fontId="19" fillId="0" borderId="122" xfId="1" applyNumberFormat="1" applyFont="1" applyBorder="1" applyAlignment="1"/>
    <xf numFmtId="3" fontId="20" fillId="0" borderId="124" xfId="0" applyNumberFormat="1" applyFont="1" applyBorder="1"/>
    <xf numFmtId="3" fontId="20" fillId="0" borderId="124" xfId="1" applyNumberFormat="1" applyFont="1" applyBorder="1" applyAlignment="1"/>
    <xf numFmtId="3" fontId="0" fillId="0" borderId="125" xfId="0" applyNumberFormat="1" applyBorder="1"/>
    <xf numFmtId="3" fontId="0" fillId="0" borderId="125" xfId="1" applyNumberFormat="1" applyFont="1" applyBorder="1" applyAlignment="1"/>
    <xf numFmtId="3" fontId="0" fillId="0" borderId="47" xfId="0" applyNumberFormat="1" applyBorder="1"/>
    <xf numFmtId="3" fontId="0" fillId="0" borderId="47" xfId="1" applyNumberFormat="1" applyFont="1" applyBorder="1" applyAlignment="1"/>
    <xf numFmtId="3" fontId="0" fillId="0" borderId="126" xfId="0" applyNumberFormat="1" applyBorder="1"/>
    <xf numFmtId="3" fontId="0" fillId="0" borderId="126" xfId="1" applyNumberFormat="1" applyFont="1" applyBorder="1" applyAlignment="1"/>
    <xf numFmtId="3" fontId="0" fillId="0" borderId="114" xfId="1" applyNumberFormat="1" applyFont="1" applyBorder="1" applyAlignment="1"/>
    <xf numFmtId="3" fontId="6" fillId="0" borderId="13" xfId="0" applyNumberFormat="1" applyFont="1" applyBorder="1" applyAlignment="1">
      <alignment horizontal="right" vertical="center"/>
    </xf>
    <xf numFmtId="0" fontId="21" fillId="0" borderId="129" xfId="0" applyFont="1" applyBorder="1" applyAlignment="1">
      <alignment horizontal="left" indent="1"/>
    </xf>
    <xf numFmtId="3" fontId="21" fillId="0" borderId="129" xfId="0" applyNumberFormat="1" applyFont="1" applyBorder="1" applyAlignment="1">
      <alignment horizontal="right" vertical="center"/>
    </xf>
    <xf numFmtId="164" fontId="21" fillId="0" borderId="129" xfId="1" applyNumberFormat="1" applyFont="1" applyBorder="1" applyAlignment="1">
      <alignment horizontal="right" vertical="center"/>
    </xf>
    <xf numFmtId="3" fontId="0" fillId="0" borderId="0" xfId="0" applyNumberFormat="1"/>
    <xf numFmtId="3" fontId="0" fillId="0" borderId="29" xfId="0" applyNumberFormat="1" applyBorder="1" applyAlignment="1">
      <alignment horizontal="left" indent="3"/>
    </xf>
    <xf numFmtId="3" fontId="0" fillId="0" borderId="29" xfId="0" applyNumberFormat="1" applyBorder="1" applyAlignment="1">
      <alignment horizontal="right" vertical="center"/>
    </xf>
    <xf numFmtId="164" fontId="1" fillId="0" borderId="29" xfId="1" applyNumberFormat="1" applyFont="1" applyBorder="1" applyAlignment="1">
      <alignment horizontal="right" vertical="center"/>
    </xf>
    <xf numFmtId="3" fontId="23" fillId="0" borderId="130" xfId="0" applyNumberFormat="1" applyFont="1" applyBorder="1" applyAlignment="1">
      <alignment horizontal="right"/>
    </xf>
    <xf numFmtId="3" fontId="24" fillId="0" borderId="131" xfId="0" applyNumberFormat="1" applyFont="1" applyBorder="1" applyAlignment="1">
      <alignment horizontal="right"/>
    </xf>
    <xf numFmtId="0" fontId="21" fillId="0" borderId="132" xfId="0" applyFont="1" applyBorder="1" applyAlignment="1">
      <alignment horizontal="left"/>
    </xf>
    <xf numFmtId="0" fontId="22" fillId="0" borderId="133" xfId="0" applyFont="1" applyBorder="1" applyAlignment="1">
      <alignment horizontal="left" indent="1"/>
    </xf>
    <xf numFmtId="3" fontId="22" fillId="0" borderId="133" xfId="0" applyNumberFormat="1" applyFont="1" applyBorder="1" applyAlignment="1">
      <alignment horizontal="right" vertical="center"/>
    </xf>
    <xf numFmtId="164" fontId="22" fillId="0" borderId="133" xfId="1" applyNumberFormat="1" applyFont="1" applyBorder="1" applyAlignment="1">
      <alignment horizontal="right" vertical="center"/>
    </xf>
    <xf numFmtId="3" fontId="0" fillId="0" borderId="17" xfId="0" applyNumberFormat="1" applyBorder="1" applyAlignment="1">
      <alignment horizontal="left" indent="3"/>
    </xf>
    <xf numFmtId="3" fontId="0" fillId="0" borderId="17" xfId="0" applyNumberFormat="1" applyBorder="1" applyAlignment="1">
      <alignment horizontal="right" vertical="center"/>
    </xf>
    <xf numFmtId="164" fontId="1" fillId="0" borderId="17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29" xfId="0" applyFont="1" applyBorder="1" applyAlignment="1">
      <alignment horizontal="left"/>
    </xf>
    <xf numFmtId="0" fontId="25" fillId="0" borderId="134" xfId="0" applyFont="1" applyBorder="1" applyAlignment="1">
      <alignment horizontal="left"/>
    </xf>
    <xf numFmtId="3" fontId="25" fillId="0" borderId="134" xfId="0" applyNumberFormat="1" applyFont="1" applyBorder="1" applyAlignment="1">
      <alignment horizontal="right" vertical="center"/>
    </xf>
    <xf numFmtId="164" fontId="25" fillId="0" borderId="134" xfId="1" applyNumberFormat="1" applyFont="1" applyBorder="1" applyAlignment="1">
      <alignment horizontal="right" vertical="center"/>
    </xf>
    <xf numFmtId="0" fontId="25" fillId="0" borderId="135" xfId="0" applyFont="1" applyBorder="1" applyAlignment="1">
      <alignment horizontal="left"/>
    </xf>
    <xf numFmtId="3" fontId="25" fillId="0" borderId="135" xfId="0" applyNumberFormat="1" applyFont="1" applyBorder="1" applyAlignment="1">
      <alignment horizontal="right" vertical="center"/>
    </xf>
    <xf numFmtId="164" fontId="25" fillId="0" borderId="135" xfId="1" applyNumberFormat="1" applyFont="1" applyBorder="1" applyAlignment="1">
      <alignment horizontal="right" vertical="center"/>
    </xf>
    <xf numFmtId="0" fontId="26" fillId="0" borderId="136" xfId="0" applyFont="1" applyBorder="1" applyAlignment="1">
      <alignment horizontal="left" indent="1"/>
    </xf>
    <xf numFmtId="3" fontId="26" fillId="0" borderId="136" xfId="0" applyNumberFormat="1" applyFont="1" applyBorder="1" applyAlignment="1">
      <alignment horizontal="right" vertical="center"/>
    </xf>
    <xf numFmtId="164" fontId="26" fillId="0" borderId="136" xfId="1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2" fontId="0" fillId="0" borderId="23" xfId="0" applyNumberFormat="1" applyBorder="1" applyAlignment="1">
      <alignment horizontal="right"/>
    </xf>
    <xf numFmtId="2" fontId="0" fillId="0" borderId="24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2" fontId="0" fillId="0" borderId="45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13" fillId="0" borderId="42" xfId="0" applyNumberFormat="1" applyFont="1" applyBorder="1" applyAlignment="1">
      <alignment horizontal="center"/>
    </xf>
    <xf numFmtId="2" fontId="13" fillId="0" borderId="43" xfId="0" applyNumberFormat="1" applyFont="1" applyBorder="1" applyAlignment="1">
      <alignment horizontal="center"/>
    </xf>
    <xf numFmtId="2" fontId="13" fillId="0" borderId="39" xfId="0" applyNumberFormat="1" applyFont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2" fontId="13" fillId="0" borderId="62" xfId="0" applyNumberFormat="1" applyFont="1" applyBorder="1" applyAlignment="1">
      <alignment horizontal="center"/>
    </xf>
    <xf numFmtId="2" fontId="13" fillId="0" borderId="63" xfId="0" applyNumberFormat="1" applyFon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2" fontId="0" fillId="0" borderId="69" xfId="0" applyNumberFormat="1" applyBorder="1" applyAlignment="1">
      <alignment horizontal="center"/>
    </xf>
    <xf numFmtId="2" fontId="0" fillId="0" borderId="71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166" fontId="0" fillId="0" borderId="47" xfId="0" applyNumberFormat="1" applyBorder="1" applyAlignment="1">
      <alignment horizontal="center"/>
    </xf>
    <xf numFmtId="166" fontId="0" fillId="0" borderId="48" xfId="0" applyNumberFormat="1" applyBorder="1" applyAlignment="1">
      <alignment horizontal="center"/>
    </xf>
    <xf numFmtId="166" fontId="0" fillId="0" borderId="83" xfId="0" applyNumberFormat="1" applyBorder="1" applyAlignment="1">
      <alignment horizontal="center"/>
    </xf>
    <xf numFmtId="166" fontId="0" fillId="0" borderId="84" xfId="0" applyNumberFormat="1" applyBorder="1" applyAlignment="1">
      <alignment horizontal="center"/>
    </xf>
    <xf numFmtId="166" fontId="15" fillId="0" borderId="77" xfId="0" applyNumberFormat="1" applyFont="1" applyBorder="1" applyAlignment="1">
      <alignment horizontal="center"/>
    </xf>
    <xf numFmtId="166" fontId="15" fillId="0" borderId="78" xfId="0" applyNumberFormat="1" applyFont="1" applyBorder="1" applyAlignment="1">
      <alignment horizontal="center"/>
    </xf>
    <xf numFmtId="166" fontId="0" fillId="0" borderId="80" xfId="0" applyNumberFormat="1" applyBorder="1" applyAlignment="1">
      <alignment horizontal="center"/>
    </xf>
    <xf numFmtId="166" fontId="0" fillId="0" borderId="81" xfId="0" applyNumberFormat="1" applyBorder="1" applyAlignment="1">
      <alignment horizontal="center"/>
    </xf>
    <xf numFmtId="0" fontId="5" fillId="7" borderId="0" xfId="0" applyFont="1" applyFill="1" applyAlignment="1">
      <alignment horizontal="center"/>
    </xf>
    <xf numFmtId="166" fontId="15" fillId="0" borderId="74" xfId="0" applyNumberFormat="1" applyFont="1" applyBorder="1" applyAlignment="1">
      <alignment horizontal="center"/>
    </xf>
    <xf numFmtId="166" fontId="15" fillId="0" borderId="75" xfId="0" applyNumberFormat="1" applyFon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87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9" fontId="17" fillId="0" borderId="97" xfId="0" applyNumberFormat="1" applyFont="1" applyBorder="1" applyAlignment="1">
      <alignment horizontal="right" indent="1"/>
    </xf>
    <xf numFmtId="169" fontId="17" fillId="0" borderId="98" xfId="0" applyNumberFormat="1" applyFont="1" applyBorder="1" applyAlignment="1">
      <alignment horizontal="right" indent="1"/>
    </xf>
    <xf numFmtId="169" fontId="18" fillId="0" borderId="99" xfId="0" applyNumberFormat="1" applyFont="1" applyBorder="1" applyAlignment="1">
      <alignment horizontal="right" indent="1"/>
    </xf>
    <xf numFmtId="169" fontId="18" fillId="0" borderId="100" xfId="0" applyNumberFormat="1" applyFont="1" applyBorder="1" applyAlignment="1">
      <alignment horizontal="right" indent="1"/>
    </xf>
    <xf numFmtId="0" fontId="5" fillId="9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169" fontId="0" fillId="0" borderId="109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right" indent="1"/>
    </xf>
    <xf numFmtId="169" fontId="0" fillId="0" borderId="47" xfId="0" applyNumberFormat="1" applyBorder="1" applyAlignment="1">
      <alignment horizontal="right" indent="1"/>
    </xf>
    <xf numFmtId="169" fontId="0" fillId="0" borderId="48" xfId="0" applyNumberFormat="1" applyBorder="1" applyAlignment="1">
      <alignment horizontal="right" indent="1"/>
    </xf>
    <xf numFmtId="169" fontId="0" fillId="0" borderId="105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indent="1"/>
    </xf>
    <xf numFmtId="169" fontId="0" fillId="0" borderId="101" xfId="0" applyNumberFormat="1" applyBorder="1" applyAlignment="1">
      <alignment horizontal="right" indent="1"/>
    </xf>
    <xf numFmtId="169" fontId="0" fillId="0" borderId="102" xfId="0" applyNumberFormat="1" applyBorder="1" applyAlignment="1">
      <alignment horizontal="right" indent="1"/>
    </xf>
    <xf numFmtId="169" fontId="0" fillId="0" borderId="103" xfId="0" applyNumberFormat="1" applyBorder="1" applyAlignment="1">
      <alignment horizontal="right" indent="1"/>
    </xf>
    <xf numFmtId="169" fontId="0" fillId="0" borderId="104" xfId="0" applyNumberFormat="1" applyBorder="1" applyAlignment="1">
      <alignment horizontal="right" indent="1"/>
    </xf>
    <xf numFmtId="169" fontId="17" fillId="0" borderId="97" xfId="0" applyNumberFormat="1" applyFont="1" applyBorder="1" applyAlignment="1">
      <alignment horizontal="right" indent="2"/>
    </xf>
    <xf numFmtId="169" fontId="17" fillId="0" borderId="98" xfId="0" applyNumberFormat="1" applyFont="1" applyBorder="1" applyAlignment="1">
      <alignment horizontal="right" indent="2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9" fontId="0" fillId="0" borderId="85" xfId="0" applyNumberFormat="1" applyBorder="1" applyAlignment="1">
      <alignment horizontal="right" indent="1"/>
    </xf>
    <xf numFmtId="169" fontId="0" fillId="0" borderId="86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18" fillId="0" borderId="99" xfId="0" applyNumberFormat="1" applyFont="1" applyBorder="1" applyAlignment="1">
      <alignment horizontal="right"/>
    </xf>
    <xf numFmtId="169" fontId="18" fillId="0" borderId="100" xfId="0" applyNumberFormat="1" applyFont="1" applyBorder="1" applyAlignment="1">
      <alignment horizontal="right"/>
    </xf>
    <xf numFmtId="169" fontId="17" fillId="0" borderId="97" xfId="0" applyNumberFormat="1" applyFont="1" applyBorder="1"/>
    <xf numFmtId="169" fontId="17" fillId="0" borderId="98" xfId="0" applyNumberFormat="1" applyFont="1" applyBorder="1"/>
    <xf numFmtId="169" fontId="0" fillId="0" borderId="112" xfId="0" applyNumberFormat="1" applyBorder="1" applyAlignment="1">
      <alignment horizontal="right"/>
    </xf>
    <xf numFmtId="169" fontId="0" fillId="0" borderId="113" xfId="0" applyNumberFormat="1" applyBorder="1" applyAlignment="1">
      <alignment horizontal="right"/>
    </xf>
    <xf numFmtId="169" fontId="0" fillId="0" borderId="47" xfId="0" applyNumberFormat="1" applyBorder="1" applyAlignment="1">
      <alignment horizontal="right"/>
    </xf>
    <xf numFmtId="169" fontId="0" fillId="0" borderId="48" xfId="0" applyNumberFormat="1" applyBorder="1" applyAlignment="1">
      <alignment horizontal="right"/>
    </xf>
    <xf numFmtId="2" fontId="0" fillId="0" borderId="117" xfId="0" applyNumberFormat="1" applyBorder="1" applyAlignment="1">
      <alignment horizontal="right"/>
    </xf>
    <xf numFmtId="2" fontId="0" fillId="0" borderId="118" xfId="0" applyNumberFormat="1" applyBorder="1" applyAlignment="1">
      <alignment horizontal="right"/>
    </xf>
    <xf numFmtId="2" fontId="0" fillId="0" borderId="119" xfId="0" applyNumberFormat="1" applyBorder="1" applyAlignment="1">
      <alignment horizontal="right"/>
    </xf>
    <xf numFmtId="0" fontId="16" fillId="10" borderId="0" xfId="0" applyFont="1" applyFill="1" applyAlignment="1">
      <alignment horizontal="center"/>
    </xf>
    <xf numFmtId="169" fontId="0" fillId="0" borderId="85" xfId="0" applyNumberFormat="1" applyBorder="1" applyAlignment="1">
      <alignment horizontal="right"/>
    </xf>
    <xf numFmtId="169" fontId="0" fillId="0" borderId="86" xfId="0" applyNumberFormat="1" applyBorder="1" applyAlignment="1">
      <alignment horizontal="right"/>
    </xf>
    <xf numFmtId="0" fontId="5" fillId="11" borderId="0" xfId="0" applyFont="1" applyFill="1" applyAlignment="1">
      <alignment horizontal="center"/>
    </xf>
    <xf numFmtId="0" fontId="5" fillId="11" borderId="128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1D6E9C58-B48D-4A82-9FD4-0A1DFDAFB0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1695451</xdr:colOff>
      <xdr:row>0</xdr:row>
      <xdr:rowOff>513926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D84140-E046-4D2E-B22A-360B5F701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016EF95C-88EB-4FF4-8131-7F5B05128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B979-88B9-4996-B63E-7886ED36F39F}">
  <dimension ref="A1:J381"/>
  <sheetViews>
    <sheetView tabSelected="1" zoomScaleNormal="100" workbookViewId="0">
      <pane xSplit="1" ySplit="6" topLeftCell="B30" activePane="bottomRight" state="frozen"/>
      <selection activeCell="F12" sqref="F12"/>
      <selection pane="topRight" activeCell="F12" sqref="F12"/>
      <selection pane="bottomLeft" activeCell="F12" sqref="F12"/>
      <selection pane="bottomRight" activeCell="F37" sqref="F37"/>
    </sheetView>
  </sheetViews>
  <sheetFormatPr baseColWidth="10" defaultRowHeight="15" x14ac:dyDescent="0.25"/>
  <cols>
    <col min="1" max="1" width="31.7109375" customWidth="1"/>
    <col min="2" max="5" width="14.28515625" customWidth="1"/>
    <col min="6" max="7" width="10.5703125" customWidth="1"/>
    <col min="8" max="8" width="15.85546875" customWidth="1"/>
    <col min="9" max="9" width="15.28515625" customWidth="1"/>
    <col min="10" max="10" width="9.5703125" customWidth="1"/>
  </cols>
  <sheetData>
    <row r="1" spans="1:10" ht="46.5" x14ac:dyDescent="0.25">
      <c r="A1" s="277" t="s">
        <v>0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ht="21" x14ac:dyDescent="0.35">
      <c r="A2" s="279" t="s">
        <v>1</v>
      </c>
      <c r="B2" s="279"/>
      <c r="C2" s="279"/>
      <c r="D2" s="279"/>
      <c r="E2" s="279"/>
      <c r="F2" s="279"/>
      <c r="G2" s="279"/>
      <c r="H2" s="279"/>
      <c r="I2" s="279"/>
      <c r="J2" s="279"/>
    </row>
    <row r="3" spans="1:10" ht="46.35" customHeight="1" x14ac:dyDescent="0.25">
      <c r="A3" s="280" t="s">
        <v>2</v>
      </c>
      <c r="B3" s="281"/>
      <c r="C3" s="281"/>
      <c r="D3" s="281"/>
      <c r="E3" s="281"/>
      <c r="F3" s="281"/>
      <c r="G3" s="281"/>
      <c r="H3" s="281"/>
      <c r="I3" s="281"/>
      <c r="J3" s="282"/>
    </row>
    <row r="4" spans="1:10" ht="21" x14ac:dyDescent="0.35">
      <c r="A4" s="283" t="s">
        <v>3</v>
      </c>
      <c r="B4" s="284"/>
      <c r="C4" s="284"/>
      <c r="D4" s="284"/>
      <c r="E4" s="284"/>
      <c r="F4" s="284"/>
      <c r="G4" s="284"/>
      <c r="H4" s="284"/>
      <c r="I4" s="284"/>
      <c r="J4" s="285"/>
    </row>
    <row r="5" spans="1:10" x14ac:dyDescent="0.25">
      <c r="A5" s="1"/>
      <c r="B5" s="271" t="s">
        <v>119</v>
      </c>
      <c r="C5" s="272"/>
      <c r="D5" s="272"/>
      <c r="E5" s="272"/>
      <c r="F5" s="272"/>
      <c r="G5" s="272"/>
      <c r="H5" s="272"/>
      <c r="I5" s="272"/>
      <c r="J5" s="273"/>
    </row>
    <row r="6" spans="1:10" x14ac:dyDescent="0.25">
      <c r="A6" s="3"/>
      <c r="B6" s="4">
        <v>2019</v>
      </c>
      <c r="C6" s="4">
        <v>2022</v>
      </c>
      <c r="D6" s="4">
        <v>2023</v>
      </c>
      <c r="E6" s="4">
        <v>2024</v>
      </c>
      <c r="F6" s="4" t="str">
        <f>CONCATENATE("var ",RIGHT(E6,2),"/",RIGHT(D6,2))</f>
        <v>var 24/23</v>
      </c>
      <c r="G6" s="4" t="str">
        <f>CONCATENATE("var ",RIGHT(E6,2),"/",RIGHT(B6,2))</f>
        <v>var 24/19</v>
      </c>
      <c r="H6" s="4" t="str">
        <f>CONCATENATE("dif ",RIGHT(E6,2),"-",RIGHT(D6,2))</f>
        <v>dif 24-23</v>
      </c>
      <c r="I6" s="4" t="str">
        <f>CONCATENATE("dif ",RIGHT(E6,2),"-",RIGHT(B6,2))</f>
        <v>dif 24-19</v>
      </c>
      <c r="J6" s="4" t="str">
        <f>CONCATENATE("cuota ",RIGHT(E6,2))</f>
        <v>cuota 24</v>
      </c>
    </row>
    <row r="7" spans="1:10" x14ac:dyDescent="0.25">
      <c r="A7" s="5" t="s">
        <v>4</v>
      </c>
      <c r="B7" s="6">
        <v>1280135</v>
      </c>
      <c r="C7" s="6">
        <v>1279587</v>
      </c>
      <c r="D7" s="6">
        <v>1333040</v>
      </c>
      <c r="E7" s="6">
        <v>1421466</v>
      </c>
      <c r="F7" s="7">
        <f>E7/D7-1</f>
        <v>6.6334093500570068E-2</v>
      </c>
      <c r="G7" s="7">
        <f t="shared" ref="G7:G18" si="0">E7/B7-1</f>
        <v>0.11040319966253564</v>
      </c>
      <c r="H7" s="6">
        <f>E7-D7</f>
        <v>88426</v>
      </c>
      <c r="I7" s="6">
        <f t="shared" ref="I7:I18" si="1">E7-B7</f>
        <v>141331</v>
      </c>
      <c r="J7" s="7">
        <f t="shared" ref="J7:J18" si="2">E7/$E$7</f>
        <v>1</v>
      </c>
    </row>
    <row r="8" spans="1:10" x14ac:dyDescent="0.25">
      <c r="A8" s="8" t="s">
        <v>5</v>
      </c>
      <c r="B8" s="9">
        <v>929017</v>
      </c>
      <c r="C8" s="9">
        <v>1008727</v>
      </c>
      <c r="D8" s="9">
        <v>1043521</v>
      </c>
      <c r="E8" s="9">
        <v>1105089</v>
      </c>
      <c r="F8" s="10">
        <f t="shared" ref="F8:F18" si="3">E8/D8-1</f>
        <v>5.9000250114755737E-2</v>
      </c>
      <c r="G8" s="10">
        <f t="shared" si="0"/>
        <v>0.18952505713027867</v>
      </c>
      <c r="H8" s="9">
        <f t="shared" ref="H8:H18" si="4">E8-D8</f>
        <v>61568</v>
      </c>
      <c r="I8" s="9">
        <f t="shared" si="1"/>
        <v>176072</v>
      </c>
      <c r="J8" s="10">
        <f t="shared" si="2"/>
        <v>0.77742907674189887</v>
      </c>
    </row>
    <row r="9" spans="1:10" x14ac:dyDescent="0.25">
      <c r="A9" s="11" t="s">
        <v>6</v>
      </c>
      <c r="B9" s="12">
        <v>154391</v>
      </c>
      <c r="C9" s="12">
        <v>208330</v>
      </c>
      <c r="D9" s="12">
        <v>192321</v>
      </c>
      <c r="E9" s="12">
        <v>206900</v>
      </c>
      <c r="F9" s="13">
        <f t="shared" si="3"/>
        <v>7.5805554255645502E-2</v>
      </c>
      <c r="G9" s="13">
        <f t="shared" si="0"/>
        <v>0.3401040216074771</v>
      </c>
      <c r="H9" s="12">
        <f t="shared" si="4"/>
        <v>14579</v>
      </c>
      <c r="I9" s="12">
        <f t="shared" si="1"/>
        <v>52509</v>
      </c>
      <c r="J9" s="13">
        <f t="shared" si="2"/>
        <v>0.14555395626768422</v>
      </c>
    </row>
    <row r="10" spans="1:10" x14ac:dyDescent="0.25">
      <c r="A10" s="14" t="s">
        <v>7</v>
      </c>
      <c r="B10" s="15">
        <v>591622</v>
      </c>
      <c r="C10" s="15">
        <v>627984</v>
      </c>
      <c r="D10" s="15">
        <v>677596</v>
      </c>
      <c r="E10" s="15">
        <v>704991</v>
      </c>
      <c r="F10" s="16">
        <f>E10/D10-1</f>
        <v>4.0429695570812108E-2</v>
      </c>
      <c r="G10" s="16">
        <f t="shared" si="0"/>
        <v>0.19162404373062536</v>
      </c>
      <c r="H10" s="15">
        <f>E10-D10</f>
        <v>27395</v>
      </c>
      <c r="I10" s="15">
        <f t="shared" si="1"/>
        <v>113369</v>
      </c>
      <c r="J10" s="16">
        <f t="shared" si="2"/>
        <v>0.49596050837656336</v>
      </c>
    </row>
    <row r="11" spans="1:10" x14ac:dyDescent="0.25">
      <c r="A11" s="14" t="s">
        <v>8</v>
      </c>
      <c r="B11" s="15">
        <v>144808</v>
      </c>
      <c r="C11" s="15">
        <v>140397</v>
      </c>
      <c r="D11" s="15">
        <v>141134</v>
      </c>
      <c r="E11" s="15">
        <v>159272</v>
      </c>
      <c r="F11" s="16">
        <f t="shared" si="3"/>
        <v>0.12851616194538518</v>
      </c>
      <c r="G11" s="16">
        <f t="shared" si="0"/>
        <v>9.9883984310259022E-2</v>
      </c>
      <c r="H11" s="15">
        <f t="shared" si="4"/>
        <v>18138</v>
      </c>
      <c r="I11" s="15">
        <f t="shared" si="1"/>
        <v>14464</v>
      </c>
      <c r="J11" s="16">
        <f t="shared" si="2"/>
        <v>0.11204770286450749</v>
      </c>
    </row>
    <row r="12" spans="1:10" x14ac:dyDescent="0.25">
      <c r="A12" s="14" t="s">
        <v>9</v>
      </c>
      <c r="B12" s="15">
        <v>26576</v>
      </c>
      <c r="C12" s="15">
        <v>22620</v>
      </c>
      <c r="D12" s="15">
        <v>23007</v>
      </c>
      <c r="E12" s="15">
        <v>24875</v>
      </c>
      <c r="F12" s="16">
        <f t="shared" si="3"/>
        <v>8.1192680488546998E-2</v>
      </c>
      <c r="G12" s="16">
        <f t="shared" si="0"/>
        <v>-6.4005117399157152E-2</v>
      </c>
      <c r="H12" s="15">
        <f t="shared" si="4"/>
        <v>1868</v>
      </c>
      <c r="I12" s="15">
        <f t="shared" si="1"/>
        <v>-1701</v>
      </c>
      <c r="J12" s="16">
        <f t="shared" si="2"/>
        <v>1.7499539208113313E-2</v>
      </c>
    </row>
    <row r="13" spans="1:10" x14ac:dyDescent="0.25">
      <c r="A13" s="17" t="s">
        <v>10</v>
      </c>
      <c r="B13" s="18">
        <v>11620</v>
      </c>
      <c r="C13" s="18">
        <v>9396</v>
      </c>
      <c r="D13" s="18">
        <v>9463</v>
      </c>
      <c r="E13" s="18">
        <v>9051</v>
      </c>
      <c r="F13" s="19">
        <f t="shared" si="3"/>
        <v>-4.3537990066575105E-2</v>
      </c>
      <c r="G13" s="19">
        <f t="shared" si="0"/>
        <v>-0.22108433734939759</v>
      </c>
      <c r="H13" s="18">
        <f t="shared" si="4"/>
        <v>-412</v>
      </c>
      <c r="I13" s="18">
        <f t="shared" si="1"/>
        <v>-2569</v>
      </c>
      <c r="J13" s="19">
        <f t="shared" si="2"/>
        <v>6.3673700250304966E-3</v>
      </c>
    </row>
    <row r="14" spans="1:10" x14ac:dyDescent="0.25">
      <c r="A14" s="8" t="s">
        <v>11</v>
      </c>
      <c r="B14" s="9">
        <v>351118</v>
      </c>
      <c r="C14" s="9">
        <v>270860</v>
      </c>
      <c r="D14" s="9">
        <v>289519</v>
      </c>
      <c r="E14" s="9">
        <v>316377</v>
      </c>
      <c r="F14" s="10">
        <f t="shared" si="3"/>
        <v>9.2767659462763996E-2</v>
      </c>
      <c r="G14" s="10">
        <f t="shared" si="0"/>
        <v>-9.8943944770703895E-2</v>
      </c>
      <c r="H14" s="9">
        <f t="shared" si="4"/>
        <v>26858</v>
      </c>
      <c r="I14" s="9">
        <f t="shared" si="1"/>
        <v>-34741</v>
      </c>
      <c r="J14" s="10">
        <f t="shared" si="2"/>
        <v>0.22257092325810116</v>
      </c>
    </row>
    <row r="15" spans="1:10" x14ac:dyDescent="0.25">
      <c r="A15" s="20" t="s">
        <v>12</v>
      </c>
      <c r="B15" s="12">
        <v>18863</v>
      </c>
      <c r="C15" s="12">
        <v>19557</v>
      </c>
      <c r="D15" s="12">
        <v>17477</v>
      </c>
      <c r="E15" s="12">
        <v>27699</v>
      </c>
      <c r="F15" s="13">
        <f t="shared" si="3"/>
        <v>0.58488298907135094</v>
      </c>
      <c r="G15" s="13">
        <f t="shared" si="0"/>
        <v>0.46843026029793777</v>
      </c>
      <c r="H15" s="12">
        <f t="shared" si="4"/>
        <v>10222</v>
      </c>
      <c r="I15" s="12">
        <f t="shared" si="1"/>
        <v>8836</v>
      </c>
      <c r="J15" s="13">
        <f t="shared" si="2"/>
        <v>1.9486220563840431E-2</v>
      </c>
    </row>
    <row r="16" spans="1:10" x14ac:dyDescent="0.25">
      <c r="A16" s="21" t="s">
        <v>8</v>
      </c>
      <c r="B16" s="15">
        <v>193399</v>
      </c>
      <c r="C16" s="15">
        <v>165068</v>
      </c>
      <c r="D16" s="15">
        <v>173249</v>
      </c>
      <c r="E16" s="15">
        <v>186305</v>
      </c>
      <c r="F16" s="16">
        <f t="shared" si="3"/>
        <v>7.5359742336175151E-2</v>
      </c>
      <c r="G16" s="16">
        <f t="shared" si="0"/>
        <v>-3.6680644677583696E-2</v>
      </c>
      <c r="H16" s="15">
        <f t="shared" si="4"/>
        <v>13056</v>
      </c>
      <c r="I16" s="15">
        <f t="shared" si="1"/>
        <v>-7094</v>
      </c>
      <c r="J16" s="16">
        <f t="shared" si="2"/>
        <v>0.13106539305196185</v>
      </c>
    </row>
    <row r="17" spans="1:10" x14ac:dyDescent="0.25">
      <c r="A17" s="21" t="s">
        <v>9</v>
      </c>
      <c r="B17" s="15">
        <v>94772</v>
      </c>
      <c r="C17" s="15">
        <v>63323</v>
      </c>
      <c r="D17" s="15">
        <v>72554</v>
      </c>
      <c r="E17" s="15">
        <v>72460</v>
      </c>
      <c r="F17" s="16">
        <f t="shared" si="3"/>
        <v>-1.2955867353970918E-3</v>
      </c>
      <c r="G17" s="16">
        <f t="shared" si="0"/>
        <v>-0.23542818554003297</v>
      </c>
      <c r="H17" s="15">
        <f t="shared" si="4"/>
        <v>-94</v>
      </c>
      <c r="I17" s="15">
        <f t="shared" si="1"/>
        <v>-22312</v>
      </c>
      <c r="J17" s="16">
        <f t="shared" si="2"/>
        <v>5.0975542151553394E-2</v>
      </c>
    </row>
    <row r="18" spans="1:10" x14ac:dyDescent="0.25">
      <c r="A18" s="22" t="s">
        <v>10</v>
      </c>
      <c r="B18" s="23">
        <v>44084</v>
      </c>
      <c r="C18" s="23">
        <v>22912</v>
      </c>
      <c r="D18" s="23">
        <v>26239</v>
      </c>
      <c r="E18" s="23">
        <v>29913</v>
      </c>
      <c r="F18" s="24">
        <f t="shared" si="3"/>
        <v>0.14002058005259355</v>
      </c>
      <c r="G18" s="24">
        <f t="shared" si="0"/>
        <v>-0.32145449596225384</v>
      </c>
      <c r="H18" s="23">
        <f t="shared" si="4"/>
        <v>3674</v>
      </c>
      <c r="I18" s="23">
        <f t="shared" si="1"/>
        <v>-14171</v>
      </c>
      <c r="J18" s="24">
        <f t="shared" si="2"/>
        <v>2.104376749074547E-2</v>
      </c>
    </row>
    <row r="19" spans="1:10" x14ac:dyDescent="0.25">
      <c r="A19" s="268" t="s">
        <v>13</v>
      </c>
      <c r="B19" s="269"/>
      <c r="C19" s="269"/>
      <c r="D19" s="269"/>
      <c r="E19" s="269"/>
      <c r="F19" s="269"/>
      <c r="G19" s="269"/>
      <c r="H19" s="269"/>
      <c r="I19" s="269"/>
      <c r="J19" s="270"/>
    </row>
    <row r="20" spans="1:10" ht="21" x14ac:dyDescent="0.35">
      <c r="A20" s="25" t="s">
        <v>14</v>
      </c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1"/>
      <c r="B21" s="271" t="str">
        <f>B$5</f>
        <v>verano (junio-agosto)</v>
      </c>
      <c r="C21" s="272"/>
      <c r="D21" s="272"/>
      <c r="E21" s="272"/>
      <c r="F21" s="272"/>
      <c r="G21" s="272"/>
      <c r="H21" s="272"/>
      <c r="I21" s="272"/>
      <c r="J21" s="273"/>
    </row>
    <row r="22" spans="1:10" x14ac:dyDescent="0.25">
      <c r="A22" s="3"/>
      <c r="B22" s="4">
        <f>B$6</f>
        <v>2019</v>
      </c>
      <c r="C22" s="4">
        <f>C$6</f>
        <v>2022</v>
      </c>
      <c r="D22" s="4">
        <f>D$6</f>
        <v>2023</v>
      </c>
      <c r="E22" s="4">
        <f>E$6</f>
        <v>2024</v>
      </c>
      <c r="F22" s="4" t="str">
        <f>CONCATENATE("var ",RIGHT(E22,2),"/",RIGHT(D22,2))</f>
        <v>var 24/23</v>
      </c>
      <c r="G22" s="4" t="str">
        <f>CONCATENATE("var ",RIGHT(E22,2),"/",RIGHT(B22,2))</f>
        <v>var 24/19</v>
      </c>
      <c r="H22" s="4" t="str">
        <f>CONCATENATE("dif ",RIGHT(E22,2),"-",RIGHT(D22,2))</f>
        <v>dif 24-23</v>
      </c>
      <c r="I22" s="4" t="str">
        <f>CONCATENATE("dif ",RIGHT(E22,2),"-",RIGHT(B22,2))</f>
        <v>dif 24-19</v>
      </c>
      <c r="J22" s="4" t="str">
        <f>CONCATENATE("cuota ",RIGHT(E22,2))</f>
        <v>cuota 24</v>
      </c>
    </row>
    <row r="23" spans="1:10" x14ac:dyDescent="0.25">
      <c r="A23" s="5" t="s">
        <v>15</v>
      </c>
      <c r="B23" s="6">
        <v>1280135</v>
      </c>
      <c r="C23" s="6">
        <v>1279587</v>
      </c>
      <c r="D23" s="6">
        <v>1333040</v>
      </c>
      <c r="E23" s="6">
        <v>1421466</v>
      </c>
      <c r="F23" s="7">
        <f>E23/D23-1</f>
        <v>6.6334093500570068E-2</v>
      </c>
      <c r="G23" s="7">
        <f t="shared" ref="G23:G54" si="5">E23/B23-1</f>
        <v>0.11040319966253564</v>
      </c>
      <c r="H23" s="6">
        <f>E23-D23</f>
        <v>88426</v>
      </c>
      <c r="I23" s="6">
        <f t="shared" ref="I23:I54" si="6">E23-B23</f>
        <v>141331</v>
      </c>
      <c r="J23" s="7">
        <f t="shared" ref="J23:J54" si="7">E23/$E$23</f>
        <v>1</v>
      </c>
    </row>
    <row r="24" spans="1:10" x14ac:dyDescent="0.25">
      <c r="A24" s="8" t="s">
        <v>16</v>
      </c>
      <c r="B24" s="9">
        <v>374059</v>
      </c>
      <c r="C24" s="9">
        <v>360151</v>
      </c>
      <c r="D24" s="9">
        <v>359638</v>
      </c>
      <c r="E24" s="9">
        <v>365176</v>
      </c>
      <c r="F24" s="10">
        <f t="shared" ref="F24:F54" si="8">E24/D24-1</f>
        <v>1.5398817700020606E-2</v>
      </c>
      <c r="G24" s="10">
        <f t="shared" si="5"/>
        <v>-2.3747590620730952E-2</v>
      </c>
      <c r="H24" s="9">
        <f t="shared" ref="H24:H54" si="9">E24-D24</f>
        <v>5538</v>
      </c>
      <c r="I24" s="9">
        <f t="shared" si="6"/>
        <v>-8883</v>
      </c>
      <c r="J24" s="10">
        <f t="shared" si="7"/>
        <v>0.2569009740648035</v>
      </c>
    </row>
    <row r="25" spans="1:10" x14ac:dyDescent="0.25">
      <c r="A25" s="28" t="s">
        <v>17</v>
      </c>
      <c r="B25" s="12">
        <v>161772</v>
      </c>
      <c r="C25" s="12">
        <v>155171</v>
      </c>
      <c r="D25" s="12">
        <v>156476</v>
      </c>
      <c r="E25" s="12">
        <v>155961</v>
      </c>
      <c r="F25" s="13">
        <f t="shared" si="8"/>
        <v>-3.291239551113323E-3</v>
      </c>
      <c r="G25" s="13">
        <f t="shared" si="5"/>
        <v>-3.5920925747348065E-2</v>
      </c>
      <c r="H25" s="12">
        <f>E25-D25</f>
        <v>-515</v>
      </c>
      <c r="I25" s="12">
        <f t="shared" si="6"/>
        <v>-5811</v>
      </c>
      <c r="J25" s="13">
        <f t="shared" si="7"/>
        <v>0.10971841746478636</v>
      </c>
    </row>
    <row r="26" spans="1:10" x14ac:dyDescent="0.25">
      <c r="A26" s="29" t="s">
        <v>18</v>
      </c>
      <c r="B26" s="12">
        <v>102017</v>
      </c>
      <c r="C26" s="12">
        <v>83796</v>
      </c>
      <c r="D26" s="12">
        <v>85402</v>
      </c>
      <c r="E26" s="12">
        <v>86900</v>
      </c>
      <c r="F26" s="30">
        <f t="shared" si="8"/>
        <v>1.7540572820308631E-2</v>
      </c>
      <c r="G26" s="30">
        <f t="shared" si="5"/>
        <v>-0.14818118548869308</v>
      </c>
      <c r="H26" s="31">
        <f>E26-D26</f>
        <v>1498</v>
      </c>
      <c r="I26" s="31">
        <f t="shared" si="6"/>
        <v>-15117</v>
      </c>
      <c r="J26" s="30">
        <f t="shared" si="7"/>
        <v>6.113406863055465E-2</v>
      </c>
    </row>
    <row r="27" spans="1:10" x14ac:dyDescent="0.25">
      <c r="A27" s="29" t="s">
        <v>19</v>
      </c>
      <c r="B27" s="31">
        <f>B25-B26</f>
        <v>59755</v>
      </c>
      <c r="C27" s="31">
        <f>C25-C26</f>
        <v>71375</v>
      </c>
      <c r="D27" s="31">
        <f>D25-D26</f>
        <v>71074</v>
      </c>
      <c r="E27" s="31">
        <f>E25-E26</f>
        <v>69061</v>
      </c>
      <c r="F27" s="30">
        <f>E27/D27-1</f>
        <v>-2.8322593353406256E-2</v>
      </c>
      <c r="G27" s="30">
        <f t="shared" si="5"/>
        <v>0.15573592168019412</v>
      </c>
      <c r="H27" s="31">
        <f t="shared" si="9"/>
        <v>-2013</v>
      </c>
      <c r="I27" s="31">
        <f t="shared" si="6"/>
        <v>9306</v>
      </c>
      <c r="J27" s="30">
        <f t="shared" si="7"/>
        <v>4.8584348834231704E-2</v>
      </c>
    </row>
    <row r="28" spans="1:10" x14ac:dyDescent="0.25">
      <c r="A28" s="32" t="s">
        <v>20</v>
      </c>
      <c r="B28" s="12">
        <v>212287</v>
      </c>
      <c r="C28" s="12">
        <v>204980</v>
      </c>
      <c r="D28" s="12">
        <v>203162</v>
      </c>
      <c r="E28" s="12">
        <v>209215</v>
      </c>
      <c r="F28" s="19">
        <f t="shared" si="8"/>
        <v>2.9793957531428106E-2</v>
      </c>
      <c r="G28" s="19">
        <f t="shared" si="5"/>
        <v>-1.4470975613202874E-2</v>
      </c>
      <c r="H28" s="18">
        <f t="shared" si="9"/>
        <v>6053</v>
      </c>
      <c r="I28" s="18">
        <f t="shared" si="6"/>
        <v>-3072</v>
      </c>
      <c r="J28" s="19">
        <f t="shared" si="7"/>
        <v>0.14718255660001717</v>
      </c>
    </row>
    <row r="29" spans="1:10" x14ac:dyDescent="0.25">
      <c r="A29" s="8" t="s">
        <v>21</v>
      </c>
      <c r="B29" s="9">
        <v>906076</v>
      </c>
      <c r="C29" s="9">
        <v>919436</v>
      </c>
      <c r="D29" s="9">
        <v>973402</v>
      </c>
      <c r="E29" s="9">
        <v>1056290</v>
      </c>
      <c r="F29" s="10">
        <f t="shared" si="8"/>
        <v>8.5152896747695106E-2</v>
      </c>
      <c r="G29" s="10">
        <f t="shared" si="5"/>
        <v>0.16578521007067848</v>
      </c>
      <c r="H29" s="9">
        <f t="shared" si="9"/>
        <v>82888</v>
      </c>
      <c r="I29" s="9">
        <f t="shared" si="6"/>
        <v>150214</v>
      </c>
      <c r="J29" s="10">
        <f t="shared" si="7"/>
        <v>0.7430990259351965</v>
      </c>
    </row>
    <row r="30" spans="1:10" x14ac:dyDescent="0.25">
      <c r="A30" s="28" t="s">
        <v>22</v>
      </c>
      <c r="B30" s="12">
        <v>110208</v>
      </c>
      <c r="C30" s="12">
        <v>82145</v>
      </c>
      <c r="D30" s="12">
        <v>85179</v>
      </c>
      <c r="E30" s="12">
        <v>83614</v>
      </c>
      <c r="F30" s="13">
        <f t="shared" si="8"/>
        <v>-1.8373073175313115E-2</v>
      </c>
      <c r="G30" s="13">
        <f t="shared" si="5"/>
        <v>-0.24130734610917537</v>
      </c>
      <c r="H30" s="12">
        <f t="shared" si="9"/>
        <v>-1565</v>
      </c>
      <c r="I30" s="12">
        <f t="shared" si="6"/>
        <v>-26594</v>
      </c>
      <c r="J30" s="13">
        <f t="shared" si="7"/>
        <v>5.882237070742459E-2</v>
      </c>
    </row>
    <row r="31" spans="1:10" x14ac:dyDescent="0.25">
      <c r="A31" s="33" t="s">
        <v>23</v>
      </c>
      <c r="B31" s="15">
        <v>6422</v>
      </c>
      <c r="C31" s="15">
        <v>5887</v>
      </c>
      <c r="D31" s="15">
        <v>6421</v>
      </c>
      <c r="E31" s="15">
        <v>7121</v>
      </c>
      <c r="F31" s="16">
        <f t="shared" si="8"/>
        <v>0.1090172870269428</v>
      </c>
      <c r="G31" s="16">
        <f t="shared" si="5"/>
        <v>0.10884459669884761</v>
      </c>
      <c r="H31" s="15">
        <f t="shared" si="9"/>
        <v>700</v>
      </c>
      <c r="I31" s="15">
        <f t="shared" si="6"/>
        <v>699</v>
      </c>
      <c r="J31" s="16">
        <f t="shared" si="7"/>
        <v>5.0096168321999961E-3</v>
      </c>
    </row>
    <row r="32" spans="1:10" x14ac:dyDescent="0.25">
      <c r="A32" s="33" t="s">
        <v>24</v>
      </c>
      <c r="B32" s="15">
        <v>616</v>
      </c>
      <c r="C32" s="15">
        <v>874</v>
      </c>
      <c r="D32" s="15">
        <v>905</v>
      </c>
      <c r="E32" s="15">
        <v>970</v>
      </c>
      <c r="F32" s="16">
        <f t="shared" si="8"/>
        <v>7.182320441988943E-2</v>
      </c>
      <c r="G32" s="16">
        <f t="shared" si="5"/>
        <v>0.57467532467532467</v>
      </c>
      <c r="H32" s="15">
        <f t="shared" si="9"/>
        <v>65</v>
      </c>
      <c r="I32" s="15">
        <f t="shared" si="6"/>
        <v>354</v>
      </c>
      <c r="J32" s="16">
        <f t="shared" si="7"/>
        <v>6.8239409173346394E-4</v>
      </c>
    </row>
    <row r="33" spans="1:10" x14ac:dyDescent="0.25">
      <c r="A33" s="33" t="s">
        <v>25</v>
      </c>
      <c r="B33" s="15">
        <v>5125</v>
      </c>
      <c r="C33" s="15">
        <v>4600</v>
      </c>
      <c r="D33" s="15">
        <v>3852</v>
      </c>
      <c r="E33" s="15">
        <v>4363</v>
      </c>
      <c r="F33" s="16">
        <f t="shared" si="8"/>
        <v>0.13265835929387326</v>
      </c>
      <c r="G33" s="16">
        <f t="shared" si="5"/>
        <v>-0.14868292682926831</v>
      </c>
      <c r="H33" s="15">
        <f t="shared" si="9"/>
        <v>511</v>
      </c>
      <c r="I33" s="15">
        <f t="shared" si="6"/>
        <v>-762</v>
      </c>
      <c r="J33" s="16">
        <f t="shared" si="7"/>
        <v>3.0693664146733022E-3</v>
      </c>
    </row>
    <row r="34" spans="1:10" x14ac:dyDescent="0.25">
      <c r="A34" s="33" t="s">
        <v>26</v>
      </c>
      <c r="B34" s="15">
        <v>4357</v>
      </c>
      <c r="C34" s="15">
        <v>7794</v>
      </c>
      <c r="D34" s="15">
        <v>9796</v>
      </c>
      <c r="E34" s="15">
        <v>11464</v>
      </c>
      <c r="F34" s="16">
        <f t="shared" si="8"/>
        <v>0.17027358105349122</v>
      </c>
      <c r="G34" s="16">
        <f t="shared" si="5"/>
        <v>1.631168235024099</v>
      </c>
      <c r="H34" s="15">
        <f t="shared" si="9"/>
        <v>1668</v>
      </c>
      <c r="I34" s="15">
        <f t="shared" si="6"/>
        <v>7107</v>
      </c>
      <c r="J34" s="16">
        <f t="shared" si="7"/>
        <v>8.0649132656004426E-3</v>
      </c>
    </row>
    <row r="35" spans="1:10" x14ac:dyDescent="0.25">
      <c r="A35" s="33" t="s">
        <v>27</v>
      </c>
      <c r="B35" s="15">
        <v>671</v>
      </c>
      <c r="C35" s="15">
        <v>565</v>
      </c>
      <c r="D35" s="15">
        <v>478</v>
      </c>
      <c r="E35" s="15">
        <v>312</v>
      </c>
      <c r="F35" s="16">
        <f t="shared" si="8"/>
        <v>-0.34728033472803344</v>
      </c>
      <c r="G35" s="16">
        <f t="shared" si="5"/>
        <v>-0.53502235469448589</v>
      </c>
      <c r="H35" s="15">
        <f t="shared" si="9"/>
        <v>-166</v>
      </c>
      <c r="I35" s="15">
        <f t="shared" si="6"/>
        <v>-359</v>
      </c>
      <c r="J35" s="16">
        <f t="shared" si="7"/>
        <v>2.1949170785653683E-4</v>
      </c>
    </row>
    <row r="36" spans="1:10" x14ac:dyDescent="0.25">
      <c r="A36" s="33" t="s">
        <v>28</v>
      </c>
      <c r="B36" s="15">
        <v>504</v>
      </c>
      <c r="C36" s="15">
        <v>877</v>
      </c>
      <c r="D36" s="15">
        <v>844</v>
      </c>
      <c r="E36" s="15">
        <v>1054</v>
      </c>
      <c r="F36" s="16">
        <f t="shared" si="8"/>
        <v>0.24881516587677721</v>
      </c>
      <c r="G36" s="16">
        <f t="shared" si="5"/>
        <v>1.0912698412698414</v>
      </c>
      <c r="H36" s="15">
        <f t="shared" si="9"/>
        <v>210</v>
      </c>
      <c r="I36" s="15">
        <f t="shared" si="6"/>
        <v>550</v>
      </c>
      <c r="J36" s="16">
        <f t="shared" si="7"/>
        <v>7.4148801307945462E-4</v>
      </c>
    </row>
    <row r="37" spans="1:10" x14ac:dyDescent="0.25">
      <c r="A37" s="33" t="s">
        <v>29</v>
      </c>
      <c r="B37" s="15">
        <v>455672</v>
      </c>
      <c r="C37" s="15">
        <v>478308</v>
      </c>
      <c r="D37" s="15">
        <v>507919</v>
      </c>
      <c r="E37" s="15">
        <v>556599</v>
      </c>
      <c r="F37" s="16">
        <f>E37/D37-1</f>
        <v>9.5842053555783568E-2</v>
      </c>
      <c r="G37" s="16">
        <f t="shared" si="5"/>
        <v>0.22149045804877199</v>
      </c>
      <c r="H37" s="15">
        <f t="shared" si="9"/>
        <v>48680</v>
      </c>
      <c r="I37" s="15">
        <f t="shared" si="6"/>
        <v>100927</v>
      </c>
      <c r="J37" s="16">
        <f t="shared" si="7"/>
        <v>0.39156687532448892</v>
      </c>
    </row>
    <row r="38" spans="1:10" x14ac:dyDescent="0.25">
      <c r="A38" s="33" t="s">
        <v>30</v>
      </c>
      <c r="B38" s="15">
        <v>42785</v>
      </c>
      <c r="C38" s="15">
        <v>45168</v>
      </c>
      <c r="D38" s="15">
        <v>48474</v>
      </c>
      <c r="E38" s="15">
        <v>55889</v>
      </c>
      <c r="F38" s="16">
        <f t="shared" si="8"/>
        <v>0.15296860172463589</v>
      </c>
      <c r="G38" s="16">
        <f t="shared" si="5"/>
        <v>0.30627556386584076</v>
      </c>
      <c r="H38" s="15">
        <f t="shared" si="9"/>
        <v>7415</v>
      </c>
      <c r="I38" s="15">
        <f t="shared" si="6"/>
        <v>13104</v>
      </c>
      <c r="J38" s="16">
        <f t="shared" si="7"/>
        <v>3.9317859167929445E-2</v>
      </c>
    </row>
    <row r="39" spans="1:10" x14ac:dyDescent="0.25">
      <c r="A39" s="33" t="s">
        <v>31</v>
      </c>
      <c r="B39" s="15">
        <v>37395</v>
      </c>
      <c r="C39" s="15">
        <v>43616</v>
      </c>
      <c r="D39" s="15">
        <v>43474</v>
      </c>
      <c r="E39" s="15">
        <v>44346</v>
      </c>
      <c r="F39" s="16">
        <f t="shared" si="8"/>
        <v>2.005796568063678E-2</v>
      </c>
      <c r="G39" s="16">
        <f t="shared" si="5"/>
        <v>0.18588046530284807</v>
      </c>
      <c r="H39" s="15">
        <f t="shared" si="9"/>
        <v>872</v>
      </c>
      <c r="I39" s="15">
        <f t="shared" si="6"/>
        <v>6951</v>
      </c>
      <c r="J39" s="16">
        <f t="shared" si="7"/>
        <v>3.1197369476301227E-2</v>
      </c>
    </row>
    <row r="40" spans="1:10" x14ac:dyDescent="0.25">
      <c r="A40" s="33" t="s">
        <v>32</v>
      </c>
      <c r="B40" s="15">
        <v>32710</v>
      </c>
      <c r="C40" s="15">
        <v>33020</v>
      </c>
      <c r="D40" s="15">
        <v>37130</v>
      </c>
      <c r="E40" s="15">
        <v>37962</v>
      </c>
      <c r="F40" s="16">
        <f t="shared" si="8"/>
        <v>2.2407756531106937E-2</v>
      </c>
      <c r="G40" s="16">
        <f t="shared" si="5"/>
        <v>0.16056251910730657</v>
      </c>
      <c r="H40" s="15">
        <f t="shared" si="9"/>
        <v>832</v>
      </c>
      <c r="I40" s="15">
        <f t="shared" si="6"/>
        <v>5252</v>
      </c>
      <c r="J40" s="16">
        <f t="shared" si="7"/>
        <v>2.6706231454005934E-2</v>
      </c>
    </row>
    <row r="41" spans="1:10" x14ac:dyDescent="0.25">
      <c r="A41" s="33" t="s">
        <v>33</v>
      </c>
      <c r="B41" s="15">
        <v>32936</v>
      </c>
      <c r="C41" s="15">
        <v>35534</v>
      </c>
      <c r="D41" s="15">
        <v>40094</v>
      </c>
      <c r="E41" s="15">
        <v>53011</v>
      </c>
      <c r="F41" s="16">
        <f t="shared" si="8"/>
        <v>0.32216790542225771</v>
      </c>
      <c r="G41" s="16">
        <f t="shared" si="5"/>
        <v>0.60951542385231972</v>
      </c>
      <c r="H41" s="15">
        <f t="shared" si="9"/>
        <v>12917</v>
      </c>
      <c r="I41" s="15">
        <f t="shared" si="6"/>
        <v>20075</v>
      </c>
      <c r="J41" s="16">
        <f t="shared" si="7"/>
        <v>3.7293188862765621E-2</v>
      </c>
    </row>
    <row r="42" spans="1:10" x14ac:dyDescent="0.25">
      <c r="A42" s="33" t="s">
        <v>34</v>
      </c>
      <c r="B42" s="15">
        <v>6201</v>
      </c>
      <c r="C42" s="15">
        <v>12344</v>
      </c>
      <c r="D42" s="15">
        <v>11549</v>
      </c>
      <c r="E42" s="15">
        <v>9484</v>
      </c>
      <c r="F42" s="16">
        <f t="shared" si="8"/>
        <v>-0.17880335959823357</v>
      </c>
      <c r="G42" s="16">
        <f t="shared" si="5"/>
        <v>0.52943073697790677</v>
      </c>
      <c r="H42" s="15">
        <f t="shared" si="9"/>
        <v>-2065</v>
      </c>
      <c r="I42" s="15">
        <f t="shared" si="6"/>
        <v>3283</v>
      </c>
      <c r="J42" s="16">
        <f t="shared" si="7"/>
        <v>6.6719851195878059E-3</v>
      </c>
    </row>
    <row r="43" spans="1:10" x14ac:dyDescent="0.25">
      <c r="A43" s="33" t="s">
        <v>35</v>
      </c>
      <c r="B43" s="15">
        <v>32300</v>
      </c>
      <c r="C43" s="15">
        <v>37670</v>
      </c>
      <c r="D43" s="15">
        <v>36419</v>
      </c>
      <c r="E43" s="15">
        <v>42093</v>
      </c>
      <c r="F43" s="16">
        <f t="shared" si="8"/>
        <v>0.15579779785276915</v>
      </c>
      <c r="G43" s="16">
        <f t="shared" si="5"/>
        <v>0.30318885448916411</v>
      </c>
      <c r="H43" s="15">
        <f t="shared" si="9"/>
        <v>5674</v>
      </c>
      <c r="I43" s="15">
        <f t="shared" si="6"/>
        <v>9793</v>
      </c>
      <c r="J43" s="16">
        <f t="shared" si="7"/>
        <v>2.9612386085914121E-2</v>
      </c>
    </row>
    <row r="44" spans="1:10" x14ac:dyDescent="0.25">
      <c r="A44" s="33" t="s">
        <v>36</v>
      </c>
      <c r="B44" s="15">
        <v>4752</v>
      </c>
      <c r="C44" s="15">
        <v>1428</v>
      </c>
      <c r="D44" s="15">
        <v>2686</v>
      </c>
      <c r="E44" s="15">
        <v>2645</v>
      </c>
      <c r="F44" s="16">
        <f t="shared" si="8"/>
        <v>-1.5264333581533895E-2</v>
      </c>
      <c r="G44" s="16">
        <f t="shared" si="5"/>
        <v>-0.44339225589225584</v>
      </c>
      <c r="H44" s="15">
        <f t="shared" si="9"/>
        <v>-41</v>
      </c>
      <c r="I44" s="15">
        <f t="shared" si="6"/>
        <v>-2107</v>
      </c>
      <c r="J44" s="16">
        <f t="shared" si="7"/>
        <v>1.8607550233350639E-3</v>
      </c>
    </row>
    <row r="45" spans="1:10" x14ac:dyDescent="0.25">
      <c r="A45" s="33" t="s">
        <v>37</v>
      </c>
      <c r="B45" s="15">
        <v>4890</v>
      </c>
      <c r="C45" s="15">
        <v>2016</v>
      </c>
      <c r="D45" s="15">
        <v>2674</v>
      </c>
      <c r="E45" s="15">
        <v>1466</v>
      </c>
      <c r="F45" s="16">
        <f t="shared" si="8"/>
        <v>-0.45175766641735227</v>
      </c>
      <c r="G45" s="16">
        <f t="shared" si="5"/>
        <v>-0.70020449897750514</v>
      </c>
      <c r="H45" s="15">
        <f t="shared" si="9"/>
        <v>-1208</v>
      </c>
      <c r="I45" s="15">
        <f t="shared" si="6"/>
        <v>-3424</v>
      </c>
      <c r="J45" s="16">
        <f t="shared" si="7"/>
        <v>1.0313296273002661E-3</v>
      </c>
    </row>
    <row r="46" spans="1:10" x14ac:dyDescent="0.25">
      <c r="A46" s="33" t="s">
        <v>38</v>
      </c>
      <c r="B46" s="15">
        <v>2932</v>
      </c>
      <c r="C46" s="15">
        <v>7047</v>
      </c>
      <c r="D46" s="15">
        <v>8091</v>
      </c>
      <c r="E46" s="15">
        <v>8841</v>
      </c>
      <c r="F46" s="16">
        <f t="shared" si="8"/>
        <v>9.2695587690025949E-2</v>
      </c>
      <c r="G46" s="16">
        <f t="shared" si="5"/>
        <v>2.0153478854024556</v>
      </c>
      <c r="H46" s="15">
        <f t="shared" si="9"/>
        <v>750</v>
      </c>
      <c r="I46" s="15">
        <f t="shared" si="6"/>
        <v>5909</v>
      </c>
      <c r="J46" s="16">
        <f t="shared" si="7"/>
        <v>6.2196352216655195E-3</v>
      </c>
    </row>
    <row r="47" spans="1:10" x14ac:dyDescent="0.25">
      <c r="A47" s="33" t="s">
        <v>39</v>
      </c>
      <c r="B47" s="15">
        <v>3152</v>
      </c>
      <c r="C47" s="15">
        <v>4125</v>
      </c>
      <c r="D47" s="15">
        <v>5131</v>
      </c>
      <c r="E47" s="15">
        <v>6467</v>
      </c>
      <c r="F47" s="16">
        <f t="shared" si="8"/>
        <v>0.2603780939388034</v>
      </c>
      <c r="G47" s="16">
        <f t="shared" si="5"/>
        <v>1.0517131979695433</v>
      </c>
      <c r="H47" s="15">
        <f t="shared" si="9"/>
        <v>1336</v>
      </c>
      <c r="I47" s="15">
        <f t="shared" si="6"/>
        <v>3315</v>
      </c>
      <c r="J47" s="16">
        <f t="shared" si="7"/>
        <v>4.5495284445776401E-3</v>
      </c>
    </row>
    <row r="48" spans="1:10" x14ac:dyDescent="0.25">
      <c r="A48" s="33" t="s">
        <v>40</v>
      </c>
      <c r="B48" s="15">
        <v>5591</v>
      </c>
      <c r="C48" s="15">
        <v>8880</v>
      </c>
      <c r="D48" s="15">
        <v>11032</v>
      </c>
      <c r="E48" s="15">
        <v>8955</v>
      </c>
      <c r="F48" s="16">
        <f t="shared" si="8"/>
        <v>-0.18827048585931838</v>
      </c>
      <c r="G48" s="16">
        <f t="shared" si="5"/>
        <v>0.60168127347522815</v>
      </c>
      <c r="H48" s="15">
        <f t="shared" si="9"/>
        <v>-2077</v>
      </c>
      <c r="I48" s="15">
        <f t="shared" si="6"/>
        <v>3364</v>
      </c>
      <c r="J48" s="16">
        <f t="shared" si="7"/>
        <v>6.2998341149207932E-3</v>
      </c>
    </row>
    <row r="49" spans="1:10" x14ac:dyDescent="0.25">
      <c r="A49" s="33" t="s">
        <v>41</v>
      </c>
      <c r="B49" s="15">
        <v>1797</v>
      </c>
      <c r="C49" s="15">
        <v>1811</v>
      </c>
      <c r="D49" s="15">
        <v>1740</v>
      </c>
      <c r="E49" s="15">
        <v>1779</v>
      </c>
      <c r="F49" s="16">
        <f t="shared" si="8"/>
        <v>2.2413793103448265E-2</v>
      </c>
      <c r="G49" s="16">
        <f t="shared" si="5"/>
        <v>-1.001669449081799E-2</v>
      </c>
      <c r="H49" s="15">
        <f t="shared" si="9"/>
        <v>39</v>
      </c>
      <c r="I49" s="15">
        <f t="shared" si="6"/>
        <v>-18</v>
      </c>
      <c r="J49" s="16">
        <f t="shared" si="7"/>
        <v>1.2515248342204457E-3</v>
      </c>
    </row>
    <row r="50" spans="1:10" x14ac:dyDescent="0.25">
      <c r="A50" s="33" t="s">
        <v>42</v>
      </c>
      <c r="B50" s="15">
        <v>6778</v>
      </c>
      <c r="C50" s="15">
        <v>9600</v>
      </c>
      <c r="D50" s="15">
        <v>12047</v>
      </c>
      <c r="E50" s="15">
        <v>13986</v>
      </c>
      <c r="F50" s="16">
        <f t="shared" si="8"/>
        <v>0.16095293434049962</v>
      </c>
      <c r="G50" s="16">
        <f t="shared" si="5"/>
        <v>1.0634405429330185</v>
      </c>
      <c r="H50" s="15">
        <f t="shared" si="9"/>
        <v>1939</v>
      </c>
      <c r="I50" s="15">
        <f t="shared" si="6"/>
        <v>7208</v>
      </c>
      <c r="J50" s="16">
        <f t="shared" si="7"/>
        <v>9.8391379041074499E-3</v>
      </c>
    </row>
    <row r="51" spans="1:10" x14ac:dyDescent="0.25">
      <c r="A51" s="33" t="s">
        <v>43</v>
      </c>
      <c r="B51" s="15">
        <v>14958</v>
      </c>
      <c r="C51" s="15">
        <v>24347</v>
      </c>
      <c r="D51" s="15">
        <v>27411</v>
      </c>
      <c r="E51" s="15">
        <v>35922</v>
      </c>
      <c r="F51" s="16">
        <f t="shared" si="8"/>
        <v>0.31049578636313879</v>
      </c>
      <c r="G51" s="16">
        <f t="shared" si="5"/>
        <v>1.4015242679502609</v>
      </c>
      <c r="H51" s="15">
        <f t="shared" si="9"/>
        <v>8511</v>
      </c>
      <c r="I51" s="15">
        <f t="shared" si="6"/>
        <v>20964</v>
      </c>
      <c r="J51" s="16">
        <f t="shared" si="7"/>
        <v>2.5271093364174733E-2</v>
      </c>
    </row>
    <row r="52" spans="1:10" x14ac:dyDescent="0.25">
      <c r="A52" s="33" t="s">
        <v>44</v>
      </c>
      <c r="B52" s="15">
        <v>8451</v>
      </c>
      <c r="C52" s="15">
        <v>9153</v>
      </c>
      <c r="D52" s="15">
        <v>9604</v>
      </c>
      <c r="E52" s="15">
        <v>8201</v>
      </c>
      <c r="F52" s="16">
        <f t="shared" si="8"/>
        <v>-0.14608496459808418</v>
      </c>
      <c r="G52" s="16">
        <f t="shared" si="5"/>
        <v>-2.9582297952905012E-2</v>
      </c>
      <c r="H52" s="15">
        <f t="shared" si="9"/>
        <v>-1403</v>
      </c>
      <c r="I52" s="15">
        <f t="shared" si="6"/>
        <v>-250</v>
      </c>
      <c r="J52" s="16">
        <f t="shared" si="7"/>
        <v>5.7693958209341627E-3</v>
      </c>
    </row>
    <row r="53" spans="1:10" x14ac:dyDescent="0.25">
      <c r="A53" s="34" t="s">
        <v>45</v>
      </c>
      <c r="B53" s="15">
        <v>16893</v>
      </c>
      <c r="C53" s="15">
        <v>1419</v>
      </c>
      <c r="D53" s="15">
        <v>1798</v>
      </c>
      <c r="E53" s="15">
        <v>1558</v>
      </c>
      <c r="F53" s="16">
        <f t="shared" si="8"/>
        <v>-0.13348164627363734</v>
      </c>
      <c r="G53" s="16">
        <f t="shared" si="5"/>
        <v>-0.9077724501272717</v>
      </c>
      <c r="H53" s="15">
        <f t="shared" si="9"/>
        <v>-240</v>
      </c>
      <c r="I53" s="15">
        <f t="shared" si="6"/>
        <v>-15335</v>
      </c>
      <c r="J53" s="16">
        <f t="shared" si="7"/>
        <v>1.0960515411553987E-3</v>
      </c>
    </row>
    <row r="54" spans="1:10" x14ac:dyDescent="0.25">
      <c r="A54" s="32" t="s">
        <v>46</v>
      </c>
      <c r="B54" s="18">
        <f>B29-SUM(B30:B53)</f>
        <v>67980</v>
      </c>
      <c r="C54" s="18">
        <f>C29-SUM(C30:C53)</f>
        <v>61208</v>
      </c>
      <c r="D54" s="18">
        <f>D29-SUM(D30:D53)</f>
        <v>58654</v>
      </c>
      <c r="E54" s="18">
        <f>E29-SUM(E30:E53)</f>
        <v>58188</v>
      </c>
      <c r="F54" s="19">
        <f t="shared" si="8"/>
        <v>-7.9448971937122748E-3</v>
      </c>
      <c r="G54" s="19">
        <f t="shared" si="5"/>
        <v>-0.14404236540158866</v>
      </c>
      <c r="H54" s="18">
        <f t="shared" si="9"/>
        <v>-466</v>
      </c>
      <c r="I54" s="18">
        <f t="shared" si="6"/>
        <v>-9792</v>
      </c>
      <c r="J54" s="19">
        <f t="shared" si="7"/>
        <v>4.0935203515244122E-2</v>
      </c>
    </row>
    <row r="55" spans="1:10" ht="21" x14ac:dyDescent="0.35">
      <c r="A55" s="274" t="s">
        <v>47</v>
      </c>
      <c r="B55" s="275"/>
      <c r="C55" s="275"/>
      <c r="D55" s="275"/>
      <c r="E55" s="275"/>
      <c r="F55" s="275"/>
      <c r="G55" s="275"/>
      <c r="H55" s="275"/>
      <c r="I55" s="275"/>
      <c r="J55" s="276"/>
    </row>
    <row r="56" spans="1:10" x14ac:dyDescent="0.25">
      <c r="A56" s="1"/>
      <c r="B56" s="271" t="str">
        <f>B$5</f>
        <v>verano (junio-agosto)</v>
      </c>
      <c r="C56" s="272"/>
      <c r="D56" s="272"/>
      <c r="E56" s="272"/>
      <c r="F56" s="272"/>
      <c r="G56" s="272"/>
      <c r="H56" s="272"/>
      <c r="I56" s="272"/>
      <c r="J56" s="273"/>
    </row>
    <row r="57" spans="1:10" x14ac:dyDescent="0.25">
      <c r="A57" s="3"/>
      <c r="B57" s="4">
        <f>B$6</f>
        <v>2019</v>
      </c>
      <c r="C57" s="4">
        <f>C$6</f>
        <v>2022</v>
      </c>
      <c r="D57" s="4">
        <f>D$6</f>
        <v>2023</v>
      </c>
      <c r="E57" s="4">
        <f>E$6</f>
        <v>2024</v>
      </c>
      <c r="F57" s="4" t="str">
        <f>CONCATENATE("var ",RIGHT(E57,2),"/",RIGHT(D57,2))</f>
        <v>var 24/23</v>
      </c>
      <c r="G57" s="4" t="str">
        <f>CONCATENATE("var ",RIGHT(E57,2),"/",RIGHT(B57,2))</f>
        <v>var 24/19</v>
      </c>
      <c r="H57" s="4" t="str">
        <f>CONCATENATE("dif ",RIGHT(E57,2),"-",RIGHT(D57,2))</f>
        <v>dif 24-23</v>
      </c>
      <c r="I57" s="4" t="str">
        <f>CONCATENATE("dif ",RIGHT(E57,2),"-",RIGHT(B57,2))</f>
        <v>dif 24-19</v>
      </c>
      <c r="J57" s="4" t="str">
        <f>CONCATENATE("cuota ",RIGHT(E57,2))</f>
        <v>cuota 24</v>
      </c>
    </row>
    <row r="58" spans="1:10" x14ac:dyDescent="0.25">
      <c r="A58" s="5" t="s">
        <v>48</v>
      </c>
      <c r="B58" s="6">
        <v>1280135</v>
      </c>
      <c r="C58" s="6">
        <v>1279587</v>
      </c>
      <c r="D58" s="6">
        <v>1333040</v>
      </c>
      <c r="E58" s="6">
        <v>1421466</v>
      </c>
      <c r="F58" s="7">
        <f>E58/D58-1</f>
        <v>6.6334093500570068E-2</v>
      </c>
      <c r="G58" s="7">
        <f t="shared" ref="G58:G68" si="10">E58/B58-1</f>
        <v>0.11040319966253564</v>
      </c>
      <c r="H58" s="6">
        <f>E58-D58</f>
        <v>88426</v>
      </c>
      <c r="I58" s="6">
        <f t="shared" ref="I58:I68" si="11">E58-B58</f>
        <v>141331</v>
      </c>
      <c r="J58" s="7">
        <f t="shared" ref="J58:J68" si="12">E58/$E$58</f>
        <v>1</v>
      </c>
    </row>
    <row r="59" spans="1:10" x14ac:dyDescent="0.25">
      <c r="A59" s="35" t="s">
        <v>49</v>
      </c>
      <c r="B59" s="36">
        <v>471692</v>
      </c>
      <c r="C59" s="36">
        <v>474506</v>
      </c>
      <c r="D59" s="36">
        <v>488295</v>
      </c>
      <c r="E59" s="36">
        <v>499259</v>
      </c>
      <c r="F59" s="37">
        <f t="shared" ref="F59:F68" si="13">E59/D59-1</f>
        <v>2.2453639705505957E-2</v>
      </c>
      <c r="G59" s="37">
        <f t="shared" si="10"/>
        <v>5.8442797418654546E-2</v>
      </c>
      <c r="H59" s="36">
        <f t="shared" ref="H59:H68" si="14">E59-D59</f>
        <v>10964</v>
      </c>
      <c r="I59" s="36">
        <f t="shared" si="11"/>
        <v>27567</v>
      </c>
      <c r="J59" s="37">
        <f t="shared" si="12"/>
        <v>0.35122823901521388</v>
      </c>
    </row>
    <row r="60" spans="1:10" x14ac:dyDescent="0.25">
      <c r="A60" s="38" t="s">
        <v>50</v>
      </c>
      <c r="B60" s="15">
        <v>340768</v>
      </c>
      <c r="C60" s="15">
        <v>336771</v>
      </c>
      <c r="D60" s="15">
        <v>339411</v>
      </c>
      <c r="E60" s="15">
        <v>360719</v>
      </c>
      <c r="F60" s="16">
        <f>E60/D60-1</f>
        <v>6.2779344216893351E-2</v>
      </c>
      <c r="G60" s="16">
        <f t="shared" si="10"/>
        <v>5.8547164052962675E-2</v>
      </c>
      <c r="H60" s="15">
        <f>E60-D60</f>
        <v>21308</v>
      </c>
      <c r="I60" s="15">
        <f t="shared" si="11"/>
        <v>19951</v>
      </c>
      <c r="J60" s="16">
        <f t="shared" si="12"/>
        <v>0.25376547873814781</v>
      </c>
    </row>
    <row r="61" spans="1:10" x14ac:dyDescent="0.25">
      <c r="A61" s="39" t="s">
        <v>51</v>
      </c>
      <c r="B61" s="40">
        <v>10038</v>
      </c>
      <c r="C61" s="40">
        <v>8208</v>
      </c>
      <c r="D61" s="40">
        <v>8960</v>
      </c>
      <c r="E61" s="40">
        <v>8046</v>
      </c>
      <c r="F61" s="41">
        <f t="shared" si="13"/>
        <v>-0.10200892857142863</v>
      </c>
      <c r="G61" s="41">
        <f t="shared" si="10"/>
        <v>-0.19844590555887631</v>
      </c>
      <c r="H61" s="40">
        <f t="shared" si="14"/>
        <v>-914</v>
      </c>
      <c r="I61" s="40">
        <f t="shared" si="11"/>
        <v>-1992</v>
      </c>
      <c r="J61" s="41">
        <f t="shared" si="12"/>
        <v>5.660353466069537E-3</v>
      </c>
    </row>
    <row r="62" spans="1:10" x14ac:dyDescent="0.25">
      <c r="A62" s="38" t="s">
        <v>52</v>
      </c>
      <c r="B62" s="15">
        <v>219527</v>
      </c>
      <c r="C62" s="15">
        <v>202904</v>
      </c>
      <c r="D62" s="15">
        <v>218885</v>
      </c>
      <c r="E62" s="15">
        <v>262475</v>
      </c>
      <c r="F62" s="16">
        <f t="shared" si="13"/>
        <v>0.19914567010073791</v>
      </c>
      <c r="G62" s="16">
        <f t="shared" si="10"/>
        <v>0.1956388052494682</v>
      </c>
      <c r="H62" s="15">
        <f>E62-D62</f>
        <v>43590</v>
      </c>
      <c r="I62" s="15">
        <f t="shared" si="11"/>
        <v>42948</v>
      </c>
      <c r="J62" s="16">
        <f t="shared" si="12"/>
        <v>0.18465091672962983</v>
      </c>
    </row>
    <row r="63" spans="1:10" x14ac:dyDescent="0.25">
      <c r="A63" s="38" t="s">
        <v>53</v>
      </c>
      <c r="B63" s="15">
        <v>38092</v>
      </c>
      <c r="C63" s="15">
        <v>50195</v>
      </c>
      <c r="D63" s="15">
        <v>64212</v>
      </c>
      <c r="E63" s="15">
        <v>62331</v>
      </c>
      <c r="F63" s="16">
        <f t="shared" si="13"/>
        <v>-2.9293589983180768E-2</v>
      </c>
      <c r="G63" s="16">
        <f t="shared" si="10"/>
        <v>0.63632783786621872</v>
      </c>
      <c r="H63" s="15">
        <f t="shared" si="14"/>
        <v>-1881</v>
      </c>
      <c r="I63" s="15">
        <f t="shared" si="11"/>
        <v>24239</v>
      </c>
      <c r="J63" s="16">
        <f t="shared" si="12"/>
        <v>4.3849800135916016E-2</v>
      </c>
    </row>
    <row r="64" spans="1:10" x14ac:dyDescent="0.25">
      <c r="A64" s="38" t="s">
        <v>54</v>
      </c>
      <c r="B64" s="15">
        <v>46092</v>
      </c>
      <c r="C64" s="15">
        <v>51211</v>
      </c>
      <c r="D64" s="15">
        <v>49786</v>
      </c>
      <c r="E64" s="15">
        <v>56312</v>
      </c>
      <c r="F64" s="16">
        <f t="shared" si="13"/>
        <v>0.13108102679468114</v>
      </c>
      <c r="G64" s="16">
        <f t="shared" si="10"/>
        <v>0.22173045213919984</v>
      </c>
      <c r="H64" s="15">
        <f t="shared" si="14"/>
        <v>6526</v>
      </c>
      <c r="I64" s="15">
        <f t="shared" si="11"/>
        <v>10220</v>
      </c>
      <c r="J64" s="16">
        <f t="shared" si="12"/>
        <v>3.9615439271850329E-2</v>
      </c>
    </row>
    <row r="65" spans="1:10" x14ac:dyDescent="0.25">
      <c r="A65" s="38" t="s">
        <v>55</v>
      </c>
      <c r="B65" s="15">
        <v>12530</v>
      </c>
      <c r="C65" s="15">
        <v>12727</v>
      </c>
      <c r="D65" s="15">
        <v>13166</v>
      </c>
      <c r="E65" s="15">
        <v>11456</v>
      </c>
      <c r="F65" s="16">
        <f t="shared" si="13"/>
        <v>-0.12987999392374294</v>
      </c>
      <c r="G65" s="16">
        <f t="shared" si="10"/>
        <v>-8.5714285714285743E-2</v>
      </c>
      <c r="H65" s="15">
        <f>E65-D65</f>
        <v>-1710</v>
      </c>
      <c r="I65" s="15">
        <f t="shared" si="11"/>
        <v>-1074</v>
      </c>
      <c r="J65" s="16">
        <f t="shared" si="12"/>
        <v>8.0592852730913007E-3</v>
      </c>
    </row>
    <row r="66" spans="1:10" x14ac:dyDescent="0.25">
      <c r="A66" s="38" t="s">
        <v>56</v>
      </c>
      <c r="B66" s="15">
        <v>68883</v>
      </c>
      <c r="C66" s="15">
        <v>66656</v>
      </c>
      <c r="D66" s="15">
        <v>70836</v>
      </c>
      <c r="E66" s="15">
        <v>73053</v>
      </c>
      <c r="F66" s="16">
        <f t="shared" si="13"/>
        <v>3.1297645265119467E-2</v>
      </c>
      <c r="G66" s="16">
        <f t="shared" si="10"/>
        <v>6.0537433038630795E-2</v>
      </c>
      <c r="H66" s="15">
        <f t="shared" si="14"/>
        <v>2217</v>
      </c>
      <c r="I66" s="15">
        <f t="shared" si="11"/>
        <v>4170</v>
      </c>
      <c r="J66" s="16">
        <f t="shared" si="12"/>
        <v>5.1392717096293547E-2</v>
      </c>
    </row>
    <row r="67" spans="1:10" x14ac:dyDescent="0.25">
      <c r="A67" s="42" t="s">
        <v>57</v>
      </c>
      <c r="B67" s="23">
        <v>38908</v>
      </c>
      <c r="C67" s="23">
        <v>49851</v>
      </c>
      <c r="D67" s="23">
        <v>49487</v>
      </c>
      <c r="E67" s="23">
        <v>57957</v>
      </c>
      <c r="F67" s="24">
        <f t="shared" si="13"/>
        <v>0.1711560611877867</v>
      </c>
      <c r="G67" s="24">
        <f t="shared" si="10"/>
        <v>0.48959082964942935</v>
      </c>
      <c r="H67" s="23">
        <f>E67-D67</f>
        <v>8470</v>
      </c>
      <c r="I67" s="23">
        <f t="shared" si="11"/>
        <v>19049</v>
      </c>
      <c r="J67" s="24">
        <f t="shared" si="12"/>
        <v>4.0772695231542644E-2</v>
      </c>
    </row>
    <row r="68" spans="1:10" x14ac:dyDescent="0.25">
      <c r="A68" s="43" t="s">
        <v>58</v>
      </c>
      <c r="B68" s="44">
        <f>B58-SUM(B59:B67)</f>
        <v>33605</v>
      </c>
      <c r="C68" s="44">
        <f>C58-SUM(C59:C67)</f>
        <v>26558</v>
      </c>
      <c r="D68" s="44">
        <f>D58-SUM(D59:D67)</f>
        <v>30002</v>
      </c>
      <c r="E68" s="44">
        <f>E58-SUM(E59:E67)</f>
        <v>29858</v>
      </c>
      <c r="F68" s="45">
        <f t="shared" si="13"/>
        <v>-4.7996800213319091E-3</v>
      </c>
      <c r="G68" s="45">
        <f t="shared" si="10"/>
        <v>-0.11150126469275401</v>
      </c>
      <c r="H68" s="44">
        <f t="shared" si="14"/>
        <v>-144</v>
      </c>
      <c r="I68" s="44">
        <f t="shared" si="11"/>
        <v>-3747</v>
      </c>
      <c r="J68" s="45">
        <f t="shared" si="12"/>
        <v>2.1005075042245119E-2</v>
      </c>
    </row>
    <row r="69" spans="1:10" ht="21" x14ac:dyDescent="0.35">
      <c r="A69" s="288" t="s">
        <v>59</v>
      </c>
      <c r="B69" s="288"/>
      <c r="C69" s="288"/>
      <c r="D69" s="288"/>
      <c r="E69" s="288"/>
      <c r="F69" s="288"/>
      <c r="G69" s="288"/>
      <c r="H69" s="288"/>
      <c r="I69" s="288"/>
      <c r="J69" s="288"/>
    </row>
    <row r="70" spans="1:10" x14ac:dyDescent="0.25">
      <c r="A70" s="46"/>
      <c r="B70" s="271" t="str">
        <f>B$5</f>
        <v>verano (junio-agosto)</v>
      </c>
      <c r="C70" s="272"/>
      <c r="D70" s="272"/>
      <c r="E70" s="272"/>
      <c r="F70" s="272"/>
      <c r="G70" s="272"/>
      <c r="H70" s="272"/>
      <c r="I70" s="272"/>
      <c r="J70" s="273"/>
    </row>
    <row r="71" spans="1:10" x14ac:dyDescent="0.25">
      <c r="A71" s="3"/>
      <c r="B71" s="4">
        <f>B$6</f>
        <v>2019</v>
      </c>
      <c r="C71" s="4">
        <f>C$6</f>
        <v>2022</v>
      </c>
      <c r="D71" s="4">
        <f>D$6</f>
        <v>2023</v>
      </c>
      <c r="E71" s="4">
        <f>E$6</f>
        <v>2024</v>
      </c>
      <c r="F71" s="4" t="str">
        <f>CONCATENATE("var ",RIGHT(E71,2),"/",RIGHT(D71,2))</f>
        <v>var 24/23</v>
      </c>
      <c r="G71" s="4" t="str">
        <f>CONCATENATE("var ",RIGHT(E71,2),"/",RIGHT(B71,2))</f>
        <v>var 24/19</v>
      </c>
      <c r="H71" s="4" t="str">
        <f>CONCATENATE("dif ",RIGHT(E71,2),"-",RIGHT(D71,2))</f>
        <v>dif 24-23</v>
      </c>
      <c r="I71" s="4" t="str">
        <f>CONCATENATE("dif ",RIGHT(E71,2),"-",RIGHT(B71,2))</f>
        <v>dif 24-19</v>
      </c>
      <c r="J71" s="4" t="str">
        <f>CONCATENATE("cuota ",RIGHT(E71,2))</f>
        <v>cuota 24</v>
      </c>
    </row>
    <row r="72" spans="1:10" x14ac:dyDescent="0.25">
      <c r="A72" s="47" t="s">
        <v>4</v>
      </c>
      <c r="B72" s="48">
        <v>9081869</v>
      </c>
      <c r="C72" s="48">
        <v>8541105</v>
      </c>
      <c r="D72" s="48">
        <v>8964427</v>
      </c>
      <c r="E72" s="48">
        <v>9395327</v>
      </c>
      <c r="F72" s="49">
        <f>E72/D72-1</f>
        <v>4.8067768302424652E-2</v>
      </c>
      <c r="G72" s="49">
        <f t="shared" ref="G72:G83" si="15">E72/B72-1</f>
        <v>3.4514701764581712E-2</v>
      </c>
      <c r="H72" s="48">
        <f>E72-D72</f>
        <v>430900</v>
      </c>
      <c r="I72" s="48">
        <f t="shared" ref="I72:I83" si="16">E72-B72</f>
        <v>313458</v>
      </c>
      <c r="J72" s="49">
        <f t="shared" ref="J72:J83" si="17">E72/$E$72</f>
        <v>1</v>
      </c>
    </row>
    <row r="73" spans="1:10" x14ac:dyDescent="0.25">
      <c r="A73" s="50" t="s">
        <v>5</v>
      </c>
      <c r="B73" s="51">
        <v>6353564</v>
      </c>
      <c r="C73" s="51">
        <v>6584292</v>
      </c>
      <c r="D73" s="51">
        <v>6813411</v>
      </c>
      <c r="E73" s="51">
        <v>7089019</v>
      </c>
      <c r="F73" s="52">
        <f t="shared" ref="F73:F83" si="18">E73/D73-1</f>
        <v>4.045081090807523E-2</v>
      </c>
      <c r="G73" s="52">
        <f t="shared" si="15"/>
        <v>0.11575471656537961</v>
      </c>
      <c r="H73" s="51">
        <f t="shared" ref="H73:H83" si="19">E73-D73</f>
        <v>275608</v>
      </c>
      <c r="I73" s="51">
        <f t="shared" si="16"/>
        <v>735455</v>
      </c>
      <c r="J73" s="52">
        <f t="shared" si="17"/>
        <v>0.75452605321773258</v>
      </c>
    </row>
    <row r="74" spans="1:10" x14ac:dyDescent="0.25">
      <c r="A74" s="21" t="s">
        <v>6</v>
      </c>
      <c r="B74" s="15">
        <v>998901</v>
      </c>
      <c r="C74" s="15">
        <v>1354573</v>
      </c>
      <c r="D74" s="15">
        <v>1188244</v>
      </c>
      <c r="E74" s="15">
        <v>1337427</v>
      </c>
      <c r="F74" s="16">
        <f>E74/D74-1</f>
        <v>0.12554912964004017</v>
      </c>
      <c r="G74" s="16">
        <f t="shared" si="15"/>
        <v>0.33889844939588598</v>
      </c>
      <c r="H74" s="15">
        <f>E74-D74</f>
        <v>149183</v>
      </c>
      <c r="I74" s="15">
        <f t="shared" si="16"/>
        <v>338526</v>
      </c>
      <c r="J74" s="16">
        <f t="shared" si="17"/>
        <v>0.14235023432393573</v>
      </c>
    </row>
    <row r="75" spans="1:10" x14ac:dyDescent="0.25">
      <c r="A75" s="21" t="s">
        <v>7</v>
      </c>
      <c r="B75" s="15">
        <v>4144189</v>
      </c>
      <c r="C75" s="15">
        <v>4190523</v>
      </c>
      <c r="D75" s="15">
        <v>4567027</v>
      </c>
      <c r="E75" s="15">
        <v>4662863</v>
      </c>
      <c r="F75" s="16">
        <f t="shared" si="18"/>
        <v>2.0984329630632903E-2</v>
      </c>
      <c r="G75" s="16">
        <f t="shared" si="15"/>
        <v>0.12515693661654903</v>
      </c>
      <c r="H75" s="15">
        <f t="shared" si="19"/>
        <v>95836</v>
      </c>
      <c r="I75" s="15">
        <f t="shared" si="16"/>
        <v>518674</v>
      </c>
      <c r="J75" s="16">
        <f t="shared" si="17"/>
        <v>0.49629597777703743</v>
      </c>
    </row>
    <row r="76" spans="1:10" x14ac:dyDescent="0.25">
      <c r="A76" s="21" t="s">
        <v>8</v>
      </c>
      <c r="B76" s="15">
        <v>1041996</v>
      </c>
      <c r="C76" s="15">
        <v>916773</v>
      </c>
      <c r="D76" s="15">
        <v>924846</v>
      </c>
      <c r="E76" s="15">
        <v>945607</v>
      </c>
      <c r="F76" s="16">
        <f t="shared" si="18"/>
        <v>2.2448061623232318E-2</v>
      </c>
      <c r="G76" s="16">
        <f t="shared" si="15"/>
        <v>-9.2504193874064722E-2</v>
      </c>
      <c r="H76" s="15">
        <f>E76-D76</f>
        <v>20761</v>
      </c>
      <c r="I76" s="15">
        <f t="shared" si="16"/>
        <v>-96389</v>
      </c>
      <c r="J76" s="16">
        <f t="shared" si="17"/>
        <v>0.10064652353239009</v>
      </c>
    </row>
    <row r="77" spans="1:10" x14ac:dyDescent="0.25">
      <c r="A77" s="21" t="s">
        <v>9</v>
      </c>
      <c r="B77" s="15">
        <v>111949</v>
      </c>
      <c r="C77" s="15">
        <v>89279</v>
      </c>
      <c r="D77" s="15">
        <v>100044</v>
      </c>
      <c r="E77" s="15">
        <v>103369</v>
      </c>
      <c r="F77" s="16">
        <f t="shared" si="18"/>
        <v>3.3235376434368913E-2</v>
      </c>
      <c r="G77" s="16">
        <f t="shared" si="15"/>
        <v>-7.664204235857397E-2</v>
      </c>
      <c r="H77" s="15">
        <f t="shared" si="19"/>
        <v>3325</v>
      </c>
      <c r="I77" s="15">
        <f t="shared" si="16"/>
        <v>-8580</v>
      </c>
      <c r="J77" s="16">
        <f t="shared" si="17"/>
        <v>1.1002171611483027E-2</v>
      </c>
    </row>
    <row r="78" spans="1:10" x14ac:dyDescent="0.25">
      <c r="A78" s="53" t="s">
        <v>10</v>
      </c>
      <c r="B78" s="18">
        <v>56529</v>
      </c>
      <c r="C78" s="18">
        <v>33144</v>
      </c>
      <c r="D78" s="18">
        <v>33250</v>
      </c>
      <c r="E78" s="18">
        <v>39753</v>
      </c>
      <c r="F78" s="19">
        <f t="shared" si="18"/>
        <v>0.19557894736842107</v>
      </c>
      <c r="G78" s="19">
        <f t="shared" si="15"/>
        <v>-0.29676803056838086</v>
      </c>
      <c r="H78" s="18">
        <f t="shared" si="19"/>
        <v>6503</v>
      </c>
      <c r="I78" s="18">
        <f t="shared" si="16"/>
        <v>-16776</v>
      </c>
      <c r="J78" s="19">
        <f t="shared" si="17"/>
        <v>4.2311459728863084E-3</v>
      </c>
    </row>
    <row r="79" spans="1:10" x14ac:dyDescent="0.25">
      <c r="A79" s="50" t="s">
        <v>11</v>
      </c>
      <c r="B79" s="51">
        <v>2728305</v>
      </c>
      <c r="C79" s="51">
        <v>1956813</v>
      </c>
      <c r="D79" s="51">
        <v>2151016</v>
      </c>
      <c r="E79" s="51">
        <v>2306308</v>
      </c>
      <c r="F79" s="52">
        <f t="shared" si="18"/>
        <v>7.2194721006259455E-2</v>
      </c>
      <c r="G79" s="52">
        <f t="shared" si="15"/>
        <v>-0.15467368934191739</v>
      </c>
      <c r="H79" s="51">
        <f t="shared" si="19"/>
        <v>155292</v>
      </c>
      <c r="I79" s="51">
        <f t="shared" si="16"/>
        <v>-421997</v>
      </c>
      <c r="J79" s="52">
        <f t="shared" si="17"/>
        <v>0.24547394678226739</v>
      </c>
    </row>
    <row r="80" spans="1:10" x14ac:dyDescent="0.25">
      <c r="A80" s="20" t="s">
        <v>12</v>
      </c>
      <c r="B80" s="15">
        <v>154164</v>
      </c>
      <c r="C80" s="15">
        <v>145026</v>
      </c>
      <c r="D80" s="15">
        <v>129727</v>
      </c>
      <c r="E80" s="15">
        <v>183773</v>
      </c>
      <c r="F80" s="16">
        <f t="shared" si="18"/>
        <v>0.41661334957256391</v>
      </c>
      <c r="G80" s="16">
        <f t="shared" si="15"/>
        <v>0.19206170052671179</v>
      </c>
      <c r="H80" s="15">
        <f t="shared" si="19"/>
        <v>54046</v>
      </c>
      <c r="I80" s="15">
        <f t="shared" si="16"/>
        <v>29609</v>
      </c>
      <c r="J80" s="16">
        <f t="shared" si="17"/>
        <v>1.9560042987327636E-2</v>
      </c>
    </row>
    <row r="81" spans="1:10" x14ac:dyDescent="0.25">
      <c r="A81" s="21" t="s">
        <v>8</v>
      </c>
      <c r="B81" s="15">
        <v>1551308</v>
      </c>
      <c r="C81" s="15">
        <v>1226855</v>
      </c>
      <c r="D81" s="15">
        <v>1346910</v>
      </c>
      <c r="E81" s="15">
        <v>1430853</v>
      </c>
      <c r="F81" s="16">
        <f t="shared" si="18"/>
        <v>6.232264962024181E-2</v>
      </c>
      <c r="G81" s="16">
        <f t="shared" si="15"/>
        <v>-7.7647378857067739E-2</v>
      </c>
      <c r="H81" s="15">
        <f t="shared" si="19"/>
        <v>83943</v>
      </c>
      <c r="I81" s="15">
        <f t="shared" si="16"/>
        <v>-120455</v>
      </c>
      <c r="J81" s="16">
        <f t="shared" si="17"/>
        <v>0.15229411387171515</v>
      </c>
    </row>
    <row r="82" spans="1:10" x14ac:dyDescent="0.25">
      <c r="A82" s="21" t="s">
        <v>9</v>
      </c>
      <c r="B82" s="15">
        <v>729925</v>
      </c>
      <c r="C82" s="15">
        <v>437673</v>
      </c>
      <c r="D82" s="15">
        <v>490869</v>
      </c>
      <c r="E82" s="15">
        <v>484967</v>
      </c>
      <c r="F82" s="16">
        <f t="shared" si="18"/>
        <v>-1.2023574517844859E-2</v>
      </c>
      <c r="G82" s="16">
        <f t="shared" si="15"/>
        <v>-0.33559338288180296</v>
      </c>
      <c r="H82" s="15">
        <f t="shared" si="19"/>
        <v>-5902</v>
      </c>
      <c r="I82" s="15">
        <f t="shared" si="16"/>
        <v>-244958</v>
      </c>
      <c r="J82" s="16">
        <f t="shared" si="17"/>
        <v>5.1617894725750367E-2</v>
      </c>
    </row>
    <row r="83" spans="1:10" x14ac:dyDescent="0.25">
      <c r="A83" s="22" t="s">
        <v>10</v>
      </c>
      <c r="B83" s="44">
        <v>292908</v>
      </c>
      <c r="C83" s="44">
        <v>147259</v>
      </c>
      <c r="D83" s="44">
        <v>183510</v>
      </c>
      <c r="E83" s="44">
        <v>206715</v>
      </c>
      <c r="F83" s="45">
        <f t="shared" si="18"/>
        <v>0.12645087461173787</v>
      </c>
      <c r="G83" s="45">
        <f t="shared" si="15"/>
        <v>-0.29426645909295757</v>
      </c>
      <c r="H83" s="44">
        <f t="shared" si="19"/>
        <v>23205</v>
      </c>
      <c r="I83" s="44">
        <f t="shared" si="16"/>
        <v>-86193</v>
      </c>
      <c r="J83" s="45">
        <f t="shared" si="17"/>
        <v>2.2001895197474235E-2</v>
      </c>
    </row>
    <row r="84" spans="1:10" x14ac:dyDescent="0.25">
      <c r="A84" s="268" t="s">
        <v>13</v>
      </c>
      <c r="B84" s="269"/>
      <c r="C84" s="269"/>
      <c r="D84" s="269"/>
      <c r="E84" s="269"/>
      <c r="F84" s="269"/>
      <c r="G84" s="269"/>
      <c r="H84" s="269"/>
      <c r="I84" s="269"/>
      <c r="J84" s="270"/>
    </row>
    <row r="85" spans="1:10" ht="21" x14ac:dyDescent="0.35">
      <c r="A85" s="288" t="s">
        <v>60</v>
      </c>
      <c r="B85" s="288"/>
      <c r="C85" s="288"/>
      <c r="D85" s="288"/>
      <c r="E85" s="288"/>
      <c r="F85" s="288"/>
      <c r="G85" s="288"/>
      <c r="H85" s="288"/>
      <c r="I85" s="288"/>
      <c r="J85" s="288"/>
    </row>
    <row r="86" spans="1:10" x14ac:dyDescent="0.25">
      <c r="A86" s="46"/>
      <c r="B86" s="271" t="str">
        <f>B$5</f>
        <v>verano (junio-agosto)</v>
      </c>
      <c r="C86" s="272"/>
      <c r="D86" s="272"/>
      <c r="E86" s="272"/>
      <c r="F86" s="272"/>
      <c r="G86" s="272"/>
      <c r="H86" s="272"/>
      <c r="I86" s="272"/>
      <c r="J86" s="273"/>
    </row>
    <row r="87" spans="1:10" x14ac:dyDescent="0.25">
      <c r="A87" s="3"/>
      <c r="B87" s="4">
        <f>B$6</f>
        <v>2019</v>
      </c>
      <c r="C87" s="4">
        <f>C$6</f>
        <v>2022</v>
      </c>
      <c r="D87" s="4">
        <f>D$6</f>
        <v>2023</v>
      </c>
      <c r="E87" s="4">
        <f>E$6</f>
        <v>2024</v>
      </c>
      <c r="F87" s="4" t="str">
        <f>CONCATENATE("var ",RIGHT(E87,2),"/",RIGHT(D87,2))</f>
        <v>var 24/23</v>
      </c>
      <c r="G87" s="4" t="str">
        <f>CONCATENATE("var ",RIGHT(E87,2),"/",RIGHT(B87,2))</f>
        <v>var 24/19</v>
      </c>
      <c r="H87" s="4" t="str">
        <f>CONCATENATE("dif ",RIGHT(E87,2),"-",RIGHT(D87,2))</f>
        <v>dif 24-23</v>
      </c>
      <c r="I87" s="4" t="str">
        <f>CONCATENATE("dif ",RIGHT(E87,2),"-",RIGHT(B87,2))</f>
        <v>dif 24-19</v>
      </c>
      <c r="J87" s="4" t="str">
        <f>CONCATENATE("cuota ",RIGHT(E87,2))</f>
        <v>cuota 24</v>
      </c>
    </row>
    <row r="88" spans="1:10" x14ac:dyDescent="0.25">
      <c r="A88" s="47" t="s">
        <v>15</v>
      </c>
      <c r="B88" s="48">
        <v>9081869</v>
      </c>
      <c r="C88" s="48">
        <v>8541105</v>
      </c>
      <c r="D88" s="48">
        <v>8964427</v>
      </c>
      <c r="E88" s="48">
        <v>9395327</v>
      </c>
      <c r="F88" s="49">
        <f>E88/D88-1</f>
        <v>4.8067768302424652E-2</v>
      </c>
      <c r="G88" s="49">
        <f t="shared" ref="G88:G119" si="20">E88/B88-1</f>
        <v>3.4514701764581712E-2</v>
      </c>
      <c r="H88" s="48">
        <f>E88-D88</f>
        <v>430900</v>
      </c>
      <c r="I88" s="48">
        <f t="shared" ref="I88:I119" si="21">E88-B88</f>
        <v>313458</v>
      </c>
      <c r="J88" s="49">
        <f>E88/$E$88</f>
        <v>1</v>
      </c>
    </row>
    <row r="89" spans="1:10" x14ac:dyDescent="0.25">
      <c r="A89" s="54" t="s">
        <v>16</v>
      </c>
      <c r="B89" s="55">
        <v>1697925</v>
      </c>
      <c r="C89" s="55">
        <v>1512301</v>
      </c>
      <c r="D89" s="55">
        <v>1544800</v>
      </c>
      <c r="E89" s="55">
        <v>1516923</v>
      </c>
      <c r="F89" s="56">
        <f t="shared" ref="F89:F119" si="22">E89/D89-1</f>
        <v>-1.8045701708959139E-2</v>
      </c>
      <c r="G89" s="56">
        <f t="shared" si="20"/>
        <v>-0.106601881708556</v>
      </c>
      <c r="H89" s="55">
        <f t="shared" ref="H89:H119" si="23">E89-D89</f>
        <v>-27877</v>
      </c>
      <c r="I89" s="55">
        <f t="shared" si="21"/>
        <v>-181002</v>
      </c>
      <c r="J89" s="56">
        <f>E89/$E$88</f>
        <v>0.16145505100567548</v>
      </c>
    </row>
    <row r="90" spans="1:10" x14ac:dyDescent="0.25">
      <c r="A90" s="34" t="s">
        <v>17</v>
      </c>
      <c r="B90" s="12">
        <v>511597</v>
      </c>
      <c r="C90" s="12">
        <v>460825</v>
      </c>
      <c r="D90" s="12">
        <v>484368</v>
      </c>
      <c r="E90" s="12">
        <v>501699</v>
      </c>
      <c r="F90" s="13">
        <f t="shared" si="22"/>
        <v>3.5780646120305182E-2</v>
      </c>
      <c r="G90" s="13">
        <f t="shared" si="20"/>
        <v>-1.9347259659458493E-2</v>
      </c>
      <c r="H90" s="12">
        <f>E90-D90</f>
        <v>17331</v>
      </c>
      <c r="I90" s="12">
        <f t="shared" si="21"/>
        <v>-9898</v>
      </c>
      <c r="J90" s="13">
        <f>E90/$E$23</f>
        <v>0.35294477673050217</v>
      </c>
    </row>
    <row r="91" spans="1:10" x14ac:dyDescent="0.25">
      <c r="A91" s="29" t="s">
        <v>18</v>
      </c>
      <c r="B91" s="12">
        <v>325970</v>
      </c>
      <c r="C91" s="12">
        <v>267695</v>
      </c>
      <c r="D91" s="12">
        <v>260563</v>
      </c>
      <c r="E91" s="12">
        <v>271707</v>
      </c>
      <c r="F91" s="30">
        <f t="shared" si="22"/>
        <v>4.2768927284380309E-2</v>
      </c>
      <c r="G91" s="30">
        <f t="shared" si="20"/>
        <v>-0.16646623922446846</v>
      </c>
      <c r="H91" s="31">
        <f t="shared" si="23"/>
        <v>11144</v>
      </c>
      <c r="I91" s="31">
        <f t="shared" si="21"/>
        <v>-54263</v>
      </c>
      <c r="J91" s="30">
        <f>E91/$E$23</f>
        <v>0.19114562008517966</v>
      </c>
    </row>
    <row r="92" spans="1:10" x14ac:dyDescent="0.25">
      <c r="A92" s="29" t="s">
        <v>19</v>
      </c>
      <c r="B92" s="31">
        <f>B90-B91</f>
        <v>185627</v>
      </c>
      <c r="C92" s="31">
        <f>C90-C91</f>
        <v>193130</v>
      </c>
      <c r="D92" s="31">
        <f>D90-D91</f>
        <v>223805</v>
      </c>
      <c r="E92" s="31">
        <f>E90-E91</f>
        <v>229992</v>
      </c>
      <c r="F92" s="30">
        <f t="shared" si="22"/>
        <v>2.7644601327048157E-2</v>
      </c>
      <c r="G92" s="30">
        <f t="shared" si="20"/>
        <v>0.23900079191065959</v>
      </c>
      <c r="H92" s="31">
        <f t="shared" si="23"/>
        <v>6187</v>
      </c>
      <c r="I92" s="31">
        <f t="shared" si="21"/>
        <v>44365</v>
      </c>
      <c r="J92" s="30">
        <f>E92/$E$23</f>
        <v>0.16179915664532252</v>
      </c>
    </row>
    <row r="93" spans="1:10" x14ac:dyDescent="0.25">
      <c r="A93" s="57" t="s">
        <v>20</v>
      </c>
      <c r="B93" s="12">
        <v>1186328</v>
      </c>
      <c r="C93" s="12">
        <v>1051476</v>
      </c>
      <c r="D93" s="12">
        <v>1060432</v>
      </c>
      <c r="E93" s="12">
        <v>1015224</v>
      </c>
      <c r="F93" s="19">
        <f t="shared" si="22"/>
        <v>-4.2631682182355912E-2</v>
      </c>
      <c r="G93" s="19">
        <f t="shared" si="20"/>
        <v>-0.14422992629357145</v>
      </c>
      <c r="H93" s="18">
        <f t="shared" si="23"/>
        <v>-45208</v>
      </c>
      <c r="I93" s="18">
        <f t="shared" si="21"/>
        <v>-171104</v>
      </c>
      <c r="J93" s="19">
        <f>E93/$E$23</f>
        <v>0.71420913338764347</v>
      </c>
    </row>
    <row r="94" spans="1:10" x14ac:dyDescent="0.25">
      <c r="A94" s="54" t="s">
        <v>21</v>
      </c>
      <c r="B94" s="55">
        <v>7383944</v>
      </c>
      <c r="C94" s="55">
        <v>7028804</v>
      </c>
      <c r="D94" s="55">
        <v>7419627</v>
      </c>
      <c r="E94" s="55">
        <v>7878404</v>
      </c>
      <c r="F94" s="56">
        <f t="shared" si="22"/>
        <v>6.1832892677758489E-2</v>
      </c>
      <c r="G94" s="56">
        <f t="shared" si="20"/>
        <v>6.6964213163046793E-2</v>
      </c>
      <c r="H94" s="55">
        <f t="shared" si="23"/>
        <v>458777</v>
      </c>
      <c r="I94" s="55">
        <f t="shared" si="21"/>
        <v>494460</v>
      </c>
      <c r="J94" s="56">
        <f t="shared" ref="J94:J119" si="24">E94/$E$88</f>
        <v>0.83854494899432452</v>
      </c>
    </row>
    <row r="95" spans="1:10" x14ac:dyDescent="0.25">
      <c r="A95" s="28" t="s">
        <v>22</v>
      </c>
      <c r="B95" s="58">
        <v>984758</v>
      </c>
      <c r="C95" s="58">
        <v>696912</v>
      </c>
      <c r="D95" s="58">
        <v>715616</v>
      </c>
      <c r="E95" s="58">
        <v>698810</v>
      </c>
      <c r="F95" s="59">
        <f t="shared" si="22"/>
        <v>-2.3484662165183523E-2</v>
      </c>
      <c r="G95" s="59">
        <f t="shared" si="20"/>
        <v>-0.29037387865851305</v>
      </c>
      <c r="H95" s="58">
        <f t="shared" si="23"/>
        <v>-16806</v>
      </c>
      <c r="I95" s="58">
        <f t="shared" si="21"/>
        <v>-285948</v>
      </c>
      <c r="J95" s="59">
        <f t="shared" si="24"/>
        <v>7.4378464953907403E-2</v>
      </c>
    </row>
    <row r="96" spans="1:10" x14ac:dyDescent="0.25">
      <c r="A96" s="33" t="s">
        <v>23</v>
      </c>
      <c r="B96" s="15">
        <v>54094</v>
      </c>
      <c r="C96" s="15">
        <v>44274</v>
      </c>
      <c r="D96" s="15">
        <v>50396</v>
      </c>
      <c r="E96" s="15">
        <v>52848</v>
      </c>
      <c r="F96" s="16">
        <f t="shared" si="22"/>
        <v>4.8654655131359581E-2</v>
      </c>
      <c r="G96" s="16">
        <f t="shared" si="20"/>
        <v>-2.3033977890339008E-2</v>
      </c>
      <c r="H96" s="15">
        <f t="shared" si="23"/>
        <v>2452</v>
      </c>
      <c r="I96" s="15">
        <f t="shared" si="21"/>
        <v>-1246</v>
      </c>
      <c r="J96" s="16">
        <f t="shared" si="24"/>
        <v>5.6249239648604038E-3</v>
      </c>
    </row>
    <row r="97" spans="1:10" x14ac:dyDescent="0.25">
      <c r="A97" s="33" t="s">
        <v>24</v>
      </c>
      <c r="B97" s="15">
        <v>3603</v>
      </c>
      <c r="C97" s="15">
        <v>4676</v>
      </c>
      <c r="D97" s="15">
        <v>5165</v>
      </c>
      <c r="E97" s="15">
        <v>4285</v>
      </c>
      <c r="F97" s="16">
        <f t="shared" si="22"/>
        <v>-0.17037754114230397</v>
      </c>
      <c r="G97" s="16">
        <f t="shared" si="20"/>
        <v>0.18928670552317506</v>
      </c>
      <c r="H97" s="15">
        <f t="shared" si="23"/>
        <v>-880</v>
      </c>
      <c r="I97" s="15">
        <f t="shared" si="21"/>
        <v>682</v>
      </c>
      <c r="J97" s="16">
        <f t="shared" si="24"/>
        <v>4.5607779271546374E-4</v>
      </c>
    </row>
    <row r="98" spans="1:10" x14ac:dyDescent="0.25">
      <c r="A98" s="33" t="s">
        <v>25</v>
      </c>
      <c r="B98" s="15">
        <v>42235</v>
      </c>
      <c r="C98" s="15">
        <v>36540</v>
      </c>
      <c r="D98" s="15">
        <v>30130</v>
      </c>
      <c r="E98" s="15">
        <v>34251</v>
      </c>
      <c r="F98" s="16">
        <f t="shared" si="22"/>
        <v>0.13677397942250247</v>
      </c>
      <c r="G98" s="16">
        <f t="shared" si="20"/>
        <v>-0.1890375281164911</v>
      </c>
      <c r="H98" s="15">
        <f t="shared" si="23"/>
        <v>4121</v>
      </c>
      <c r="I98" s="15">
        <f t="shared" si="21"/>
        <v>-7984</v>
      </c>
      <c r="J98" s="16">
        <f t="shared" si="24"/>
        <v>3.645535700886196E-3</v>
      </c>
    </row>
    <row r="99" spans="1:10" x14ac:dyDescent="0.25">
      <c r="A99" s="33" t="s">
        <v>26</v>
      </c>
      <c r="B99" s="15">
        <v>24327</v>
      </c>
      <c r="C99" s="15">
        <v>36967</v>
      </c>
      <c r="D99" s="15">
        <v>46083</v>
      </c>
      <c r="E99" s="15">
        <v>50207</v>
      </c>
      <c r="F99" s="16">
        <f t="shared" si="22"/>
        <v>8.9490701560228203E-2</v>
      </c>
      <c r="G99" s="16">
        <f t="shared" si="20"/>
        <v>1.0638385333168907</v>
      </c>
      <c r="H99" s="15">
        <f t="shared" si="23"/>
        <v>4124</v>
      </c>
      <c r="I99" s="15">
        <f t="shared" si="21"/>
        <v>25880</v>
      </c>
      <c r="J99" s="16">
        <f t="shared" si="24"/>
        <v>5.3438267768647118E-3</v>
      </c>
    </row>
    <row r="100" spans="1:10" x14ac:dyDescent="0.25">
      <c r="A100" s="33" t="s">
        <v>27</v>
      </c>
      <c r="B100" s="15">
        <v>5379</v>
      </c>
      <c r="C100" s="15">
        <v>6833</v>
      </c>
      <c r="D100" s="15">
        <v>7993</v>
      </c>
      <c r="E100" s="15">
        <v>3513</v>
      </c>
      <c r="F100" s="16">
        <f t="shared" si="22"/>
        <v>-0.56049042912548486</v>
      </c>
      <c r="G100" s="16">
        <f t="shared" si="20"/>
        <v>-0.34690462911321807</v>
      </c>
      <c r="H100" s="15">
        <f t="shared" si="23"/>
        <v>-4480</v>
      </c>
      <c r="I100" s="15">
        <f t="shared" si="21"/>
        <v>-1866</v>
      </c>
      <c r="J100" s="16">
        <f t="shared" si="24"/>
        <v>3.7390928490301612E-4</v>
      </c>
    </row>
    <row r="101" spans="1:10" x14ac:dyDescent="0.25">
      <c r="A101" s="33" t="s">
        <v>28</v>
      </c>
      <c r="B101" s="15">
        <v>3903</v>
      </c>
      <c r="C101" s="15">
        <v>6661</v>
      </c>
      <c r="D101" s="15">
        <v>7016</v>
      </c>
      <c r="E101" s="15">
        <v>8217</v>
      </c>
      <c r="F101" s="16">
        <f t="shared" si="22"/>
        <v>0.17118015963511968</v>
      </c>
      <c r="G101" s="16">
        <f t="shared" si="20"/>
        <v>1.1053036126056881</v>
      </c>
      <c r="H101" s="15">
        <f t="shared" si="23"/>
        <v>1201</v>
      </c>
      <c r="I101" s="15">
        <f t="shared" si="21"/>
        <v>4314</v>
      </c>
      <c r="J101" s="16">
        <f t="shared" si="24"/>
        <v>8.7458371592601298E-4</v>
      </c>
    </row>
    <row r="102" spans="1:10" x14ac:dyDescent="0.25">
      <c r="A102" s="33" t="s">
        <v>29</v>
      </c>
      <c r="B102" s="15">
        <v>3712201</v>
      </c>
      <c r="C102" s="15">
        <v>3690509</v>
      </c>
      <c r="D102" s="15">
        <v>3834065</v>
      </c>
      <c r="E102" s="15">
        <v>4152703</v>
      </c>
      <c r="F102" s="16">
        <f t="shared" si="22"/>
        <v>8.3107093906858553E-2</v>
      </c>
      <c r="G102" s="16">
        <f t="shared" si="20"/>
        <v>0.11866329436364031</v>
      </c>
      <c r="H102" s="15">
        <f t="shared" si="23"/>
        <v>318638</v>
      </c>
      <c r="I102" s="15">
        <f t="shared" si="21"/>
        <v>440502</v>
      </c>
      <c r="J102" s="16">
        <f t="shared" si="24"/>
        <v>0.44199664365061481</v>
      </c>
    </row>
    <row r="103" spans="1:10" x14ac:dyDescent="0.25">
      <c r="A103" s="33" t="s">
        <v>30</v>
      </c>
      <c r="B103" s="15">
        <v>327725</v>
      </c>
      <c r="C103" s="15">
        <v>321755</v>
      </c>
      <c r="D103" s="15">
        <v>373574</v>
      </c>
      <c r="E103" s="15">
        <v>400170</v>
      </c>
      <c r="F103" s="16">
        <f t="shared" si="22"/>
        <v>7.1193391403042039E-2</v>
      </c>
      <c r="G103" s="16">
        <f t="shared" si="20"/>
        <v>0.22105423754672371</v>
      </c>
      <c r="H103" s="15">
        <f t="shared" si="23"/>
        <v>26596</v>
      </c>
      <c r="I103" s="15">
        <f t="shared" si="21"/>
        <v>72445</v>
      </c>
      <c r="J103" s="16">
        <f t="shared" si="24"/>
        <v>4.2592450480967825E-2</v>
      </c>
    </row>
    <row r="104" spans="1:10" x14ac:dyDescent="0.25">
      <c r="A104" s="33" t="s">
        <v>31</v>
      </c>
      <c r="B104" s="15">
        <v>327319</v>
      </c>
      <c r="C104" s="15">
        <v>355735</v>
      </c>
      <c r="D104" s="15">
        <v>378942</v>
      </c>
      <c r="E104" s="15">
        <v>368559</v>
      </c>
      <c r="F104" s="16">
        <f t="shared" si="22"/>
        <v>-2.7399971499596276E-2</v>
      </c>
      <c r="G104" s="16">
        <f t="shared" si="20"/>
        <v>0.12599329705883244</v>
      </c>
      <c r="H104" s="15">
        <f t="shared" si="23"/>
        <v>-10383</v>
      </c>
      <c r="I104" s="15">
        <f t="shared" si="21"/>
        <v>41240</v>
      </c>
      <c r="J104" s="16">
        <f t="shared" si="24"/>
        <v>3.9227905532186372E-2</v>
      </c>
    </row>
    <row r="105" spans="1:10" x14ac:dyDescent="0.25">
      <c r="A105" s="33" t="s">
        <v>32</v>
      </c>
      <c r="B105" s="15">
        <v>271070</v>
      </c>
      <c r="C105" s="15">
        <v>264751</v>
      </c>
      <c r="D105" s="15">
        <v>293454</v>
      </c>
      <c r="E105" s="15">
        <v>290859</v>
      </c>
      <c r="F105" s="16">
        <f t="shared" si="22"/>
        <v>-8.8429532396900878E-3</v>
      </c>
      <c r="G105" s="16">
        <f t="shared" si="20"/>
        <v>7.3003283284760467E-2</v>
      </c>
      <c r="H105" s="15">
        <f t="shared" si="23"/>
        <v>-2595</v>
      </c>
      <c r="I105" s="15">
        <f t="shared" si="21"/>
        <v>19789</v>
      </c>
      <c r="J105" s="16">
        <f t="shared" si="24"/>
        <v>3.095783680546723E-2</v>
      </c>
    </row>
    <row r="106" spans="1:10" x14ac:dyDescent="0.25">
      <c r="A106" s="33" t="s">
        <v>33</v>
      </c>
      <c r="B106" s="15">
        <v>280722</v>
      </c>
      <c r="C106" s="15">
        <v>301364</v>
      </c>
      <c r="D106" s="15">
        <v>343559</v>
      </c>
      <c r="E106" s="15">
        <v>427462</v>
      </c>
      <c r="F106" s="16">
        <f t="shared" si="22"/>
        <v>0.24421715047488202</v>
      </c>
      <c r="G106" s="16">
        <f t="shared" si="20"/>
        <v>0.52272354856405978</v>
      </c>
      <c r="H106" s="15">
        <f t="shared" si="23"/>
        <v>83903</v>
      </c>
      <c r="I106" s="15">
        <f t="shared" si="21"/>
        <v>146740</v>
      </c>
      <c r="J106" s="16">
        <f t="shared" si="24"/>
        <v>4.5497298816741555E-2</v>
      </c>
    </row>
    <row r="107" spans="1:10" x14ac:dyDescent="0.25">
      <c r="A107" s="33" t="s">
        <v>34</v>
      </c>
      <c r="B107" s="15">
        <v>65131</v>
      </c>
      <c r="C107" s="15">
        <v>126674</v>
      </c>
      <c r="D107" s="15">
        <v>117730</v>
      </c>
      <c r="E107" s="15">
        <v>90164</v>
      </c>
      <c r="F107" s="16">
        <f t="shared" si="22"/>
        <v>-0.23414592712137938</v>
      </c>
      <c r="G107" s="16">
        <f t="shared" si="20"/>
        <v>0.38434846693586766</v>
      </c>
      <c r="H107" s="15">
        <f t="shared" si="23"/>
        <v>-27566</v>
      </c>
      <c r="I107" s="15">
        <f t="shared" si="21"/>
        <v>25033</v>
      </c>
      <c r="J107" s="16">
        <f t="shared" si="24"/>
        <v>9.5966856715045679E-3</v>
      </c>
    </row>
    <row r="108" spans="1:10" x14ac:dyDescent="0.25">
      <c r="A108" s="33" t="s">
        <v>35</v>
      </c>
      <c r="B108" s="15">
        <v>231937</v>
      </c>
      <c r="C108" s="15">
        <v>250804</v>
      </c>
      <c r="D108" s="15">
        <v>252829</v>
      </c>
      <c r="E108" s="15">
        <v>280232</v>
      </c>
      <c r="F108" s="16">
        <f t="shared" si="22"/>
        <v>0.10838550957366433</v>
      </c>
      <c r="G108" s="16">
        <f t="shared" si="20"/>
        <v>0.20822464721023382</v>
      </c>
      <c r="H108" s="15">
        <f t="shared" si="23"/>
        <v>27403</v>
      </c>
      <c r="I108" s="15">
        <f t="shared" si="21"/>
        <v>48295</v>
      </c>
      <c r="J108" s="16">
        <f t="shared" si="24"/>
        <v>2.9826742592354689E-2</v>
      </c>
    </row>
    <row r="109" spans="1:10" x14ac:dyDescent="0.25">
      <c r="A109" s="33" t="s">
        <v>36</v>
      </c>
      <c r="B109" s="15">
        <v>41132</v>
      </c>
      <c r="C109" s="15">
        <v>10722</v>
      </c>
      <c r="D109" s="15">
        <v>23329</v>
      </c>
      <c r="E109" s="15">
        <v>21906</v>
      </c>
      <c r="F109" s="16">
        <f t="shared" si="22"/>
        <v>-6.0997042307857186E-2</v>
      </c>
      <c r="G109" s="16">
        <f t="shared" si="20"/>
        <v>-0.4674219585724011</v>
      </c>
      <c r="H109" s="15">
        <f t="shared" si="23"/>
        <v>-1423</v>
      </c>
      <c r="I109" s="15">
        <f t="shared" si="21"/>
        <v>-19226</v>
      </c>
      <c r="J109" s="16">
        <f t="shared" si="24"/>
        <v>2.3315846271236753E-3</v>
      </c>
    </row>
    <row r="110" spans="1:10" x14ac:dyDescent="0.25">
      <c r="A110" s="33" t="s">
        <v>37</v>
      </c>
      <c r="B110" s="15">
        <v>36433</v>
      </c>
      <c r="C110" s="15">
        <v>14414</v>
      </c>
      <c r="D110" s="15">
        <v>20670</v>
      </c>
      <c r="E110" s="15">
        <v>9781</v>
      </c>
      <c r="F110" s="16">
        <f t="shared" si="22"/>
        <v>-0.52680212868892107</v>
      </c>
      <c r="G110" s="16">
        <f t="shared" si="20"/>
        <v>-0.73153459775478269</v>
      </c>
      <c r="H110" s="15">
        <f t="shared" si="23"/>
        <v>-10889</v>
      </c>
      <c r="I110" s="15">
        <f t="shared" si="21"/>
        <v>-26652</v>
      </c>
      <c r="J110" s="16">
        <f t="shared" si="24"/>
        <v>1.0410494493698836E-3</v>
      </c>
    </row>
    <row r="111" spans="1:10" x14ac:dyDescent="0.25">
      <c r="A111" s="33" t="s">
        <v>38</v>
      </c>
      <c r="B111" s="15">
        <v>20654</v>
      </c>
      <c r="C111" s="15">
        <v>54087</v>
      </c>
      <c r="D111" s="15">
        <v>58892</v>
      </c>
      <c r="E111" s="15">
        <v>64671</v>
      </c>
      <c r="F111" s="16">
        <f t="shared" si="22"/>
        <v>9.8128778102289038E-2</v>
      </c>
      <c r="G111" s="16">
        <f t="shared" si="20"/>
        <v>2.1311610341822407</v>
      </c>
      <c r="H111" s="15">
        <f t="shared" si="23"/>
        <v>5779</v>
      </c>
      <c r="I111" s="15">
        <f t="shared" si="21"/>
        <v>44017</v>
      </c>
      <c r="J111" s="16">
        <f t="shared" si="24"/>
        <v>6.8833155035476681E-3</v>
      </c>
    </row>
    <row r="112" spans="1:10" x14ac:dyDescent="0.25">
      <c r="A112" s="33" t="s">
        <v>39</v>
      </c>
      <c r="B112" s="15">
        <v>23223</v>
      </c>
      <c r="C112" s="15">
        <v>29712</v>
      </c>
      <c r="D112" s="15">
        <v>38637</v>
      </c>
      <c r="E112" s="15">
        <v>46588</v>
      </c>
      <c r="F112" s="16">
        <f t="shared" si="22"/>
        <v>0.2057871987990787</v>
      </c>
      <c r="G112" s="16">
        <f t="shared" si="20"/>
        <v>1.0061146277397408</v>
      </c>
      <c r="H112" s="15">
        <f t="shared" si="23"/>
        <v>7951</v>
      </c>
      <c r="I112" s="15">
        <f t="shared" si="21"/>
        <v>23365</v>
      </c>
      <c r="J112" s="16">
        <f t="shared" si="24"/>
        <v>4.9586352875211261E-3</v>
      </c>
    </row>
    <row r="113" spans="1:10" x14ac:dyDescent="0.25">
      <c r="A113" s="33" t="s">
        <v>40</v>
      </c>
      <c r="B113" s="15">
        <v>35948</v>
      </c>
      <c r="C113" s="15">
        <v>54863</v>
      </c>
      <c r="D113" s="15">
        <v>68096</v>
      </c>
      <c r="E113" s="15">
        <v>58058</v>
      </c>
      <c r="F113" s="16">
        <f t="shared" si="22"/>
        <v>-0.14740953947368418</v>
      </c>
      <c r="G113" s="16">
        <f t="shared" si="20"/>
        <v>0.61505507955936345</v>
      </c>
      <c r="H113" s="15">
        <f t="shared" si="23"/>
        <v>-10038</v>
      </c>
      <c r="I113" s="15">
        <f t="shared" si="21"/>
        <v>22110</v>
      </c>
      <c r="J113" s="16">
        <f t="shared" si="24"/>
        <v>6.179454956703476E-3</v>
      </c>
    </row>
    <row r="114" spans="1:10" x14ac:dyDescent="0.25">
      <c r="A114" s="33" t="s">
        <v>41</v>
      </c>
      <c r="B114" s="15">
        <v>16716</v>
      </c>
      <c r="C114" s="15">
        <v>13224</v>
      </c>
      <c r="D114" s="15">
        <v>14029</v>
      </c>
      <c r="E114" s="15">
        <v>13642</v>
      </c>
      <c r="F114" s="16">
        <f t="shared" si="22"/>
        <v>-2.7585715304013103E-2</v>
      </c>
      <c r="G114" s="16">
        <f t="shared" si="20"/>
        <v>-0.18389566882029196</v>
      </c>
      <c r="H114" s="15">
        <f t="shared" si="23"/>
        <v>-387</v>
      </c>
      <c r="I114" s="15">
        <f t="shared" si="21"/>
        <v>-3074</v>
      </c>
      <c r="J114" s="16">
        <f t="shared" si="24"/>
        <v>1.4519984243230703E-3</v>
      </c>
    </row>
    <row r="115" spans="1:10" x14ac:dyDescent="0.25">
      <c r="A115" s="33" t="s">
        <v>42</v>
      </c>
      <c r="B115" s="15">
        <v>46420</v>
      </c>
      <c r="C115" s="15">
        <v>64861</v>
      </c>
      <c r="D115" s="15">
        <v>80939</v>
      </c>
      <c r="E115" s="15">
        <v>93263</v>
      </c>
      <c r="F115" s="16">
        <f t="shared" si="22"/>
        <v>0.15226281520651352</v>
      </c>
      <c r="G115" s="16">
        <f t="shared" si="20"/>
        <v>1.0091124515295133</v>
      </c>
      <c r="H115" s="15">
        <f t="shared" si="23"/>
        <v>12324</v>
      </c>
      <c r="I115" s="15">
        <f t="shared" si="21"/>
        <v>46843</v>
      </c>
      <c r="J115" s="16">
        <f t="shared" si="24"/>
        <v>9.9265304975547954E-3</v>
      </c>
    </row>
    <row r="116" spans="1:10" x14ac:dyDescent="0.25">
      <c r="A116" s="33" t="s">
        <v>43</v>
      </c>
      <c r="B116" s="15">
        <v>115943</v>
      </c>
      <c r="C116" s="15">
        <v>196079</v>
      </c>
      <c r="D116" s="15">
        <v>207373</v>
      </c>
      <c r="E116" s="15">
        <v>275654</v>
      </c>
      <c r="F116" s="16">
        <f t="shared" si="22"/>
        <v>0.32926658726063662</v>
      </c>
      <c r="G116" s="16">
        <f t="shared" si="20"/>
        <v>1.3774958384723526</v>
      </c>
      <c r="H116" s="15">
        <f t="shared" si="23"/>
        <v>68281</v>
      </c>
      <c r="I116" s="15">
        <f t="shared" si="21"/>
        <v>159711</v>
      </c>
      <c r="J116" s="16">
        <f t="shared" si="24"/>
        <v>2.9339479083591236E-2</v>
      </c>
    </row>
    <row r="117" spans="1:10" x14ac:dyDescent="0.25">
      <c r="A117" s="33" t="s">
        <v>44</v>
      </c>
      <c r="B117" s="15">
        <v>68101</v>
      </c>
      <c r="C117" s="15">
        <v>70346</v>
      </c>
      <c r="D117" s="15">
        <v>75248</v>
      </c>
      <c r="E117" s="15">
        <v>59918</v>
      </c>
      <c r="F117" s="16">
        <f t="shared" si="22"/>
        <v>-0.20372634488624286</v>
      </c>
      <c r="G117" s="16">
        <f t="shared" si="20"/>
        <v>-0.12015976270539341</v>
      </c>
      <c r="H117" s="15">
        <f t="shared" si="23"/>
        <v>-15330</v>
      </c>
      <c r="I117" s="15">
        <f t="shared" si="21"/>
        <v>-8183</v>
      </c>
      <c r="J117" s="16">
        <f t="shared" si="24"/>
        <v>6.3774257138681815E-3</v>
      </c>
    </row>
    <row r="118" spans="1:10" x14ac:dyDescent="0.25">
      <c r="A118" s="34" t="s">
        <v>45</v>
      </c>
      <c r="B118" s="15">
        <v>165225</v>
      </c>
      <c r="C118" s="15">
        <v>10547</v>
      </c>
      <c r="D118" s="15">
        <v>13886</v>
      </c>
      <c r="E118" s="15">
        <v>10602</v>
      </c>
      <c r="F118" s="16">
        <f t="shared" si="22"/>
        <v>-0.23649719141581449</v>
      </c>
      <c r="G118" s="16">
        <f t="shared" si="20"/>
        <v>-0.93583295506128006</v>
      </c>
      <c r="H118" s="15">
        <f t="shared" si="23"/>
        <v>-3284</v>
      </c>
      <c r="I118" s="15">
        <f t="shared" si="21"/>
        <v>-154623</v>
      </c>
      <c r="J118" s="16">
        <f t="shared" si="24"/>
        <v>1.1284333158388207E-3</v>
      </c>
    </row>
    <row r="119" spans="1:10" x14ac:dyDescent="0.25">
      <c r="A119" s="32" t="s">
        <v>46</v>
      </c>
      <c r="B119" s="44">
        <f>B94-SUM(B95:B118)</f>
        <v>479745</v>
      </c>
      <c r="C119" s="44">
        <f>C94-SUM(C95:C118)</f>
        <v>365494</v>
      </c>
      <c r="D119" s="44">
        <f>D94-SUM(D95:D118)</f>
        <v>361976</v>
      </c>
      <c r="E119" s="44">
        <f>E94-SUM(E95:E118)</f>
        <v>362041</v>
      </c>
      <c r="F119" s="45">
        <f t="shared" si="22"/>
        <v>1.7956991623746532E-4</v>
      </c>
      <c r="G119" s="45">
        <f t="shared" si="20"/>
        <v>-0.24534700726427583</v>
      </c>
      <c r="H119" s="44">
        <f t="shared" si="23"/>
        <v>65</v>
      </c>
      <c r="I119" s="44">
        <f t="shared" si="21"/>
        <v>-117704</v>
      </c>
      <c r="J119" s="45">
        <f t="shared" si="24"/>
        <v>3.8534156394982311E-2</v>
      </c>
    </row>
    <row r="120" spans="1:10" ht="21" x14ac:dyDescent="0.35">
      <c r="A120" s="288" t="s">
        <v>61</v>
      </c>
      <c r="B120" s="288"/>
      <c r="C120" s="288"/>
      <c r="D120" s="288"/>
      <c r="E120" s="288"/>
      <c r="F120" s="288"/>
      <c r="G120" s="288"/>
      <c r="H120" s="288"/>
      <c r="I120" s="288"/>
      <c r="J120" s="288"/>
    </row>
    <row r="121" spans="1:10" x14ac:dyDescent="0.25">
      <c r="A121" s="46"/>
      <c r="B121" s="271" t="str">
        <f>B$5</f>
        <v>verano (junio-agosto)</v>
      </c>
      <c r="C121" s="272"/>
      <c r="D121" s="272"/>
      <c r="E121" s="272"/>
      <c r="F121" s="272"/>
      <c r="G121" s="272"/>
      <c r="H121" s="272"/>
      <c r="I121" s="272"/>
      <c r="J121" s="273"/>
    </row>
    <row r="122" spans="1:10" x14ac:dyDescent="0.25">
      <c r="A122" s="3"/>
      <c r="B122" s="4">
        <f>B$6</f>
        <v>2019</v>
      </c>
      <c r="C122" s="4">
        <f>C$6</f>
        <v>2022</v>
      </c>
      <c r="D122" s="4">
        <f>D$6</f>
        <v>2023</v>
      </c>
      <c r="E122" s="4">
        <f>E$6</f>
        <v>2024</v>
      </c>
      <c r="F122" s="4" t="str">
        <f>CONCATENATE("var ",RIGHT(E122,2),"/",RIGHT(C122,2))</f>
        <v>var 24/22</v>
      </c>
      <c r="G122" s="4" t="str">
        <f>CONCATENATE("var ",RIGHT(E122,2),"/",RIGHT(B122,2))</f>
        <v>var 24/19</v>
      </c>
      <c r="H122" s="4" t="str">
        <f>CONCATENATE("dif ",RIGHT(E122,2),"-",RIGHT(D122,2))</f>
        <v>dif 24-23</v>
      </c>
      <c r="I122" s="4" t="str">
        <f>CONCATENATE("dif ",RIGHT(E122,2),"-",RIGHT(B122,2))</f>
        <v>dif 24-19</v>
      </c>
      <c r="J122" s="4" t="str">
        <f>CONCATENATE("cuota ",RIGHT(E122,2))</f>
        <v>cuota 24</v>
      </c>
    </row>
    <row r="123" spans="1:10" x14ac:dyDescent="0.25">
      <c r="A123" s="47" t="s">
        <v>48</v>
      </c>
      <c r="B123" s="48">
        <v>9081869</v>
      </c>
      <c r="C123" s="48">
        <v>8541105</v>
      </c>
      <c r="D123" s="48">
        <v>8964427</v>
      </c>
      <c r="E123" s="48">
        <v>9395327</v>
      </c>
      <c r="F123" s="49">
        <f>E123/D123-1</f>
        <v>4.8067768302424652E-2</v>
      </c>
      <c r="G123" s="49">
        <f t="shared" ref="G123:G133" si="25">E123/B123-1</f>
        <v>3.4514701764581712E-2</v>
      </c>
      <c r="H123" s="48">
        <f>E123-D123</f>
        <v>430900</v>
      </c>
      <c r="I123" s="48">
        <f t="shared" ref="I123:I133" si="26">E123-B123</f>
        <v>313458</v>
      </c>
      <c r="J123" s="49">
        <f t="shared" ref="J123:J133" si="27">E123/$E$123</f>
        <v>1</v>
      </c>
    </row>
    <row r="124" spans="1:10" x14ac:dyDescent="0.25">
      <c r="A124" s="60" t="s">
        <v>49</v>
      </c>
      <c r="B124" s="61">
        <v>3514918</v>
      </c>
      <c r="C124" s="61">
        <v>3451373</v>
      </c>
      <c r="D124" s="61">
        <v>3546816</v>
      </c>
      <c r="E124" s="61">
        <v>3588849</v>
      </c>
      <c r="F124" s="62">
        <f t="shared" ref="F124:F133" si="28">E124/D124-1</f>
        <v>1.1850910788718583E-2</v>
      </c>
      <c r="G124" s="62">
        <f t="shared" si="25"/>
        <v>2.1033492104225449E-2</v>
      </c>
      <c r="H124" s="61">
        <f t="shared" ref="H124:H133" si="29">E124-D124</f>
        <v>42033</v>
      </c>
      <c r="I124" s="61">
        <f t="shared" si="26"/>
        <v>73931</v>
      </c>
      <c r="J124" s="62">
        <f t="shared" si="27"/>
        <v>0.38198234079558913</v>
      </c>
    </row>
    <row r="125" spans="1:10" x14ac:dyDescent="0.25">
      <c r="A125" s="63" t="s">
        <v>50</v>
      </c>
      <c r="B125" s="15">
        <v>2719612</v>
      </c>
      <c r="C125" s="15">
        <v>2426629</v>
      </c>
      <c r="D125" s="15">
        <v>2576521</v>
      </c>
      <c r="E125" s="15">
        <v>2619557</v>
      </c>
      <c r="F125" s="16">
        <f t="shared" si="28"/>
        <v>1.6703143502420525E-2</v>
      </c>
      <c r="G125" s="16">
        <f t="shared" si="25"/>
        <v>-3.6790174480771487E-2</v>
      </c>
      <c r="H125" s="15">
        <f t="shared" si="29"/>
        <v>43036</v>
      </c>
      <c r="I125" s="15">
        <f t="shared" si="26"/>
        <v>-100055</v>
      </c>
      <c r="J125" s="16">
        <f t="shared" si="27"/>
        <v>0.2788148831860775</v>
      </c>
    </row>
    <row r="126" spans="1:10" x14ac:dyDescent="0.25">
      <c r="A126" s="63" t="s">
        <v>51</v>
      </c>
      <c r="B126" s="15">
        <v>51667</v>
      </c>
      <c r="C126" s="15">
        <v>38130</v>
      </c>
      <c r="D126" s="15">
        <v>34177</v>
      </c>
      <c r="E126" s="15">
        <v>41449</v>
      </c>
      <c r="F126" s="16">
        <f t="shared" si="28"/>
        <v>0.21277467302571895</v>
      </c>
      <c r="G126" s="16">
        <f t="shared" si="25"/>
        <v>-0.1977664660227999</v>
      </c>
      <c r="H126" s="15">
        <f>E126-D126</f>
        <v>7272</v>
      </c>
      <c r="I126" s="15">
        <f t="shared" si="26"/>
        <v>-10218</v>
      </c>
      <c r="J126" s="16">
        <f t="shared" si="27"/>
        <v>4.411661243935416E-3</v>
      </c>
    </row>
    <row r="127" spans="1:10" x14ac:dyDescent="0.25">
      <c r="A127" s="63" t="s">
        <v>52</v>
      </c>
      <c r="B127" s="15">
        <v>1447231</v>
      </c>
      <c r="C127" s="15">
        <v>1197754</v>
      </c>
      <c r="D127" s="15">
        <v>1329040</v>
      </c>
      <c r="E127" s="15">
        <v>1544383</v>
      </c>
      <c r="F127" s="16">
        <f t="shared" si="28"/>
        <v>0.16202898332631066</v>
      </c>
      <c r="G127" s="16">
        <f t="shared" si="25"/>
        <v>6.7129573647883412E-2</v>
      </c>
      <c r="H127" s="15">
        <f t="shared" si="29"/>
        <v>215343</v>
      </c>
      <c r="I127" s="15">
        <f t="shared" si="26"/>
        <v>97152</v>
      </c>
      <c r="J127" s="16">
        <f t="shared" si="27"/>
        <v>0.16437778057112862</v>
      </c>
    </row>
    <row r="128" spans="1:10" x14ac:dyDescent="0.25">
      <c r="A128" s="63" t="s">
        <v>53</v>
      </c>
      <c r="B128" s="15">
        <v>279590</v>
      </c>
      <c r="C128" s="15">
        <v>329854</v>
      </c>
      <c r="D128" s="15">
        <v>389957</v>
      </c>
      <c r="E128" s="15">
        <v>413700</v>
      </c>
      <c r="F128" s="16">
        <f t="shared" si="28"/>
        <v>6.0886200273363444E-2</v>
      </c>
      <c r="G128" s="16">
        <f t="shared" si="25"/>
        <v>0.47966665474444725</v>
      </c>
      <c r="H128" s="15">
        <f>E128-D128</f>
        <v>23743</v>
      </c>
      <c r="I128" s="15">
        <f t="shared" si="26"/>
        <v>134110</v>
      </c>
      <c r="J128" s="16">
        <f t="shared" si="27"/>
        <v>4.4032528085504632E-2</v>
      </c>
    </row>
    <row r="129" spans="1:10" x14ac:dyDescent="0.25">
      <c r="A129" s="63" t="s">
        <v>54</v>
      </c>
      <c r="B129" s="15">
        <v>110842</v>
      </c>
      <c r="C129" s="15">
        <v>125451</v>
      </c>
      <c r="D129" s="15">
        <v>122419</v>
      </c>
      <c r="E129" s="15">
        <v>127911</v>
      </c>
      <c r="F129" s="16">
        <f t="shared" si="28"/>
        <v>4.4862317123975926E-2</v>
      </c>
      <c r="G129" s="16">
        <f t="shared" si="25"/>
        <v>0.15399397340358356</v>
      </c>
      <c r="H129" s="15">
        <f t="shared" si="29"/>
        <v>5492</v>
      </c>
      <c r="I129" s="15">
        <f t="shared" si="26"/>
        <v>17069</v>
      </c>
      <c r="J129" s="16">
        <f t="shared" si="27"/>
        <v>1.3614321247147652E-2</v>
      </c>
    </row>
    <row r="130" spans="1:10" x14ac:dyDescent="0.25">
      <c r="A130" s="63" t="s">
        <v>55</v>
      </c>
      <c r="B130" s="15">
        <v>26886</v>
      </c>
      <c r="C130" s="15">
        <v>32257</v>
      </c>
      <c r="D130" s="15">
        <v>31838</v>
      </c>
      <c r="E130" s="15">
        <v>29514</v>
      </c>
      <c r="F130" s="16">
        <f t="shared" si="28"/>
        <v>-7.2994534832589997E-2</v>
      </c>
      <c r="G130" s="16">
        <f t="shared" si="25"/>
        <v>9.7746038830618165E-2</v>
      </c>
      <c r="H130" s="15">
        <f t="shared" si="29"/>
        <v>-2324</v>
      </c>
      <c r="I130" s="15">
        <f t="shared" si="26"/>
        <v>2628</v>
      </c>
      <c r="J130" s="16">
        <f t="shared" si="27"/>
        <v>3.1413488854618895E-3</v>
      </c>
    </row>
    <row r="131" spans="1:10" x14ac:dyDescent="0.25">
      <c r="A131" s="63" t="s">
        <v>56</v>
      </c>
      <c r="B131" s="15">
        <v>509053</v>
      </c>
      <c r="C131" s="15">
        <v>470265</v>
      </c>
      <c r="D131" s="15">
        <v>490594</v>
      </c>
      <c r="E131" s="15">
        <v>510394</v>
      </c>
      <c r="F131" s="16">
        <f t="shared" si="28"/>
        <v>4.0359237984973317E-2</v>
      </c>
      <c r="G131" s="16">
        <f t="shared" si="25"/>
        <v>2.6343033043709774E-3</v>
      </c>
      <c r="H131" s="15">
        <f>E131-D131</f>
        <v>19800</v>
      </c>
      <c r="I131" s="15">
        <f t="shared" si="26"/>
        <v>1341</v>
      </c>
      <c r="J131" s="16">
        <f t="shared" si="27"/>
        <v>5.4324240124904645E-2</v>
      </c>
    </row>
    <row r="132" spans="1:10" x14ac:dyDescent="0.25">
      <c r="A132" s="64" t="s">
        <v>57</v>
      </c>
      <c r="B132" s="23">
        <v>236942</v>
      </c>
      <c r="C132" s="23">
        <v>313874</v>
      </c>
      <c r="D132" s="23">
        <v>265661</v>
      </c>
      <c r="E132" s="23">
        <v>346230</v>
      </c>
      <c r="F132" s="24">
        <f t="shared" si="28"/>
        <v>0.3032774852161213</v>
      </c>
      <c r="G132" s="24">
        <f t="shared" si="25"/>
        <v>0.46124367988790516</v>
      </c>
      <c r="H132" s="23">
        <f t="shared" si="29"/>
        <v>80569</v>
      </c>
      <c r="I132" s="23">
        <f t="shared" si="26"/>
        <v>109288</v>
      </c>
      <c r="J132" s="24">
        <f t="shared" si="27"/>
        <v>3.685129852319137E-2</v>
      </c>
    </row>
    <row r="133" spans="1:10" x14ac:dyDescent="0.25">
      <c r="A133" s="65" t="s">
        <v>58</v>
      </c>
      <c r="B133" s="66">
        <f>B123-SUM(B124:B132)</f>
        <v>185128</v>
      </c>
      <c r="C133" s="66">
        <f>C123-SUM(C124:C132)</f>
        <v>155518</v>
      </c>
      <c r="D133" s="66">
        <f>D123-SUM(D124:D132)</f>
        <v>177404</v>
      </c>
      <c r="E133" s="66">
        <f>E123-SUM(E124:E132)</f>
        <v>173340</v>
      </c>
      <c r="F133" s="67">
        <f t="shared" si="28"/>
        <v>-2.2908164415683996E-2</v>
      </c>
      <c r="G133" s="67">
        <f t="shared" si="25"/>
        <v>-6.3674862797631904E-2</v>
      </c>
      <c r="H133" s="66">
        <f t="shared" si="29"/>
        <v>-4064</v>
      </c>
      <c r="I133" s="66">
        <f t="shared" si="26"/>
        <v>-11788</v>
      </c>
      <c r="J133" s="67">
        <f t="shared" si="27"/>
        <v>1.8449597337059156E-2</v>
      </c>
    </row>
    <row r="134" spans="1:10" ht="21" x14ac:dyDescent="0.35">
      <c r="A134" s="289" t="s">
        <v>62</v>
      </c>
      <c r="B134" s="289"/>
      <c r="C134" s="289"/>
      <c r="D134" s="289"/>
      <c r="E134" s="289"/>
      <c r="F134" s="289"/>
      <c r="G134" s="289"/>
      <c r="H134" s="289"/>
      <c r="I134" s="289"/>
      <c r="J134" s="289"/>
    </row>
    <row r="135" spans="1:10" x14ac:dyDescent="0.25">
      <c r="A135" s="46"/>
      <c r="B135" s="271" t="str">
        <f>B$5</f>
        <v>verano (junio-agosto)</v>
      </c>
      <c r="C135" s="272"/>
      <c r="D135" s="272"/>
      <c r="E135" s="272"/>
      <c r="F135" s="272"/>
      <c r="G135" s="272"/>
      <c r="H135" s="272"/>
      <c r="I135" s="272"/>
      <c r="J135" s="273"/>
    </row>
    <row r="136" spans="1:10" x14ac:dyDescent="0.25">
      <c r="A136" s="3"/>
      <c r="B136" s="68">
        <f>B$6</f>
        <v>2019</v>
      </c>
      <c r="C136" s="69">
        <f>C$6</f>
        <v>2022</v>
      </c>
      <c r="D136" s="271">
        <f>D$6</f>
        <v>2023</v>
      </c>
      <c r="E136" s="273"/>
      <c r="F136" s="2">
        <f>E$6</f>
        <v>2024</v>
      </c>
      <c r="G136" s="286" t="str">
        <f>CONCATENATE("dif ",RIGHT(E122,2),"-",RIGHT(D122,2))</f>
        <v>dif 24-23</v>
      </c>
      <c r="H136" s="287"/>
      <c r="I136" s="286" t="str">
        <f>CONCATENATE("dif ",RIGHT(E122,2),"-",RIGHT(B122,2))</f>
        <v>dif 24-19</v>
      </c>
      <c r="J136" s="287"/>
    </row>
    <row r="137" spans="1:10" x14ac:dyDescent="0.25">
      <c r="A137" s="70" t="s">
        <v>4</v>
      </c>
      <c r="B137" s="71">
        <f t="shared" ref="B137:D148" si="30">B72/B7</f>
        <v>7.0944619122201953</v>
      </c>
      <c r="C137" s="72">
        <f t="shared" si="30"/>
        <v>6.6748919768644104</v>
      </c>
      <c r="D137" s="294">
        <f>D72/D7</f>
        <v>6.7247997059353057</v>
      </c>
      <c r="E137" s="295"/>
      <c r="F137" s="71">
        <f t="shared" ref="F137:F148" si="31">E72/E7</f>
        <v>6.6096037471174123</v>
      </c>
      <c r="G137" s="294">
        <f>F137-D137</f>
        <v>-0.11519595881789346</v>
      </c>
      <c r="H137" s="295"/>
      <c r="I137" s="294">
        <f t="shared" ref="I137:I148" si="32">F137-B137</f>
        <v>-0.48485816510278301</v>
      </c>
      <c r="J137" s="295"/>
    </row>
    <row r="138" spans="1:10" x14ac:dyDescent="0.25">
      <c r="A138" s="73" t="s">
        <v>5</v>
      </c>
      <c r="B138" s="74">
        <f t="shared" si="30"/>
        <v>6.839018015816718</v>
      </c>
      <c r="C138" s="75">
        <f t="shared" si="30"/>
        <v>6.5273280084700813</v>
      </c>
      <c r="D138" s="292">
        <f t="shared" si="30"/>
        <v>6.5292514477427863</v>
      </c>
      <c r="E138" s="293"/>
      <c r="F138" s="74">
        <f t="shared" si="31"/>
        <v>6.4148851359483263</v>
      </c>
      <c r="G138" s="292">
        <f t="shared" ref="G138:G148" si="33">F138-D138</f>
        <v>-0.11436631179446</v>
      </c>
      <c r="H138" s="293"/>
      <c r="I138" s="292">
        <f t="shared" si="32"/>
        <v>-0.42413287986839165</v>
      </c>
      <c r="J138" s="293"/>
    </row>
    <row r="139" spans="1:10" x14ac:dyDescent="0.25">
      <c r="A139" s="76" t="s">
        <v>6</v>
      </c>
      <c r="B139" s="77">
        <f t="shared" si="30"/>
        <v>6.4699431961707612</v>
      </c>
      <c r="C139" s="78">
        <f t="shared" si="30"/>
        <v>6.502054432870926</v>
      </c>
      <c r="D139" s="290">
        <f>D74/D9</f>
        <v>6.1784412518653706</v>
      </c>
      <c r="E139" s="291"/>
      <c r="F139" s="77">
        <f t="shared" si="31"/>
        <v>6.4641227646205897</v>
      </c>
      <c r="G139" s="290">
        <f t="shared" si="33"/>
        <v>0.28568151275521902</v>
      </c>
      <c r="H139" s="291"/>
      <c r="I139" s="290">
        <f t="shared" si="32"/>
        <v>-5.8204315501715342E-3</v>
      </c>
      <c r="J139" s="291"/>
    </row>
    <row r="140" spans="1:10" x14ac:dyDescent="0.25">
      <c r="A140" s="21" t="s">
        <v>7</v>
      </c>
      <c r="B140" s="79">
        <f t="shared" si="30"/>
        <v>7.0047919110513135</v>
      </c>
      <c r="C140" s="80">
        <f t="shared" si="30"/>
        <v>6.6729773370022167</v>
      </c>
      <c r="D140" s="296">
        <f t="shared" si="30"/>
        <v>6.7400442151370434</v>
      </c>
      <c r="E140" s="297"/>
      <c r="F140" s="79">
        <f t="shared" si="31"/>
        <v>6.6140745059156787</v>
      </c>
      <c r="G140" s="296">
        <f>F140-D140</f>
        <v>-0.12596970922136475</v>
      </c>
      <c r="H140" s="297"/>
      <c r="I140" s="296">
        <f t="shared" si="32"/>
        <v>-0.3907174051356348</v>
      </c>
      <c r="J140" s="297"/>
    </row>
    <row r="141" spans="1:10" x14ac:dyDescent="0.25">
      <c r="A141" s="21" t="s">
        <v>8</v>
      </c>
      <c r="B141" s="79">
        <f t="shared" si="30"/>
        <v>7.1957074194795867</v>
      </c>
      <c r="C141" s="80">
        <f t="shared" si="30"/>
        <v>6.5298617491826745</v>
      </c>
      <c r="D141" s="296">
        <f t="shared" si="30"/>
        <v>6.5529638499581955</v>
      </c>
      <c r="E141" s="297"/>
      <c r="F141" s="79">
        <f t="shared" si="31"/>
        <v>5.9370573609925161</v>
      </c>
      <c r="G141" s="296">
        <f t="shared" si="33"/>
        <v>-0.61590648896567934</v>
      </c>
      <c r="H141" s="297"/>
      <c r="I141" s="296">
        <f t="shared" si="32"/>
        <v>-1.2586500584870706</v>
      </c>
      <c r="J141" s="297"/>
    </row>
    <row r="142" spans="1:10" x14ac:dyDescent="0.25">
      <c r="A142" s="21" t="s">
        <v>9</v>
      </c>
      <c r="B142" s="79">
        <f t="shared" si="30"/>
        <v>4.2124096929560508</v>
      </c>
      <c r="C142" s="80">
        <f t="shared" si="30"/>
        <v>3.9469053934571177</v>
      </c>
      <c r="D142" s="296">
        <f t="shared" si="30"/>
        <v>4.3484156995696965</v>
      </c>
      <c r="E142" s="297"/>
      <c r="F142" s="79">
        <f t="shared" si="31"/>
        <v>4.1555376884422115</v>
      </c>
      <c r="G142" s="296">
        <f t="shared" si="33"/>
        <v>-0.19287801112748504</v>
      </c>
      <c r="H142" s="297"/>
      <c r="I142" s="296">
        <f t="shared" si="32"/>
        <v>-5.6872004513839336E-2</v>
      </c>
      <c r="J142" s="297"/>
    </row>
    <row r="143" spans="1:10" x14ac:dyDescent="0.25">
      <c r="A143" s="81" t="s">
        <v>10</v>
      </c>
      <c r="B143" s="82">
        <f t="shared" si="30"/>
        <v>4.8648020654044748</v>
      </c>
      <c r="C143" s="83">
        <f t="shared" si="30"/>
        <v>3.5274584929757342</v>
      </c>
      <c r="D143" s="300">
        <f t="shared" si="30"/>
        <v>3.5136848779456833</v>
      </c>
      <c r="E143" s="301"/>
      <c r="F143" s="82">
        <f t="shared" si="31"/>
        <v>4.3921113689095126</v>
      </c>
      <c r="G143" s="300">
        <f t="shared" si="33"/>
        <v>0.8784264909638293</v>
      </c>
      <c r="H143" s="301"/>
      <c r="I143" s="300">
        <f t="shared" si="32"/>
        <v>-0.4726906964949622</v>
      </c>
      <c r="J143" s="301"/>
    </row>
    <row r="144" spans="1:10" x14ac:dyDescent="0.25">
      <c r="A144" s="84" t="s">
        <v>11</v>
      </c>
      <c r="B144" s="85">
        <f t="shared" si="30"/>
        <v>7.7703364680819558</v>
      </c>
      <c r="C144" s="75">
        <f t="shared" si="30"/>
        <v>7.2244443624012407</v>
      </c>
      <c r="D144" s="292">
        <f t="shared" si="30"/>
        <v>7.4296194722971549</v>
      </c>
      <c r="E144" s="293"/>
      <c r="F144" s="85">
        <f t="shared" si="31"/>
        <v>7.2897460940586702</v>
      </c>
      <c r="G144" s="292">
        <f t="shared" si="33"/>
        <v>-0.13987337823848467</v>
      </c>
      <c r="H144" s="293"/>
      <c r="I144" s="292">
        <f t="shared" si="32"/>
        <v>-0.48059037402328553</v>
      </c>
      <c r="J144" s="293"/>
    </row>
    <row r="145" spans="1:10" x14ac:dyDescent="0.25">
      <c r="A145" s="20" t="s">
        <v>12</v>
      </c>
      <c r="B145" s="86">
        <f t="shared" si="30"/>
        <v>8.1728251073530185</v>
      </c>
      <c r="C145" s="87">
        <f t="shared" si="30"/>
        <v>7.4155545329038199</v>
      </c>
      <c r="D145" s="298">
        <f t="shared" si="30"/>
        <v>7.4227270126451907</v>
      </c>
      <c r="E145" s="299"/>
      <c r="F145" s="86">
        <f t="shared" si="31"/>
        <v>6.6346438499584819</v>
      </c>
      <c r="G145" s="298">
        <f t="shared" si="33"/>
        <v>-0.78808316268670886</v>
      </c>
      <c r="H145" s="299"/>
      <c r="I145" s="298">
        <f t="shared" si="32"/>
        <v>-1.5381812573945366</v>
      </c>
      <c r="J145" s="299"/>
    </row>
    <row r="146" spans="1:10" x14ac:dyDescent="0.25">
      <c r="A146" s="21" t="s">
        <v>8</v>
      </c>
      <c r="B146" s="88">
        <f t="shared" si="30"/>
        <v>8.0212824264861755</v>
      </c>
      <c r="C146" s="89">
        <f t="shared" si="30"/>
        <v>7.4324217898078366</v>
      </c>
      <c r="D146" s="304">
        <f t="shared" si="30"/>
        <v>7.7744171683530645</v>
      </c>
      <c r="E146" s="305"/>
      <c r="F146" s="88">
        <f t="shared" si="31"/>
        <v>7.6801642467996025</v>
      </c>
      <c r="G146" s="304">
        <f t="shared" si="33"/>
        <v>-9.4252921553461988E-2</v>
      </c>
      <c r="H146" s="305"/>
      <c r="I146" s="304">
        <f t="shared" si="32"/>
        <v>-0.34111817968657299</v>
      </c>
      <c r="J146" s="305"/>
    </row>
    <row r="147" spans="1:10" x14ac:dyDescent="0.25">
      <c r="A147" s="21" t="s">
        <v>9</v>
      </c>
      <c r="B147" s="88">
        <f t="shared" si="30"/>
        <v>7.7019056261343009</v>
      </c>
      <c r="C147" s="89">
        <f t="shared" si="30"/>
        <v>6.9117540230248089</v>
      </c>
      <c r="D147" s="304">
        <f t="shared" si="30"/>
        <v>6.7655677150811808</v>
      </c>
      <c r="E147" s="305"/>
      <c r="F147" s="88">
        <f t="shared" si="31"/>
        <v>6.6928926304167815</v>
      </c>
      <c r="G147" s="304">
        <f t="shared" si="33"/>
        <v>-7.2675084664399314E-2</v>
      </c>
      <c r="H147" s="305"/>
      <c r="I147" s="304">
        <f t="shared" si="32"/>
        <v>-1.0090129957175193</v>
      </c>
      <c r="J147" s="305"/>
    </row>
    <row r="148" spans="1:10" x14ac:dyDescent="0.25">
      <c r="A148" s="22" t="s">
        <v>10</v>
      </c>
      <c r="B148" s="90">
        <f t="shared" si="30"/>
        <v>6.644315397876781</v>
      </c>
      <c r="C148" s="91">
        <f t="shared" si="30"/>
        <v>6.4271560754189947</v>
      </c>
      <c r="D148" s="302">
        <f t="shared" si="30"/>
        <v>6.9937878730134528</v>
      </c>
      <c r="E148" s="303"/>
      <c r="F148" s="90">
        <f t="shared" si="31"/>
        <v>6.9105405676461737</v>
      </c>
      <c r="G148" s="302">
        <f t="shared" si="33"/>
        <v>-8.324730536727909E-2</v>
      </c>
      <c r="H148" s="303"/>
      <c r="I148" s="302">
        <f t="shared" si="32"/>
        <v>0.2662251697693927</v>
      </c>
      <c r="J148" s="303"/>
    </row>
    <row r="149" spans="1:10" x14ac:dyDescent="0.25">
      <c r="A149" s="268" t="s">
        <v>13</v>
      </c>
      <c r="B149" s="269"/>
      <c r="C149" s="269"/>
      <c r="D149" s="269"/>
      <c r="E149" s="269"/>
      <c r="F149" s="269"/>
      <c r="G149" s="269"/>
      <c r="H149" s="269"/>
      <c r="I149" s="269"/>
      <c r="J149" s="270"/>
    </row>
    <row r="150" spans="1:10" ht="21" x14ac:dyDescent="0.35">
      <c r="A150" s="289" t="s">
        <v>63</v>
      </c>
      <c r="B150" s="289"/>
      <c r="C150" s="289"/>
      <c r="D150" s="289"/>
      <c r="E150" s="289"/>
      <c r="F150" s="289"/>
      <c r="G150" s="289"/>
      <c r="H150" s="289"/>
      <c r="I150" s="289"/>
      <c r="J150" s="289"/>
    </row>
    <row r="151" spans="1:10" x14ac:dyDescent="0.25">
      <c r="A151" s="46"/>
      <c r="B151" s="271" t="str">
        <f>B$5</f>
        <v>verano (junio-agosto)</v>
      </c>
      <c r="C151" s="272"/>
      <c r="D151" s="272"/>
      <c r="E151" s="272"/>
      <c r="F151" s="272"/>
      <c r="G151" s="272"/>
      <c r="H151" s="272"/>
      <c r="I151" s="272"/>
      <c r="J151" s="273"/>
    </row>
    <row r="152" spans="1:10" x14ac:dyDescent="0.25">
      <c r="A152" s="3"/>
      <c r="B152" s="68">
        <f>B$6</f>
        <v>2019</v>
      </c>
      <c r="C152" s="69">
        <f>C$6</f>
        <v>2022</v>
      </c>
      <c r="D152" s="271">
        <f>D$6</f>
        <v>2023</v>
      </c>
      <c r="E152" s="273"/>
      <c r="F152" s="2">
        <f>E$6</f>
        <v>2024</v>
      </c>
      <c r="G152" s="286" t="str">
        <f>CONCATENATE("dif ",RIGHT(F152,2),"-",RIGHT(D152,2))</f>
        <v>dif 24-23</v>
      </c>
      <c r="H152" s="287"/>
      <c r="I152" s="286" t="str">
        <f>CONCATENATE("dif ",RIGHT(F152,2),"-",RIGHT(B152,2))</f>
        <v>dif 24-19</v>
      </c>
      <c r="J152" s="287"/>
    </row>
    <row r="153" spans="1:10" x14ac:dyDescent="0.25">
      <c r="A153" s="70" t="s">
        <v>15</v>
      </c>
      <c r="B153" s="92">
        <f t="shared" ref="B153:D168" si="34">B88/B23</f>
        <v>7.0944619122201953</v>
      </c>
      <c r="C153" s="93">
        <f>C88/C23</f>
        <v>6.6748919768644104</v>
      </c>
      <c r="D153" s="306">
        <f>D88/D23</f>
        <v>6.7247997059353057</v>
      </c>
      <c r="E153" s="307"/>
      <c r="F153" s="94">
        <f t="shared" ref="F153:F184" si="35">E88/E23</f>
        <v>6.6096037471174123</v>
      </c>
      <c r="G153" s="294">
        <f>F153-D153</f>
        <v>-0.11519595881789346</v>
      </c>
      <c r="H153" s="295"/>
      <c r="I153" s="294">
        <f t="shared" ref="I153:I184" si="36">F153-B153</f>
        <v>-0.48485816510278301</v>
      </c>
      <c r="J153" s="295"/>
    </row>
    <row r="154" spans="1:10" x14ac:dyDescent="0.25">
      <c r="A154" s="95" t="s">
        <v>16</v>
      </c>
      <c r="B154" s="92">
        <f t="shared" si="34"/>
        <v>4.5391903416305981</v>
      </c>
      <c r="C154" s="93">
        <f t="shared" si="34"/>
        <v>4.1990748325008118</v>
      </c>
      <c r="D154" s="294">
        <f t="shared" si="34"/>
        <v>4.2954304050183794</v>
      </c>
      <c r="E154" s="295"/>
      <c r="F154" s="94">
        <f t="shared" si="35"/>
        <v>4.1539504239051857</v>
      </c>
      <c r="G154" s="292">
        <f t="shared" ref="G154:G184" si="37">F154-D154</f>
        <v>-0.14147998111319371</v>
      </c>
      <c r="H154" s="293"/>
      <c r="I154" s="292">
        <f t="shared" si="36"/>
        <v>-0.38523991772541244</v>
      </c>
      <c r="J154" s="293"/>
    </row>
    <row r="155" spans="1:10" x14ac:dyDescent="0.25">
      <c r="A155" s="97" t="s">
        <v>17</v>
      </c>
      <c r="B155" s="99">
        <f t="shared" si="34"/>
        <v>3.1624570383008184</v>
      </c>
      <c r="C155" s="98">
        <f t="shared" si="34"/>
        <v>2.969788169181097</v>
      </c>
      <c r="D155" s="308">
        <f t="shared" si="34"/>
        <v>3.0954779007643345</v>
      </c>
      <c r="E155" s="309"/>
      <c r="F155" s="100">
        <f t="shared" si="35"/>
        <v>3.2168234366283879</v>
      </c>
      <c r="G155" s="290">
        <f t="shared" si="37"/>
        <v>0.12134553586405339</v>
      </c>
      <c r="H155" s="291"/>
      <c r="I155" s="290">
        <f t="shared" si="36"/>
        <v>5.436639832756951E-2</v>
      </c>
      <c r="J155" s="291"/>
    </row>
    <row r="156" spans="1:10" x14ac:dyDescent="0.25">
      <c r="A156" s="76" t="s">
        <v>18</v>
      </c>
      <c r="B156" s="99">
        <f t="shared" si="34"/>
        <v>3.1952517717635298</v>
      </c>
      <c r="C156" s="98">
        <f t="shared" si="34"/>
        <v>3.1946035610291661</v>
      </c>
      <c r="D156" s="308">
        <f t="shared" si="34"/>
        <v>3.0510175405728202</v>
      </c>
      <c r="E156" s="309"/>
      <c r="F156" s="100">
        <f t="shared" si="35"/>
        <v>3.1266628308400461</v>
      </c>
      <c r="G156" s="290">
        <f t="shared" si="37"/>
        <v>7.5645290267225995E-2</v>
      </c>
      <c r="H156" s="291"/>
      <c r="I156" s="290">
        <f t="shared" si="36"/>
        <v>-6.8588940923483666E-2</v>
      </c>
      <c r="J156" s="291"/>
    </row>
    <row r="157" spans="1:10" x14ac:dyDescent="0.25">
      <c r="A157" s="76" t="s">
        <v>19</v>
      </c>
      <c r="B157" s="99">
        <f t="shared" si="34"/>
        <v>3.1064680779851059</v>
      </c>
      <c r="C157" s="98">
        <f t="shared" si="34"/>
        <v>2.70584938704028</v>
      </c>
      <c r="D157" s="290">
        <f t="shared" si="34"/>
        <v>3.1489011452851958</v>
      </c>
      <c r="E157" s="291"/>
      <c r="F157" s="100">
        <f t="shared" si="35"/>
        <v>3.3302732367037837</v>
      </c>
      <c r="G157" s="290">
        <f>F157-D157</f>
        <v>0.1813720914185879</v>
      </c>
      <c r="H157" s="291"/>
      <c r="I157" s="290">
        <f t="shared" si="36"/>
        <v>0.22380515871867779</v>
      </c>
      <c r="J157" s="291"/>
    </row>
    <row r="158" spans="1:10" x14ac:dyDescent="0.25">
      <c r="A158" s="101" t="s">
        <v>64</v>
      </c>
      <c r="B158" s="103">
        <f t="shared" si="34"/>
        <v>5.5883214704621578</v>
      </c>
      <c r="C158" s="102">
        <f t="shared" si="34"/>
        <v>5.1296516733339841</v>
      </c>
      <c r="D158" s="300">
        <f t="shared" si="34"/>
        <v>5.2196375306405729</v>
      </c>
      <c r="E158" s="301"/>
      <c r="F158" s="104">
        <f t="shared" si="35"/>
        <v>4.8525392538775902</v>
      </c>
      <c r="G158" s="296">
        <f t="shared" si="37"/>
        <v>-0.36709827676298268</v>
      </c>
      <c r="H158" s="297"/>
      <c r="I158" s="296">
        <f t="shared" si="36"/>
        <v>-0.73578221658456755</v>
      </c>
      <c r="J158" s="297"/>
    </row>
    <row r="159" spans="1:10" x14ac:dyDescent="0.25">
      <c r="A159" s="105" t="s">
        <v>21</v>
      </c>
      <c r="B159" s="107">
        <f t="shared" si="34"/>
        <v>8.1493649539332242</v>
      </c>
      <c r="C159" s="106">
        <f t="shared" si="34"/>
        <v>7.6446908757107614</v>
      </c>
      <c r="D159" s="292">
        <f t="shared" si="34"/>
        <v>7.622366709745819</v>
      </c>
      <c r="E159" s="293"/>
      <c r="F159" s="108">
        <f t="shared" si="35"/>
        <v>7.4585615692660161</v>
      </c>
      <c r="G159" s="292">
        <f t="shared" si="37"/>
        <v>-0.16380514047980288</v>
      </c>
      <c r="H159" s="293"/>
      <c r="I159" s="292">
        <f t="shared" si="36"/>
        <v>-0.69080338466720814</v>
      </c>
      <c r="J159" s="293"/>
    </row>
    <row r="160" spans="1:10" x14ac:dyDescent="0.25">
      <c r="A160" s="28" t="s">
        <v>22</v>
      </c>
      <c r="B160" s="110">
        <f t="shared" si="34"/>
        <v>8.9354493321718937</v>
      </c>
      <c r="C160" s="109">
        <f t="shared" si="34"/>
        <v>8.4839247671799871</v>
      </c>
      <c r="D160" s="298">
        <f t="shared" si="34"/>
        <v>8.4013195740734226</v>
      </c>
      <c r="E160" s="299"/>
      <c r="F160" s="111">
        <f t="shared" si="35"/>
        <v>8.3575716985193864</v>
      </c>
      <c r="G160" s="298">
        <f t="shared" si="37"/>
        <v>-4.3747875554036142E-2</v>
      </c>
      <c r="H160" s="299"/>
      <c r="I160" s="298">
        <f t="shared" si="36"/>
        <v>-0.57787763365250733</v>
      </c>
      <c r="J160" s="299"/>
    </row>
    <row r="161" spans="1:10" x14ac:dyDescent="0.25">
      <c r="A161" s="33" t="s">
        <v>23</v>
      </c>
      <c r="B161" s="114">
        <f t="shared" si="34"/>
        <v>8.4232326378075371</v>
      </c>
      <c r="C161" s="112">
        <f t="shared" si="34"/>
        <v>7.5206386954306099</v>
      </c>
      <c r="D161" s="304">
        <f t="shared" si="34"/>
        <v>7.8486217100140161</v>
      </c>
      <c r="E161" s="305"/>
      <c r="F161" s="115">
        <f t="shared" si="35"/>
        <v>7.4214295744979637</v>
      </c>
      <c r="G161" s="304">
        <f t="shared" si="37"/>
        <v>-0.4271921355160524</v>
      </c>
      <c r="H161" s="305"/>
      <c r="I161" s="304">
        <f t="shared" si="36"/>
        <v>-1.0018030633095734</v>
      </c>
      <c r="J161" s="305"/>
    </row>
    <row r="162" spans="1:10" x14ac:dyDescent="0.25">
      <c r="A162" s="33" t="s">
        <v>24</v>
      </c>
      <c r="B162" s="114">
        <f t="shared" si="34"/>
        <v>5.8490259740259738</v>
      </c>
      <c r="C162" s="112">
        <f t="shared" si="34"/>
        <v>5.3501144164759724</v>
      </c>
      <c r="D162" s="304">
        <f t="shared" si="34"/>
        <v>5.7071823204419889</v>
      </c>
      <c r="E162" s="305"/>
      <c r="F162" s="115">
        <f t="shared" si="35"/>
        <v>4.4175257731958766</v>
      </c>
      <c r="G162" s="304">
        <f t="shared" si="37"/>
        <v>-1.2896565472461123</v>
      </c>
      <c r="H162" s="305"/>
      <c r="I162" s="304">
        <f t="shared" si="36"/>
        <v>-1.4315002008300972</v>
      </c>
      <c r="J162" s="305"/>
    </row>
    <row r="163" spans="1:10" x14ac:dyDescent="0.25">
      <c r="A163" s="33" t="s">
        <v>25</v>
      </c>
      <c r="B163" s="114">
        <f t="shared" si="34"/>
        <v>8.2409756097560969</v>
      </c>
      <c r="C163" s="112">
        <f t="shared" si="34"/>
        <v>7.9434782608695649</v>
      </c>
      <c r="D163" s="304">
        <f t="shared" si="34"/>
        <v>7.8219106957424716</v>
      </c>
      <c r="E163" s="305"/>
      <c r="F163" s="115">
        <f t="shared" si="35"/>
        <v>7.8503323401329359</v>
      </c>
      <c r="G163" s="304">
        <f t="shared" si="37"/>
        <v>2.8421644390464351E-2</v>
      </c>
      <c r="H163" s="305"/>
      <c r="I163" s="304">
        <f t="shared" si="36"/>
        <v>-0.39064326962316098</v>
      </c>
      <c r="J163" s="305"/>
    </row>
    <row r="164" spans="1:10" x14ac:dyDescent="0.25">
      <c r="A164" s="33" t="s">
        <v>26</v>
      </c>
      <c r="B164" s="114">
        <f t="shared" si="34"/>
        <v>5.5834289648840949</v>
      </c>
      <c r="C164" s="112">
        <f t="shared" si="34"/>
        <v>4.74300744162176</v>
      </c>
      <c r="D164" s="304">
        <f t="shared" si="34"/>
        <v>4.7042670477746018</v>
      </c>
      <c r="E164" s="305"/>
      <c r="F164" s="115">
        <f t="shared" si="35"/>
        <v>4.3795359385903696</v>
      </c>
      <c r="G164" s="304">
        <f t="shared" si="37"/>
        <v>-0.3247311091842322</v>
      </c>
      <c r="H164" s="305"/>
      <c r="I164" s="304">
        <f t="shared" si="36"/>
        <v>-1.2038930262937253</v>
      </c>
      <c r="J164" s="305"/>
    </row>
    <row r="165" spans="1:10" x14ac:dyDescent="0.25">
      <c r="A165" s="33" t="s">
        <v>27</v>
      </c>
      <c r="B165" s="114">
        <f t="shared" si="34"/>
        <v>8.0163934426229506</v>
      </c>
      <c r="C165" s="112">
        <f t="shared" si="34"/>
        <v>12.093805309734513</v>
      </c>
      <c r="D165" s="304">
        <f t="shared" si="34"/>
        <v>16.721757322175733</v>
      </c>
      <c r="E165" s="305"/>
      <c r="F165" s="115">
        <f t="shared" si="35"/>
        <v>11.259615384615385</v>
      </c>
      <c r="G165" s="304">
        <f t="shared" si="37"/>
        <v>-5.4621419375603484</v>
      </c>
      <c r="H165" s="305"/>
      <c r="I165" s="304">
        <f t="shared" si="36"/>
        <v>3.2432219419924344</v>
      </c>
      <c r="J165" s="305"/>
    </row>
    <row r="166" spans="1:10" x14ac:dyDescent="0.25">
      <c r="A166" s="33" t="s">
        <v>28</v>
      </c>
      <c r="B166" s="114">
        <f t="shared" si="34"/>
        <v>7.7440476190476186</v>
      </c>
      <c r="C166" s="112">
        <f t="shared" si="34"/>
        <v>7.5952109464082094</v>
      </c>
      <c r="D166" s="304">
        <f t="shared" si="34"/>
        <v>8.3127962085308056</v>
      </c>
      <c r="E166" s="305"/>
      <c r="F166" s="115">
        <f t="shared" si="35"/>
        <v>7.7960151802656545</v>
      </c>
      <c r="G166" s="304">
        <f t="shared" si="37"/>
        <v>-0.51678102826515104</v>
      </c>
      <c r="H166" s="305"/>
      <c r="I166" s="304">
        <f t="shared" si="36"/>
        <v>5.1967561218035918E-2</v>
      </c>
      <c r="J166" s="305"/>
    </row>
    <row r="167" spans="1:10" x14ac:dyDescent="0.25">
      <c r="A167" s="33" t="s">
        <v>29</v>
      </c>
      <c r="B167" s="114">
        <f t="shared" si="34"/>
        <v>8.1466515388261733</v>
      </c>
      <c r="C167" s="112">
        <f t="shared" si="34"/>
        <v>7.7157584652566964</v>
      </c>
      <c r="D167" s="304">
        <f t="shared" si="34"/>
        <v>7.5485756587172368</v>
      </c>
      <c r="E167" s="305"/>
      <c r="F167" s="115">
        <f t="shared" si="35"/>
        <v>7.4608524269716616</v>
      </c>
      <c r="G167" s="304">
        <f t="shared" si="37"/>
        <v>-8.772323174557517E-2</v>
      </c>
      <c r="H167" s="305"/>
      <c r="I167" s="304">
        <f t="shared" si="36"/>
        <v>-0.6857991118545117</v>
      </c>
      <c r="J167" s="305"/>
    </row>
    <row r="168" spans="1:10" x14ac:dyDescent="0.25">
      <c r="A168" s="33" t="s">
        <v>30</v>
      </c>
      <c r="B168" s="114">
        <f t="shared" si="34"/>
        <v>7.6598106813135445</v>
      </c>
      <c r="C168" s="112">
        <f t="shared" si="34"/>
        <v>7.1235166489550128</v>
      </c>
      <c r="D168" s="304">
        <f t="shared" si="34"/>
        <v>7.7066881214671783</v>
      </c>
      <c r="E168" s="305"/>
      <c r="F168" s="115">
        <f t="shared" si="35"/>
        <v>7.1600851688167619</v>
      </c>
      <c r="G168" s="304">
        <f t="shared" si="37"/>
        <v>-0.54660295265041636</v>
      </c>
      <c r="H168" s="305"/>
      <c r="I168" s="304">
        <f t="shared" si="36"/>
        <v>-0.49972551249678254</v>
      </c>
      <c r="J168" s="305"/>
    </row>
    <row r="169" spans="1:10" x14ac:dyDescent="0.25">
      <c r="A169" s="33" t="s">
        <v>31</v>
      </c>
      <c r="B169" s="114">
        <f t="shared" ref="B169:D184" si="38">B104/B39</f>
        <v>8.7530151089717876</v>
      </c>
      <c r="C169" s="112">
        <f t="shared" si="38"/>
        <v>8.1560665810711672</v>
      </c>
      <c r="D169" s="304">
        <f t="shared" si="38"/>
        <v>8.7165202189814597</v>
      </c>
      <c r="E169" s="305"/>
      <c r="F169" s="115">
        <f t="shared" si="35"/>
        <v>8.3109863347314299</v>
      </c>
      <c r="G169" s="304">
        <f t="shared" si="37"/>
        <v>-0.40553388425002979</v>
      </c>
      <c r="H169" s="305"/>
      <c r="I169" s="304">
        <f t="shared" si="36"/>
        <v>-0.44202877424035769</v>
      </c>
      <c r="J169" s="305"/>
    </row>
    <row r="170" spans="1:10" x14ac:dyDescent="0.25">
      <c r="A170" s="33" t="s">
        <v>32</v>
      </c>
      <c r="B170" s="114">
        <f t="shared" si="38"/>
        <v>8.2870681748700701</v>
      </c>
      <c r="C170" s="112">
        <f t="shared" si="38"/>
        <v>8.0178982434887942</v>
      </c>
      <c r="D170" s="304">
        <f t="shared" si="38"/>
        <v>7.9034204147589548</v>
      </c>
      <c r="E170" s="305"/>
      <c r="F170" s="115">
        <f t="shared" si="35"/>
        <v>7.661846056582899</v>
      </c>
      <c r="G170" s="304">
        <f t="shared" si="37"/>
        <v>-0.24157435817605588</v>
      </c>
      <c r="H170" s="305"/>
      <c r="I170" s="304">
        <f t="shared" si="36"/>
        <v>-0.62522211828717111</v>
      </c>
      <c r="J170" s="305"/>
    </row>
    <row r="171" spans="1:10" x14ac:dyDescent="0.25">
      <c r="A171" s="33" t="s">
        <v>33</v>
      </c>
      <c r="B171" s="114">
        <f t="shared" si="38"/>
        <v>8.5232572261355362</v>
      </c>
      <c r="C171" s="112">
        <f t="shared" si="38"/>
        <v>8.4810041087409243</v>
      </c>
      <c r="D171" s="304">
        <f t="shared" si="38"/>
        <v>8.5688382301591268</v>
      </c>
      <c r="E171" s="305"/>
      <c r="F171" s="115">
        <f t="shared" si="35"/>
        <v>8.0636471675689947</v>
      </c>
      <c r="G171" s="304">
        <f t="shared" si="37"/>
        <v>-0.50519106259013213</v>
      </c>
      <c r="H171" s="305"/>
      <c r="I171" s="304">
        <f t="shared" si="36"/>
        <v>-0.45961005856654147</v>
      </c>
      <c r="J171" s="305"/>
    </row>
    <row r="172" spans="1:10" x14ac:dyDescent="0.25">
      <c r="A172" s="33" t="s">
        <v>34</v>
      </c>
      <c r="B172" s="114">
        <f t="shared" si="38"/>
        <v>10.503305918400258</v>
      </c>
      <c r="C172" s="112">
        <f t="shared" si="38"/>
        <v>10.26198963058976</v>
      </c>
      <c r="D172" s="304">
        <f t="shared" si="38"/>
        <v>10.193956186682829</v>
      </c>
      <c r="E172" s="305"/>
      <c r="F172" s="115">
        <f t="shared" si="35"/>
        <v>9.5069590889919873</v>
      </c>
      <c r="G172" s="304">
        <f t="shared" si="37"/>
        <v>-0.68699709769084194</v>
      </c>
      <c r="H172" s="305"/>
      <c r="I172" s="304">
        <f t="shared" si="36"/>
        <v>-0.99634682940827091</v>
      </c>
      <c r="J172" s="305"/>
    </row>
    <row r="173" spans="1:10" x14ac:dyDescent="0.25">
      <c r="A173" s="33" t="s">
        <v>35</v>
      </c>
      <c r="B173" s="114">
        <f t="shared" si="38"/>
        <v>7.1807120743034059</v>
      </c>
      <c r="C173" s="112">
        <f t="shared" si="38"/>
        <v>6.6579240775152639</v>
      </c>
      <c r="D173" s="304">
        <f t="shared" si="38"/>
        <v>6.9422279579340458</v>
      </c>
      <c r="E173" s="305"/>
      <c r="F173" s="115">
        <f t="shared" si="35"/>
        <v>6.6574489820160121</v>
      </c>
      <c r="G173" s="304">
        <f t="shared" si="37"/>
        <v>-0.28477897591803369</v>
      </c>
      <c r="H173" s="305"/>
      <c r="I173" s="304">
        <f t="shared" si="36"/>
        <v>-0.52326309228739376</v>
      </c>
      <c r="J173" s="305"/>
    </row>
    <row r="174" spans="1:10" x14ac:dyDescent="0.25">
      <c r="A174" s="33" t="s">
        <v>36</v>
      </c>
      <c r="B174" s="114">
        <f t="shared" si="38"/>
        <v>8.6557239057239066</v>
      </c>
      <c r="C174" s="112">
        <f t="shared" si="38"/>
        <v>7.5084033613445378</v>
      </c>
      <c r="D174" s="304">
        <f t="shared" si="38"/>
        <v>8.6854058078927778</v>
      </c>
      <c r="E174" s="305"/>
      <c r="F174" s="115">
        <f t="shared" si="35"/>
        <v>8.282041587901702</v>
      </c>
      <c r="G174" s="304">
        <f t="shared" si="37"/>
        <v>-0.40336421999107586</v>
      </c>
      <c r="H174" s="305"/>
      <c r="I174" s="304">
        <f t="shared" si="36"/>
        <v>-0.37368231782220462</v>
      </c>
      <c r="J174" s="305"/>
    </row>
    <row r="175" spans="1:10" x14ac:dyDescent="0.25">
      <c r="A175" s="33" t="s">
        <v>37</v>
      </c>
      <c r="B175" s="114">
        <f t="shared" si="38"/>
        <v>7.4505112474437629</v>
      </c>
      <c r="C175" s="112">
        <f t="shared" si="38"/>
        <v>7.149801587301587</v>
      </c>
      <c r="D175" s="304">
        <f t="shared" si="38"/>
        <v>7.7299925205684366</v>
      </c>
      <c r="E175" s="305"/>
      <c r="F175" s="115">
        <f t="shared" si="35"/>
        <v>6.6718963165075031</v>
      </c>
      <c r="G175" s="304">
        <f t="shared" si="37"/>
        <v>-1.0580962040609334</v>
      </c>
      <c r="H175" s="305"/>
      <c r="I175" s="304">
        <f t="shared" si="36"/>
        <v>-0.77861493093625977</v>
      </c>
      <c r="J175" s="305"/>
    </row>
    <row r="176" spans="1:10" x14ac:dyDescent="0.25">
      <c r="A176" s="33" t="s">
        <v>38</v>
      </c>
      <c r="B176" s="114">
        <f t="shared" si="38"/>
        <v>7.0443383356070939</v>
      </c>
      <c r="C176" s="112">
        <f t="shared" si="38"/>
        <v>7.6751809280544911</v>
      </c>
      <c r="D176" s="304">
        <f t="shared" si="38"/>
        <v>7.2787047336546777</v>
      </c>
      <c r="E176" s="305"/>
      <c r="F176" s="115">
        <f t="shared" si="35"/>
        <v>7.3148965049202577</v>
      </c>
      <c r="G176" s="304">
        <f t="shared" si="37"/>
        <v>3.6191771265579931E-2</v>
      </c>
      <c r="H176" s="305"/>
      <c r="I176" s="304">
        <f t="shared" si="36"/>
        <v>0.27055816931316379</v>
      </c>
      <c r="J176" s="305"/>
    </row>
    <row r="177" spans="1:10" x14ac:dyDescent="0.25">
      <c r="A177" s="33" t="s">
        <v>39</v>
      </c>
      <c r="B177" s="114">
        <f t="shared" si="38"/>
        <v>7.3677030456852792</v>
      </c>
      <c r="C177" s="112">
        <f t="shared" si="38"/>
        <v>7.2029090909090909</v>
      </c>
      <c r="D177" s="304">
        <f t="shared" si="38"/>
        <v>7.5301110894562466</v>
      </c>
      <c r="E177" s="305"/>
      <c r="F177" s="115">
        <f t="shared" si="35"/>
        <v>7.2039585588371731</v>
      </c>
      <c r="G177" s="304">
        <f t="shared" si="37"/>
        <v>-0.32615253061907357</v>
      </c>
      <c r="H177" s="305"/>
      <c r="I177" s="304">
        <f t="shared" si="36"/>
        <v>-0.16374448684810616</v>
      </c>
      <c r="J177" s="305"/>
    </row>
    <row r="178" spans="1:10" x14ac:dyDescent="0.25">
      <c r="A178" s="33" t="s">
        <v>40</v>
      </c>
      <c r="B178" s="114">
        <f t="shared" si="38"/>
        <v>6.4296190305848686</v>
      </c>
      <c r="C178" s="112">
        <f t="shared" si="38"/>
        <v>6.178265765765766</v>
      </c>
      <c r="D178" s="304">
        <f t="shared" si="38"/>
        <v>6.1725888324873095</v>
      </c>
      <c r="E178" s="305"/>
      <c r="F178" s="115">
        <f t="shared" si="35"/>
        <v>6.4833054159687329</v>
      </c>
      <c r="G178" s="304">
        <f t="shared" si="37"/>
        <v>0.31071658348142339</v>
      </c>
      <c r="H178" s="305"/>
      <c r="I178" s="304">
        <f t="shared" si="36"/>
        <v>5.3686385383864277E-2</v>
      </c>
      <c r="J178" s="305"/>
    </row>
    <row r="179" spans="1:10" x14ac:dyDescent="0.25">
      <c r="A179" s="33" t="s">
        <v>41</v>
      </c>
      <c r="B179" s="114">
        <f t="shared" si="38"/>
        <v>9.302170283806344</v>
      </c>
      <c r="C179" s="112">
        <f t="shared" si="38"/>
        <v>7.3020430701270014</v>
      </c>
      <c r="D179" s="304">
        <f t="shared" si="38"/>
        <v>8.062643678160919</v>
      </c>
      <c r="E179" s="305"/>
      <c r="F179" s="115">
        <f t="shared" si="35"/>
        <v>7.6683530073074762</v>
      </c>
      <c r="G179" s="304">
        <f t="shared" si="37"/>
        <v>-0.39429067085344283</v>
      </c>
      <c r="H179" s="305"/>
      <c r="I179" s="304">
        <f t="shared" si="36"/>
        <v>-1.6338172764988679</v>
      </c>
      <c r="J179" s="305"/>
    </row>
    <row r="180" spans="1:10" x14ac:dyDescent="0.25">
      <c r="A180" s="33" t="s">
        <v>42</v>
      </c>
      <c r="B180" s="114">
        <f t="shared" si="38"/>
        <v>6.8486279138388904</v>
      </c>
      <c r="C180" s="112">
        <f t="shared" si="38"/>
        <v>6.7563541666666671</v>
      </c>
      <c r="D180" s="304">
        <f t="shared" si="38"/>
        <v>6.7186021416120196</v>
      </c>
      <c r="E180" s="305"/>
      <c r="F180" s="115">
        <f t="shared" si="35"/>
        <v>6.6683111683111687</v>
      </c>
      <c r="G180" s="304">
        <f t="shared" si="37"/>
        <v>-5.0290973300850972E-2</v>
      </c>
      <c r="H180" s="305"/>
      <c r="I180" s="304">
        <f t="shared" si="36"/>
        <v>-0.1803167455277217</v>
      </c>
      <c r="J180" s="305"/>
    </row>
    <row r="181" spans="1:10" x14ac:dyDescent="0.25">
      <c r="A181" s="33" t="s">
        <v>43</v>
      </c>
      <c r="B181" s="114">
        <f t="shared" si="38"/>
        <v>7.7512367963631501</v>
      </c>
      <c r="C181" s="112">
        <f t="shared" si="38"/>
        <v>8.0535178872140296</v>
      </c>
      <c r="D181" s="304">
        <f t="shared" si="38"/>
        <v>7.5653204917733756</v>
      </c>
      <c r="E181" s="305"/>
      <c r="F181" s="115">
        <f t="shared" si="35"/>
        <v>7.673681866265798</v>
      </c>
      <c r="G181" s="304">
        <f t="shared" si="37"/>
        <v>0.10836137449242234</v>
      </c>
      <c r="H181" s="305"/>
      <c r="I181" s="304">
        <f t="shared" si="36"/>
        <v>-7.7554930097352148E-2</v>
      </c>
      <c r="J181" s="305"/>
    </row>
    <row r="182" spans="1:10" x14ac:dyDescent="0.25">
      <c r="A182" s="33" t="s">
        <v>44</v>
      </c>
      <c r="B182" s="114">
        <f t="shared" si="38"/>
        <v>8.058336291563128</v>
      </c>
      <c r="C182" s="112">
        <f t="shared" si="38"/>
        <v>7.6855675734731781</v>
      </c>
      <c r="D182" s="304">
        <f t="shared" si="38"/>
        <v>7.8350687213660972</v>
      </c>
      <c r="E182" s="305"/>
      <c r="F182" s="115">
        <f t="shared" si="35"/>
        <v>7.3061821729057428</v>
      </c>
      <c r="G182" s="304">
        <f t="shared" si="37"/>
        <v>-0.52888654846035443</v>
      </c>
      <c r="H182" s="305"/>
      <c r="I182" s="304">
        <f t="shared" si="36"/>
        <v>-0.75215411865738524</v>
      </c>
      <c r="J182" s="305"/>
    </row>
    <row r="183" spans="1:10" x14ac:dyDescent="0.25">
      <c r="A183" s="34" t="s">
        <v>45</v>
      </c>
      <c r="B183" s="114">
        <f t="shared" si="38"/>
        <v>9.7806783874977796</v>
      </c>
      <c r="C183" s="112">
        <f t="shared" si="38"/>
        <v>7.4326990838618743</v>
      </c>
      <c r="D183" s="304">
        <f t="shared" si="38"/>
        <v>7.7230255839822028</v>
      </c>
      <c r="E183" s="305"/>
      <c r="F183" s="115">
        <f t="shared" si="35"/>
        <v>6.8048780487804876</v>
      </c>
      <c r="G183" s="304">
        <f t="shared" si="37"/>
        <v>-0.91814753520171521</v>
      </c>
      <c r="H183" s="305"/>
      <c r="I183" s="304">
        <f t="shared" si="36"/>
        <v>-2.975800338717292</v>
      </c>
      <c r="J183" s="305"/>
    </row>
    <row r="184" spans="1:10" x14ac:dyDescent="0.25">
      <c r="A184" s="32" t="s">
        <v>46</v>
      </c>
      <c r="B184" s="114">
        <f t="shared" si="38"/>
        <v>7.0571491615180939</v>
      </c>
      <c r="C184" s="112">
        <f t="shared" si="38"/>
        <v>5.9713436152136978</v>
      </c>
      <c r="D184" s="304">
        <f t="shared" si="38"/>
        <v>6.1713779111399054</v>
      </c>
      <c r="E184" s="305"/>
      <c r="F184" s="115">
        <f t="shared" si="35"/>
        <v>6.2219186086478313</v>
      </c>
      <c r="G184" s="304">
        <f t="shared" si="37"/>
        <v>5.0540697507925891E-2</v>
      </c>
      <c r="H184" s="305"/>
      <c r="I184" s="304">
        <f t="shared" si="36"/>
        <v>-0.8352305528702626</v>
      </c>
      <c r="J184" s="305"/>
    </row>
    <row r="185" spans="1:10" ht="21" x14ac:dyDescent="0.35">
      <c r="A185" s="289" t="s">
        <v>65</v>
      </c>
      <c r="B185" s="289"/>
      <c r="C185" s="289"/>
      <c r="D185" s="289"/>
      <c r="E185" s="289"/>
      <c r="F185" s="289"/>
      <c r="G185" s="289"/>
      <c r="H185" s="289"/>
      <c r="I185" s="289"/>
      <c r="J185" s="289"/>
    </row>
    <row r="186" spans="1:10" x14ac:dyDescent="0.25">
      <c r="A186" s="46"/>
      <c r="B186" s="271" t="str">
        <f>B$5</f>
        <v>verano (junio-agosto)</v>
      </c>
      <c r="C186" s="272"/>
      <c r="D186" s="272"/>
      <c r="E186" s="272"/>
      <c r="F186" s="272"/>
      <c r="G186" s="272"/>
      <c r="H186" s="272"/>
      <c r="I186" s="272"/>
      <c r="J186" s="273"/>
    </row>
    <row r="187" spans="1:10" x14ac:dyDescent="0.25">
      <c r="A187" s="3"/>
      <c r="B187" s="68">
        <f>B$6</f>
        <v>2019</v>
      </c>
      <c r="C187" s="69">
        <f>C$6</f>
        <v>2022</v>
      </c>
      <c r="D187" s="271">
        <f>D$6</f>
        <v>2023</v>
      </c>
      <c r="E187" s="273"/>
      <c r="F187" s="2">
        <f>E$6</f>
        <v>2024</v>
      </c>
      <c r="G187" s="286" t="str">
        <f>CONCATENATE("dif ",RIGHT(F187,2),"-",RIGHT(D187,2))</f>
        <v>dif 24-23</v>
      </c>
      <c r="H187" s="287"/>
      <c r="I187" s="286" t="str">
        <f>CONCATENATE("dif ",RIGHT(F187,2),"-",RIGHT(B187,2))</f>
        <v>dif 24-19</v>
      </c>
      <c r="J187" s="287"/>
    </row>
    <row r="188" spans="1:10" x14ac:dyDescent="0.25">
      <c r="A188" s="70" t="s">
        <v>48</v>
      </c>
      <c r="B188" s="71">
        <f t="shared" ref="B188:D198" si="39">B123/B58</f>
        <v>7.0944619122201953</v>
      </c>
      <c r="C188" s="93">
        <f t="shared" si="39"/>
        <v>6.6748919768644104</v>
      </c>
      <c r="D188" s="306">
        <f>D123/D58</f>
        <v>6.7247997059353057</v>
      </c>
      <c r="E188" s="307"/>
      <c r="F188" s="96">
        <f t="shared" ref="F188:F198" si="40">E123/E58</f>
        <v>6.6096037471174123</v>
      </c>
      <c r="G188" s="292">
        <f>F188-D188</f>
        <v>-0.11519595881789346</v>
      </c>
      <c r="H188" s="293"/>
      <c r="I188" s="292">
        <f t="shared" ref="I188:I198" si="41">F188-B188</f>
        <v>-0.48485816510278301</v>
      </c>
      <c r="J188" s="293"/>
    </row>
    <row r="189" spans="1:10" x14ac:dyDescent="0.25">
      <c r="A189" s="116" t="s">
        <v>49</v>
      </c>
      <c r="B189" s="117">
        <f t="shared" si="39"/>
        <v>7.451722734326637</v>
      </c>
      <c r="C189" s="118">
        <f t="shared" si="39"/>
        <v>7.2736129785503243</v>
      </c>
      <c r="D189" s="310">
        <f t="shared" si="39"/>
        <v>7.2636746229226183</v>
      </c>
      <c r="E189" s="311"/>
      <c r="F189" s="119">
        <f t="shared" si="40"/>
        <v>7.1883511363841217</v>
      </c>
      <c r="G189" s="298">
        <f t="shared" ref="G189:G198" si="42">F189-D189</f>
        <v>-7.5323486538496631E-2</v>
      </c>
      <c r="H189" s="299"/>
      <c r="I189" s="298">
        <f t="shared" si="41"/>
        <v>-0.2633715979425153</v>
      </c>
      <c r="J189" s="299"/>
    </row>
    <row r="190" spans="1:10" x14ac:dyDescent="0.25">
      <c r="A190" s="120" t="s">
        <v>50</v>
      </c>
      <c r="B190" s="88">
        <f t="shared" si="39"/>
        <v>7.9808315334773221</v>
      </c>
      <c r="C190" s="112">
        <f t="shared" si="39"/>
        <v>7.2055758957867511</v>
      </c>
      <c r="D190" s="304">
        <f t="shared" si="39"/>
        <v>7.591153498266114</v>
      </c>
      <c r="E190" s="305"/>
      <c r="F190" s="113">
        <f t="shared" si="40"/>
        <v>7.2620433079488462</v>
      </c>
      <c r="G190" s="304">
        <f t="shared" si="42"/>
        <v>-0.32911019031726774</v>
      </c>
      <c r="H190" s="305"/>
      <c r="I190" s="304">
        <f t="shared" si="41"/>
        <v>-0.71878822552847588</v>
      </c>
      <c r="J190" s="305"/>
    </row>
    <row r="191" spans="1:10" x14ac:dyDescent="0.25">
      <c r="A191" s="120" t="s">
        <v>51</v>
      </c>
      <c r="B191" s="88">
        <f t="shared" si="39"/>
        <v>5.1471408647140864</v>
      </c>
      <c r="C191" s="112">
        <f t="shared" si="39"/>
        <v>4.6454678362573096</v>
      </c>
      <c r="D191" s="304">
        <f t="shared" si="39"/>
        <v>3.8143973214285714</v>
      </c>
      <c r="E191" s="305"/>
      <c r="F191" s="113">
        <f t="shared" si="40"/>
        <v>5.151503852846135</v>
      </c>
      <c r="G191" s="304">
        <f t="shared" si="42"/>
        <v>1.3371065314175636</v>
      </c>
      <c r="H191" s="305"/>
      <c r="I191" s="304">
        <f t="shared" si="41"/>
        <v>4.3629881320486064E-3</v>
      </c>
      <c r="J191" s="305"/>
    </row>
    <row r="192" spans="1:10" x14ac:dyDescent="0.25">
      <c r="A192" s="120" t="s">
        <v>52</v>
      </c>
      <c r="B192" s="88">
        <f t="shared" si="39"/>
        <v>6.5924965949518741</v>
      </c>
      <c r="C192" s="112">
        <f t="shared" si="39"/>
        <v>5.9030576035957889</v>
      </c>
      <c r="D192" s="304">
        <f t="shared" si="39"/>
        <v>6.0718642209379352</v>
      </c>
      <c r="E192" s="305"/>
      <c r="F192" s="113">
        <f t="shared" si="40"/>
        <v>5.883924183255548</v>
      </c>
      <c r="G192" s="304">
        <f t="shared" si="42"/>
        <v>-0.18794003768238721</v>
      </c>
      <c r="H192" s="305"/>
      <c r="I192" s="304">
        <f t="shared" si="41"/>
        <v>-0.70857241169632612</v>
      </c>
      <c r="J192" s="305"/>
    </row>
    <row r="193" spans="1:10" x14ac:dyDescent="0.25">
      <c r="A193" s="120" t="s">
        <v>53</v>
      </c>
      <c r="B193" s="88">
        <f t="shared" si="39"/>
        <v>7.3398613882179982</v>
      </c>
      <c r="C193" s="112">
        <f t="shared" si="39"/>
        <v>6.5714513397748782</v>
      </c>
      <c r="D193" s="304">
        <f t="shared" si="39"/>
        <v>6.0729614402292409</v>
      </c>
      <c r="E193" s="305"/>
      <c r="F193" s="113">
        <f t="shared" si="40"/>
        <v>6.6371468450690667</v>
      </c>
      <c r="G193" s="304">
        <f t="shared" si="42"/>
        <v>0.56418540483982582</v>
      </c>
      <c r="H193" s="305"/>
      <c r="I193" s="304">
        <f t="shared" si="41"/>
        <v>-0.70271454314893145</v>
      </c>
      <c r="J193" s="305"/>
    </row>
    <row r="194" spans="1:10" x14ac:dyDescent="0.25">
      <c r="A194" s="120" t="s">
        <v>54</v>
      </c>
      <c r="B194" s="88">
        <f t="shared" si="39"/>
        <v>2.4047990974572593</v>
      </c>
      <c r="C194" s="112">
        <f t="shared" si="39"/>
        <v>2.4496885434769875</v>
      </c>
      <c r="D194" s="304">
        <f t="shared" si="39"/>
        <v>2.4589041095890409</v>
      </c>
      <c r="E194" s="305"/>
      <c r="F194" s="113">
        <f t="shared" si="40"/>
        <v>2.2714696689870721</v>
      </c>
      <c r="G194" s="304">
        <f>F194-D194</f>
        <v>-0.18743444060196879</v>
      </c>
      <c r="H194" s="305"/>
      <c r="I194" s="304">
        <f t="shared" si="41"/>
        <v>-0.13332942847018714</v>
      </c>
      <c r="J194" s="305"/>
    </row>
    <row r="195" spans="1:10" x14ac:dyDescent="0.25">
      <c r="A195" s="120" t="s">
        <v>55</v>
      </c>
      <c r="B195" s="88">
        <f t="shared" si="39"/>
        <v>2.1457302474062252</v>
      </c>
      <c r="C195" s="112">
        <f t="shared" si="39"/>
        <v>2.5345328828474898</v>
      </c>
      <c r="D195" s="304">
        <f t="shared" si="39"/>
        <v>2.4181983897918884</v>
      </c>
      <c r="E195" s="305"/>
      <c r="F195" s="113">
        <f t="shared" si="40"/>
        <v>2.5762918994413408</v>
      </c>
      <c r="G195" s="304">
        <f t="shared" si="42"/>
        <v>0.15809350964945246</v>
      </c>
      <c r="H195" s="305"/>
      <c r="I195" s="304">
        <f t="shared" si="41"/>
        <v>0.43056165203511565</v>
      </c>
      <c r="J195" s="305"/>
    </row>
    <row r="196" spans="1:10" x14ac:dyDescent="0.25">
      <c r="A196" s="120" t="s">
        <v>56</v>
      </c>
      <c r="B196" s="88">
        <f t="shared" si="39"/>
        <v>7.3901107675333533</v>
      </c>
      <c r="C196" s="112">
        <f t="shared" si="39"/>
        <v>7.0551038166106581</v>
      </c>
      <c r="D196" s="304">
        <f t="shared" si="39"/>
        <v>6.9257722062228249</v>
      </c>
      <c r="E196" s="305"/>
      <c r="F196" s="113">
        <f t="shared" si="40"/>
        <v>6.9866261481390222</v>
      </c>
      <c r="G196" s="304">
        <f t="shared" si="42"/>
        <v>6.0853941916197307E-2</v>
      </c>
      <c r="H196" s="305"/>
      <c r="I196" s="304">
        <f t="shared" si="41"/>
        <v>-0.40348461939433111</v>
      </c>
      <c r="J196" s="305"/>
    </row>
    <row r="197" spans="1:10" x14ac:dyDescent="0.25">
      <c r="A197" s="121" t="s">
        <v>57</v>
      </c>
      <c r="B197" s="88">
        <f t="shared" si="39"/>
        <v>6.0898015832219592</v>
      </c>
      <c r="C197" s="89">
        <f t="shared" si="39"/>
        <v>6.296242803554593</v>
      </c>
      <c r="D197" s="304">
        <f t="shared" si="39"/>
        <v>5.3682987451249824</v>
      </c>
      <c r="E197" s="305"/>
      <c r="F197" s="122">
        <f t="shared" si="40"/>
        <v>5.9739116931518197</v>
      </c>
      <c r="G197" s="304">
        <f t="shared" si="42"/>
        <v>0.60561294802683729</v>
      </c>
      <c r="H197" s="305"/>
      <c r="I197" s="304">
        <f t="shared" si="41"/>
        <v>-0.1158898900701395</v>
      </c>
      <c r="J197" s="305"/>
    </row>
    <row r="198" spans="1:10" x14ac:dyDescent="0.25">
      <c r="A198" s="123" t="s">
        <v>58</v>
      </c>
      <c r="B198" s="90">
        <f t="shared" si="39"/>
        <v>5.5089421217080794</v>
      </c>
      <c r="C198" s="124">
        <f t="shared" si="39"/>
        <v>5.855787333383538</v>
      </c>
      <c r="D198" s="312">
        <f t="shared" si="39"/>
        <v>5.9130724618358776</v>
      </c>
      <c r="E198" s="313"/>
      <c r="F198" s="125">
        <f t="shared" si="40"/>
        <v>5.805479268537745</v>
      </c>
      <c r="G198" s="304">
        <f t="shared" si="42"/>
        <v>-0.10759319329813266</v>
      </c>
      <c r="H198" s="305"/>
      <c r="I198" s="304">
        <f t="shared" si="41"/>
        <v>0.29653714682966559</v>
      </c>
      <c r="J198" s="305"/>
    </row>
    <row r="199" spans="1:10" ht="21" x14ac:dyDescent="0.35">
      <c r="A199" s="322" t="s">
        <v>66</v>
      </c>
      <c r="B199" s="322"/>
      <c r="C199" s="322"/>
      <c r="D199" s="322"/>
      <c r="E199" s="322"/>
      <c r="F199" s="322"/>
      <c r="G199" s="322"/>
      <c r="H199" s="322"/>
      <c r="I199" s="322"/>
      <c r="J199" s="322"/>
    </row>
    <row r="200" spans="1:10" x14ac:dyDescent="0.25">
      <c r="A200" s="46"/>
      <c r="B200" s="271" t="str">
        <f>B$5</f>
        <v>verano (junio-agosto)</v>
      </c>
      <c r="C200" s="272"/>
      <c r="D200" s="272"/>
      <c r="E200" s="272"/>
      <c r="F200" s="272"/>
      <c r="G200" s="272"/>
      <c r="H200" s="272"/>
      <c r="I200" s="272"/>
      <c r="J200" s="273"/>
    </row>
    <row r="201" spans="1:10" x14ac:dyDescent="0.25">
      <c r="A201" s="3"/>
      <c r="B201" s="4">
        <f>B$6</f>
        <v>2019</v>
      </c>
      <c r="C201" s="4">
        <f>C$6</f>
        <v>2022</v>
      </c>
      <c r="D201" s="4">
        <f>D$6</f>
        <v>2023</v>
      </c>
      <c r="E201" s="4">
        <f>E$6</f>
        <v>2024</v>
      </c>
      <c r="F201" s="4" t="str">
        <f>CONCATENATE("var ",RIGHT(E201,2),"/",RIGHT(D201,2))</f>
        <v>var 24/23</v>
      </c>
      <c r="G201" s="4" t="str">
        <f>CONCATENATE("var ",RIGHT(E201,2),"/",RIGHT(B201,2))</f>
        <v>var 24/19</v>
      </c>
      <c r="H201" s="4" t="str">
        <f>CONCATENATE("dif ",RIGHT(E201,2),"-",RIGHT(D201,2))</f>
        <v>dif 24-23</v>
      </c>
      <c r="I201" s="286" t="str">
        <f>CONCATENATE("dif ",RIGHT(E201,2),"-",RIGHT(B201,2))</f>
        <v>dif 24-19</v>
      </c>
      <c r="J201" s="287"/>
    </row>
    <row r="202" spans="1:10" x14ac:dyDescent="0.25">
      <c r="A202" s="126" t="s">
        <v>4</v>
      </c>
      <c r="B202" s="127">
        <v>0.7510787298498226</v>
      </c>
      <c r="C202" s="127">
        <v>0.74479331258645987</v>
      </c>
      <c r="D202" s="127">
        <v>0.78516640460665077</v>
      </c>
      <c r="E202" s="127">
        <v>0.80404115246622798</v>
      </c>
      <c r="F202" s="127">
        <f>E202/D202-1</f>
        <v>2.4039168956844215E-2</v>
      </c>
      <c r="G202" s="127">
        <f t="shared" ref="G202:G213" si="43">E202/B202-1</f>
        <v>7.0515141105107704E-2</v>
      </c>
      <c r="H202" s="128">
        <f>(E202-D202)*100</f>
        <v>1.8874747859577212</v>
      </c>
      <c r="I202" s="323">
        <f t="shared" ref="I202:I213" si="44">(E202-B202)*100</f>
        <v>5.296242261640538</v>
      </c>
      <c r="J202" s="324"/>
    </row>
    <row r="203" spans="1:10" x14ac:dyDescent="0.25">
      <c r="A203" s="129" t="s">
        <v>5</v>
      </c>
      <c r="B203" s="130">
        <v>0.78770217557839151</v>
      </c>
      <c r="C203" s="130">
        <v>0.79696218845988442</v>
      </c>
      <c r="D203" s="130">
        <v>0.84090293679945949</v>
      </c>
      <c r="E203" s="130">
        <v>0.84284737310300406</v>
      </c>
      <c r="F203" s="130">
        <f t="shared" ref="F203:F213" si="45">E203/D203-1</f>
        <v>2.31231955372313E-3</v>
      </c>
      <c r="G203" s="130">
        <f t="shared" si="43"/>
        <v>7.0007674517492235E-2</v>
      </c>
      <c r="H203" s="131">
        <f>(E203-D203)*100</f>
        <v>0.19444363035445722</v>
      </c>
      <c r="I203" s="318">
        <f t="shared" si="44"/>
        <v>5.5145197524612559</v>
      </c>
      <c r="J203" s="319"/>
    </row>
    <row r="204" spans="1:10" x14ac:dyDescent="0.25">
      <c r="A204" s="132" t="s">
        <v>6</v>
      </c>
      <c r="B204" s="133">
        <v>0.69153844130202113</v>
      </c>
      <c r="C204" s="133">
        <v>0.83541873531388955</v>
      </c>
      <c r="D204" s="133">
        <v>0.80604709658775631</v>
      </c>
      <c r="E204" s="133">
        <v>0.79697935785283536</v>
      </c>
      <c r="F204" s="133">
        <f>E204/D204-1</f>
        <v>-1.1249638852751209E-2</v>
      </c>
      <c r="G204" s="133">
        <f t="shared" si="43"/>
        <v>0.15247296499134766</v>
      </c>
      <c r="H204" s="134">
        <f t="shared" ref="H204:H213" si="46">(E204-D204)*100</f>
        <v>-0.90677387349209493</v>
      </c>
      <c r="I204" s="320">
        <f t="shared" si="44"/>
        <v>10.544091655081422</v>
      </c>
      <c r="J204" s="321"/>
    </row>
    <row r="205" spans="1:10" x14ac:dyDescent="0.25">
      <c r="A205" s="21" t="s">
        <v>7</v>
      </c>
      <c r="B205" s="16">
        <v>0.85436097991394933</v>
      </c>
      <c r="C205" s="16">
        <v>0.84202828339496383</v>
      </c>
      <c r="D205" s="16">
        <v>0.88201808097407286</v>
      </c>
      <c r="E205" s="16">
        <v>0.89305577501151545</v>
      </c>
      <c r="F205" s="16">
        <f t="shared" si="45"/>
        <v>1.2514135793285419E-2</v>
      </c>
      <c r="G205" s="16">
        <f t="shared" si="43"/>
        <v>4.5290920357181408E-2</v>
      </c>
      <c r="H205" s="135">
        <f>(E205-D205)*100</f>
        <v>1.1037694037442591</v>
      </c>
      <c r="I205" s="314">
        <f t="shared" si="44"/>
        <v>3.8694795097566126</v>
      </c>
      <c r="J205" s="315"/>
    </row>
    <row r="206" spans="1:10" x14ac:dyDescent="0.25">
      <c r="A206" s="21" t="s">
        <v>8</v>
      </c>
      <c r="B206" s="16">
        <v>0.70870968092978714</v>
      </c>
      <c r="C206" s="16">
        <v>0.64352107930535862</v>
      </c>
      <c r="D206" s="16">
        <v>0.76077248127982411</v>
      </c>
      <c r="E206" s="16">
        <v>0.75133683891031544</v>
      </c>
      <c r="F206" s="16">
        <f t="shared" si="45"/>
        <v>-1.2402712508259195E-2</v>
      </c>
      <c r="G206" s="16">
        <f t="shared" si="43"/>
        <v>6.0147559893077629E-2</v>
      </c>
      <c r="H206" s="135">
        <f t="shared" si="46"/>
        <v>-0.94356423695086677</v>
      </c>
      <c r="I206" s="314">
        <f t="shared" si="44"/>
        <v>4.2627157980528292</v>
      </c>
      <c r="J206" s="315"/>
    </row>
    <row r="207" spans="1:10" x14ac:dyDescent="0.25">
      <c r="A207" s="21" t="s">
        <v>9</v>
      </c>
      <c r="B207" s="16">
        <v>0.53789826208540137</v>
      </c>
      <c r="C207" s="16">
        <v>0.48215655141872699</v>
      </c>
      <c r="D207" s="16">
        <v>0.55403018136508375</v>
      </c>
      <c r="E207" s="16">
        <v>0.54544255305676626</v>
      </c>
      <c r="F207" s="16">
        <f t="shared" si="45"/>
        <v>-1.5500289690280611E-2</v>
      </c>
      <c r="G207" s="16">
        <f t="shared" si="43"/>
        <v>1.4025497948470855E-2</v>
      </c>
      <c r="H207" s="135">
        <f t="shared" si="46"/>
        <v>-0.85876283083174965</v>
      </c>
      <c r="I207" s="314">
        <f t="shared" si="44"/>
        <v>0.75442909713648865</v>
      </c>
      <c r="J207" s="315"/>
    </row>
    <row r="208" spans="1:10" x14ac:dyDescent="0.25">
      <c r="A208" s="136" t="s">
        <v>10</v>
      </c>
      <c r="B208" s="137">
        <v>0.61138870863075923</v>
      </c>
      <c r="C208" s="137">
        <v>0.61583054626532885</v>
      </c>
      <c r="D208" s="137">
        <v>0.61391037831650075</v>
      </c>
      <c r="E208" s="137">
        <v>0.62748409704354968</v>
      </c>
      <c r="F208" s="137">
        <f t="shared" si="45"/>
        <v>2.2110261051900615E-2</v>
      </c>
      <c r="G208" s="137">
        <f t="shared" si="43"/>
        <v>2.6325949736358378E-2</v>
      </c>
      <c r="H208" s="138">
        <f t="shared" si="46"/>
        <v>1.3573718727048933</v>
      </c>
      <c r="I208" s="316">
        <f t="shared" si="44"/>
        <v>1.6095388412790457</v>
      </c>
      <c r="J208" s="317"/>
    </row>
    <row r="209" spans="1:10" x14ac:dyDescent="0.25">
      <c r="A209" s="129" t="s">
        <v>11</v>
      </c>
      <c r="B209" s="130">
        <v>0.6777016856193272</v>
      </c>
      <c r="C209" s="130">
        <v>0.61035678248542191</v>
      </c>
      <c r="D209" s="130">
        <v>0.64892489240476925</v>
      </c>
      <c r="E209" s="130">
        <v>0.70435942087765024</v>
      </c>
      <c r="F209" s="130">
        <f t="shared" si="45"/>
        <v>8.5425184211154415E-2</v>
      </c>
      <c r="G209" s="130">
        <f t="shared" si="43"/>
        <v>3.9335500890722352E-2</v>
      </c>
      <c r="H209" s="131">
        <f t="shared" si="46"/>
        <v>5.5434528472880995</v>
      </c>
      <c r="I209" s="318">
        <f t="shared" si="44"/>
        <v>2.6657735258323045</v>
      </c>
      <c r="J209" s="319"/>
    </row>
    <row r="210" spans="1:10" x14ac:dyDescent="0.25">
      <c r="A210" s="20" t="s">
        <v>12</v>
      </c>
      <c r="B210" s="133">
        <v>0.8668885939854698</v>
      </c>
      <c r="C210" s="133">
        <v>0.70689218171183466</v>
      </c>
      <c r="D210" s="133">
        <v>0.66607278552504567</v>
      </c>
      <c r="E210" s="133">
        <v>0.94267702156472499</v>
      </c>
      <c r="F210" s="133">
        <f t="shared" si="45"/>
        <v>0.41527629119637477</v>
      </c>
      <c r="G210" s="133">
        <f t="shared" si="43"/>
        <v>8.7425798545603506E-2</v>
      </c>
      <c r="H210" s="134">
        <f t="shared" si="46"/>
        <v>27.660423603967931</v>
      </c>
      <c r="I210" s="320">
        <f t="shared" si="44"/>
        <v>7.5788427579255195</v>
      </c>
      <c r="J210" s="321"/>
    </row>
    <row r="211" spans="1:10" x14ac:dyDescent="0.25">
      <c r="A211" s="21" t="s">
        <v>8</v>
      </c>
      <c r="B211" s="16">
        <v>0.69390752957132096</v>
      </c>
      <c r="C211" s="16">
        <v>0.64732670488121968</v>
      </c>
      <c r="D211" s="16">
        <v>0.68412738724095901</v>
      </c>
      <c r="E211" s="16">
        <v>0.73072495771471524</v>
      </c>
      <c r="F211" s="16">
        <f t="shared" si="45"/>
        <v>6.8112417866621477E-2</v>
      </c>
      <c r="G211" s="16">
        <f t="shared" si="43"/>
        <v>5.3058118804589327E-2</v>
      </c>
      <c r="H211" s="135">
        <f t="shared" si="46"/>
        <v>4.6597570473756234</v>
      </c>
      <c r="I211" s="314">
        <f t="shared" si="44"/>
        <v>3.6817428143394282</v>
      </c>
      <c r="J211" s="315"/>
    </row>
    <row r="212" spans="1:10" x14ac:dyDescent="0.25">
      <c r="A212" s="21" t="s">
        <v>9</v>
      </c>
      <c r="B212" s="16">
        <v>0.64172164353886951</v>
      </c>
      <c r="C212" s="16">
        <v>0.52745985357476421</v>
      </c>
      <c r="D212" s="16">
        <v>0.57550507892737557</v>
      </c>
      <c r="E212" s="16">
        <v>0.60516937160426965</v>
      </c>
      <c r="F212" s="16">
        <f t="shared" si="45"/>
        <v>5.1544797366831707E-2</v>
      </c>
      <c r="G212" s="16">
        <f t="shared" si="43"/>
        <v>-5.6959699431402888E-2</v>
      </c>
      <c r="H212" s="135">
        <f t="shared" si="46"/>
        <v>2.9664292676894077</v>
      </c>
      <c r="I212" s="314">
        <f t="shared" si="44"/>
        <v>-3.6552271934599867</v>
      </c>
      <c r="J212" s="315"/>
    </row>
    <row r="213" spans="1:10" x14ac:dyDescent="0.25">
      <c r="A213" s="22" t="s">
        <v>10</v>
      </c>
      <c r="B213" s="67">
        <v>0.61674710058872573</v>
      </c>
      <c r="C213" s="67">
        <v>0.53390303680714679</v>
      </c>
      <c r="D213" s="67">
        <v>0.61531394389715599</v>
      </c>
      <c r="E213" s="67">
        <v>0.64621862925310425</v>
      </c>
      <c r="F213" s="67">
        <f t="shared" si="45"/>
        <v>5.0225881702290254E-2</v>
      </c>
      <c r="G213" s="67">
        <f t="shared" si="43"/>
        <v>4.7785435288217881E-2</v>
      </c>
      <c r="H213" s="139">
        <f t="shared" si="46"/>
        <v>3.0904685355948258</v>
      </c>
      <c r="I213" s="325">
        <f t="shared" si="44"/>
        <v>2.9471528664378521</v>
      </c>
      <c r="J213" s="326"/>
    </row>
    <row r="214" spans="1:10" x14ac:dyDescent="0.25">
      <c r="A214" s="268" t="s">
        <v>13</v>
      </c>
      <c r="B214" s="269"/>
      <c r="C214" s="269"/>
      <c r="D214" s="269"/>
      <c r="E214" s="269"/>
      <c r="F214" s="269"/>
      <c r="G214" s="269"/>
      <c r="H214" s="269"/>
      <c r="I214" s="269"/>
      <c r="J214" s="270"/>
    </row>
    <row r="215" spans="1:10" ht="21" x14ac:dyDescent="0.35">
      <c r="A215" s="322" t="s">
        <v>67</v>
      </c>
      <c r="B215" s="322"/>
      <c r="C215" s="322"/>
      <c r="D215" s="322"/>
      <c r="E215" s="322"/>
      <c r="F215" s="322"/>
      <c r="G215" s="322"/>
      <c r="H215" s="322"/>
      <c r="I215" s="322"/>
      <c r="J215" s="322"/>
    </row>
    <row r="216" spans="1:10" x14ac:dyDescent="0.25">
      <c r="A216" s="46"/>
      <c r="B216" s="271" t="str">
        <f>B$5</f>
        <v>verano (junio-agosto)</v>
      </c>
      <c r="C216" s="272"/>
      <c r="D216" s="272"/>
      <c r="E216" s="272"/>
      <c r="F216" s="272"/>
      <c r="G216" s="272"/>
      <c r="H216" s="272"/>
      <c r="I216" s="272"/>
      <c r="J216" s="273"/>
    </row>
    <row r="217" spans="1:10" x14ac:dyDescent="0.25">
      <c r="A217" s="1"/>
      <c r="B217" s="4">
        <f>B$6</f>
        <v>2019</v>
      </c>
      <c r="C217" s="4">
        <f>C$6</f>
        <v>2022</v>
      </c>
      <c r="D217" s="4">
        <f>D$6</f>
        <v>2023</v>
      </c>
      <c r="E217" s="4">
        <f>E$6</f>
        <v>2024</v>
      </c>
      <c r="F217" s="4" t="str">
        <f>CONCATENATE("var ",RIGHT(E217,2),"/",RIGHT(D217,2))</f>
        <v>var 24/23</v>
      </c>
      <c r="G217" s="4" t="str">
        <f>CONCATENATE("var ",RIGHT(E217,2),"/",RIGHT(B217,2))</f>
        <v>var 24/19</v>
      </c>
      <c r="H217" s="4" t="str">
        <f>CONCATENATE("dif ",RIGHT(E217,2),"-",RIGHT(D217,2))</f>
        <v>dif 24-23</v>
      </c>
      <c r="I217" s="286" t="str">
        <f>CONCATENATE("dif ",RIGHT(E217,2),"-",RIGHT(B217,2))</f>
        <v>dif 24-19</v>
      </c>
      <c r="J217" s="287"/>
    </row>
    <row r="218" spans="1:10" x14ac:dyDescent="0.25">
      <c r="A218" s="126" t="s">
        <v>48</v>
      </c>
      <c r="B218" s="127">
        <v>0.7510787298498226</v>
      </c>
      <c r="C218" s="127">
        <v>0.74479331258645987</v>
      </c>
      <c r="D218" s="127">
        <v>0.78516640460665077</v>
      </c>
      <c r="E218" s="127">
        <v>0.80404115246622798</v>
      </c>
      <c r="F218" s="140">
        <f>IFERROR(E218/D218-1,"-")</f>
        <v>2.4039168956844215E-2</v>
      </c>
      <c r="G218" s="140">
        <f t="shared" ref="G218:G228" si="47">IFERROR(E218/B218-1,"-")</f>
        <v>7.0515141105107704E-2</v>
      </c>
      <c r="H218" s="128">
        <f>IFERROR((E218-D218)*100,"-")</f>
        <v>1.8874747859577212</v>
      </c>
      <c r="I218" s="323">
        <f t="shared" ref="I218:I228" si="48">IFERROR((E218-B218)*100,"-")</f>
        <v>5.296242261640538</v>
      </c>
      <c r="J218" s="324"/>
    </row>
    <row r="219" spans="1:10" x14ac:dyDescent="0.25">
      <c r="A219" s="141" t="s">
        <v>49</v>
      </c>
      <c r="B219" s="133">
        <v>0.82412851358917627</v>
      </c>
      <c r="C219" s="133">
        <v>0.84594383010597296</v>
      </c>
      <c r="D219" s="133">
        <v>0.85242746540243541</v>
      </c>
      <c r="E219" s="133">
        <v>0.8431184054454256</v>
      </c>
      <c r="F219" s="142">
        <f t="shared" ref="F219:F228" si="49">IFERROR(E219/D219-1,"-")</f>
        <v>-1.0920647603271383E-2</v>
      </c>
      <c r="G219" s="142">
        <f t="shared" si="47"/>
        <v>2.3042391499774828E-2</v>
      </c>
      <c r="H219" s="135">
        <f t="shared" ref="H219:H228" si="50">IFERROR((E219-D219)*100,"-")</f>
        <v>-0.93090599570098131</v>
      </c>
      <c r="I219" s="314">
        <f t="shared" si="48"/>
        <v>1.898989185624933</v>
      </c>
      <c r="J219" s="315"/>
    </row>
    <row r="220" spans="1:10" x14ac:dyDescent="0.25">
      <c r="A220" s="63" t="s">
        <v>50</v>
      </c>
      <c r="B220" s="16">
        <v>0.72225053505951053</v>
      </c>
      <c r="C220" s="16">
        <v>0.67567189791478666</v>
      </c>
      <c r="D220" s="16">
        <v>0.7552672610066884</v>
      </c>
      <c r="E220" s="16">
        <v>0.75481462997455095</v>
      </c>
      <c r="F220" s="142">
        <f t="shared" si="49"/>
        <v>-5.992991560817007E-4</v>
      </c>
      <c r="G220" s="142">
        <f t="shared" si="47"/>
        <v>4.5086979288090578E-2</v>
      </c>
      <c r="H220" s="135">
        <f t="shared" si="50"/>
        <v>-4.5263103213744049E-2</v>
      </c>
      <c r="I220" s="314">
        <f t="shared" si="48"/>
        <v>3.256409491504042</v>
      </c>
      <c r="J220" s="315"/>
    </row>
    <row r="221" spans="1:10" x14ac:dyDescent="0.25">
      <c r="A221" s="63" t="s">
        <v>51</v>
      </c>
      <c r="B221" s="142">
        <v>0.49831217931406968</v>
      </c>
      <c r="C221" s="142">
        <v>0.49106222954873274</v>
      </c>
      <c r="D221" s="142">
        <v>0.43106514473103363</v>
      </c>
      <c r="E221" s="142">
        <v>0.52180426517612111</v>
      </c>
      <c r="F221" s="142">
        <f t="shared" si="49"/>
        <v>0.21049978536702341</v>
      </c>
      <c r="G221" s="142">
        <f t="shared" si="47"/>
        <v>4.7143310633884994E-2</v>
      </c>
      <c r="H221" s="135">
        <f t="shared" si="50"/>
        <v>9.0739120445087469</v>
      </c>
      <c r="I221" s="314">
        <f t="shared" si="48"/>
        <v>2.3492085862051426</v>
      </c>
      <c r="J221" s="315"/>
    </row>
    <row r="222" spans="1:10" x14ac:dyDescent="0.25">
      <c r="A222" s="63" t="s">
        <v>52</v>
      </c>
      <c r="B222" s="142">
        <v>0.73559615456947303</v>
      </c>
      <c r="C222" s="142">
        <v>0.70180185669989292</v>
      </c>
      <c r="D222" s="142">
        <v>0.75447662526915382</v>
      </c>
      <c r="E222" s="142">
        <v>0.83252904234387215</v>
      </c>
      <c r="F222" s="142">
        <f t="shared" si="49"/>
        <v>0.10345239926667538</v>
      </c>
      <c r="G222" s="142">
        <f t="shared" si="47"/>
        <v>0.13177459829317839</v>
      </c>
      <c r="H222" s="135">
        <f>IFERROR((E222-D222)*100,"-")</f>
        <v>7.8052417074718328</v>
      </c>
      <c r="I222" s="314">
        <f t="shared" si="48"/>
        <v>9.6932887774399124</v>
      </c>
      <c r="J222" s="315"/>
    </row>
    <row r="223" spans="1:10" x14ac:dyDescent="0.25">
      <c r="A223" s="63" t="s">
        <v>53</v>
      </c>
      <c r="B223" s="142">
        <v>0.73744764356477432</v>
      </c>
      <c r="C223" s="142">
        <v>0.79354013000572565</v>
      </c>
      <c r="D223" s="142">
        <v>0.88471363879738274</v>
      </c>
      <c r="E223" s="142">
        <v>0.93740653125594797</v>
      </c>
      <c r="F223" s="142">
        <f t="shared" si="49"/>
        <v>5.9559263187342948E-2</v>
      </c>
      <c r="G223" s="142">
        <f t="shared" si="47"/>
        <v>0.27114994459075814</v>
      </c>
      <c r="H223" s="135">
        <f t="shared" si="50"/>
        <v>5.2692892458565233</v>
      </c>
      <c r="I223" s="314">
        <f t="shared" si="48"/>
        <v>19.995888769117364</v>
      </c>
      <c r="J223" s="315"/>
    </row>
    <row r="224" spans="1:10" x14ac:dyDescent="0.25">
      <c r="A224" s="63" t="s">
        <v>54</v>
      </c>
      <c r="B224" s="142">
        <v>0.46601247834788018</v>
      </c>
      <c r="C224" s="142">
        <v>0.51312560331146417</v>
      </c>
      <c r="D224" s="142">
        <v>0.49687673768249474</v>
      </c>
      <c r="E224" s="142">
        <v>0.51024999700817364</v>
      </c>
      <c r="F224" s="142">
        <f t="shared" si="49"/>
        <v>2.6914641623300151E-2</v>
      </c>
      <c r="G224" s="142">
        <f t="shared" si="47"/>
        <v>9.492775561960376E-2</v>
      </c>
      <c r="H224" s="135">
        <f t="shared" si="50"/>
        <v>1.3373259325678899</v>
      </c>
      <c r="I224" s="314">
        <f t="shared" si="48"/>
        <v>4.4237518660293462</v>
      </c>
      <c r="J224" s="315"/>
    </row>
    <row r="225" spans="1:10" x14ac:dyDescent="0.25">
      <c r="A225" s="63" t="s">
        <v>55</v>
      </c>
      <c r="B225" s="142">
        <v>0.50040946992257296</v>
      </c>
      <c r="C225" s="142">
        <v>0.52883795658731725</v>
      </c>
      <c r="D225" s="142">
        <v>0.52868600654256825</v>
      </c>
      <c r="E225" s="142">
        <v>0.47667807997932682</v>
      </c>
      <c r="F225" s="142">
        <f t="shared" si="49"/>
        <v>-9.8372050554838997E-2</v>
      </c>
      <c r="G225" s="142">
        <f t="shared" si="47"/>
        <v>-4.7423942530340324E-2</v>
      </c>
      <c r="H225" s="135">
        <f t="shared" si="50"/>
        <v>-5.2007926563241433</v>
      </c>
      <c r="I225" s="314">
        <f t="shared" si="48"/>
        <v>-2.3731389943246137</v>
      </c>
      <c r="J225" s="315"/>
    </row>
    <row r="226" spans="1:10" x14ac:dyDescent="0.25">
      <c r="A226" s="63" t="s">
        <v>56</v>
      </c>
      <c r="B226" s="142">
        <v>0.80307471445699496</v>
      </c>
      <c r="C226" s="142">
        <v>0.79706337489851642</v>
      </c>
      <c r="D226" s="142">
        <v>0.84144141053787047</v>
      </c>
      <c r="E226" s="142">
        <v>0.86481073570775013</v>
      </c>
      <c r="F226" s="142">
        <f t="shared" si="49"/>
        <v>2.7772967763663337E-2</v>
      </c>
      <c r="G226" s="142">
        <f t="shared" si="47"/>
        <v>7.6874567383806269E-2</v>
      </c>
      <c r="H226" s="135">
        <f t="shared" si="50"/>
        <v>2.3369325169879662</v>
      </c>
      <c r="I226" s="314">
        <f t="shared" si="48"/>
        <v>6.1736021250755169</v>
      </c>
      <c r="J226" s="315"/>
    </row>
    <row r="227" spans="1:10" x14ac:dyDescent="0.25">
      <c r="A227" s="64" t="s">
        <v>57</v>
      </c>
      <c r="B227" s="143">
        <v>0.63279030018160454</v>
      </c>
      <c r="C227" s="143">
        <v>0.74784610106170057</v>
      </c>
      <c r="D227" s="143">
        <v>0.67530859803961441</v>
      </c>
      <c r="E227" s="143">
        <v>0.87391653331044827</v>
      </c>
      <c r="F227" s="143">
        <f t="shared" si="49"/>
        <v>0.29409952108914705</v>
      </c>
      <c r="G227" s="143">
        <f t="shared" si="47"/>
        <v>0.38105235345681332</v>
      </c>
      <c r="H227" s="144">
        <f t="shared" si="50"/>
        <v>19.860793527083388</v>
      </c>
      <c r="I227" s="327">
        <f t="shared" si="48"/>
        <v>24.112623312884374</v>
      </c>
      <c r="J227" s="328"/>
    </row>
    <row r="228" spans="1:10" x14ac:dyDescent="0.25">
      <c r="A228" s="63" t="s">
        <v>58</v>
      </c>
      <c r="B228" s="142">
        <v>0.59499138662484252</v>
      </c>
      <c r="C228" s="142">
        <v>0.55300007822889774</v>
      </c>
      <c r="D228" s="142">
        <v>0.63276989310210763</v>
      </c>
      <c r="E228" s="142">
        <v>0.61194230076748735</v>
      </c>
      <c r="F228" s="142">
        <f t="shared" si="49"/>
        <v>-3.2914954648860628E-2</v>
      </c>
      <c r="G228" s="142">
        <f t="shared" si="47"/>
        <v>2.8489343751345375E-2</v>
      </c>
      <c r="H228" s="135">
        <f t="shared" si="50"/>
        <v>-2.0827592334620282</v>
      </c>
      <c r="I228" s="314">
        <f t="shared" si="48"/>
        <v>1.6950914142644824</v>
      </c>
      <c r="J228" s="315"/>
    </row>
    <row r="229" spans="1:10" ht="24" x14ac:dyDescent="0.4">
      <c r="A229" s="334" t="s">
        <v>68</v>
      </c>
      <c r="B229" s="334"/>
      <c r="C229" s="334"/>
      <c r="D229" s="334"/>
      <c r="E229" s="334"/>
      <c r="F229" s="334"/>
      <c r="G229" s="334"/>
      <c r="H229" s="334"/>
      <c r="I229" s="334"/>
      <c r="J229" s="334"/>
    </row>
    <row r="230" spans="1:10" ht="21" x14ac:dyDescent="0.35">
      <c r="A230" s="333" t="s">
        <v>69</v>
      </c>
      <c r="B230" s="333"/>
      <c r="C230" s="333"/>
      <c r="D230" s="333"/>
      <c r="E230" s="333"/>
      <c r="F230" s="333"/>
      <c r="G230" s="333"/>
      <c r="H230" s="333"/>
      <c r="I230" s="333"/>
      <c r="J230" s="333"/>
    </row>
    <row r="231" spans="1:10" x14ac:dyDescent="0.25">
      <c r="A231" s="46"/>
      <c r="B231" s="271" t="str">
        <f>B$5</f>
        <v>verano (junio-agosto)</v>
      </c>
      <c r="C231" s="272"/>
      <c r="D231" s="272"/>
      <c r="E231" s="272"/>
      <c r="F231" s="272"/>
      <c r="G231" s="272"/>
      <c r="H231" s="272"/>
      <c r="I231" s="272"/>
      <c r="J231" s="273"/>
    </row>
    <row r="232" spans="1:10" x14ac:dyDescent="0.25">
      <c r="A232" s="3"/>
      <c r="B232" s="4">
        <f>B$6</f>
        <v>2019</v>
      </c>
      <c r="C232" s="4">
        <f>C$6</f>
        <v>2022</v>
      </c>
      <c r="D232" s="4">
        <f>D$6</f>
        <v>2023</v>
      </c>
      <c r="E232" s="4">
        <f>E$6</f>
        <v>2024</v>
      </c>
      <c r="F232" s="4" t="str">
        <f>CONCATENATE("var ",RIGHT(E232,2),"/",RIGHT(D232,2))</f>
        <v>var 24/23</v>
      </c>
      <c r="G232" s="4" t="str">
        <f>CONCATENATE("var ",RIGHT(E232,2),"/",RIGHT(B232,2))</f>
        <v>var 24/19</v>
      </c>
      <c r="H232" s="4" t="str">
        <f>CONCATENATE("dif ",RIGHT(E232,2),"-",RIGHT(D232,2))</f>
        <v>dif 24-23</v>
      </c>
      <c r="I232" s="4" t="str">
        <f>CONCATENATE("dif ",RIGHT(E232,2),"-",RIGHT(B232,2))</f>
        <v>dif 24-19</v>
      </c>
      <c r="J232" s="4" t="str">
        <f>CONCATENATE("cuota ",RIGHT(E232,2))</f>
        <v>cuota 24</v>
      </c>
    </row>
    <row r="233" spans="1:10" x14ac:dyDescent="0.25">
      <c r="A233" s="145" t="s">
        <v>4</v>
      </c>
      <c r="B233" s="146">
        <v>329620618.85000002</v>
      </c>
      <c r="C233" s="146">
        <v>376561214.36000001</v>
      </c>
      <c r="D233" s="146">
        <v>419006030.28999996</v>
      </c>
      <c r="E233" s="146">
        <v>471339100.53000003</v>
      </c>
      <c r="F233" s="147">
        <f>E233/D233-1</f>
        <v>0.12489813142732009</v>
      </c>
      <c r="G233" s="147">
        <f t="shared" ref="G233:G244" si="51">E233/B233-1</f>
        <v>0.42994422549910816</v>
      </c>
      <c r="H233" s="146">
        <f>E233-D233</f>
        <v>52333070.240000069</v>
      </c>
      <c r="I233" s="146">
        <f t="shared" ref="I233:I244" si="52">E233-B233</f>
        <v>141718481.68000001</v>
      </c>
      <c r="J233" s="147">
        <f>E233/$E$233</f>
        <v>1</v>
      </c>
    </row>
    <row r="234" spans="1:10" x14ac:dyDescent="0.25">
      <c r="A234" s="148" t="s">
        <v>5</v>
      </c>
      <c r="B234" s="149">
        <v>264850644.26000002</v>
      </c>
      <c r="C234" s="149">
        <v>321398743.44999999</v>
      </c>
      <c r="D234" s="149">
        <v>355651612.5</v>
      </c>
      <c r="E234" s="149">
        <v>398322588</v>
      </c>
      <c r="F234" s="150">
        <f t="shared" ref="F234:F244" si="53">E234/D234-1</f>
        <v>0.11997970485793874</v>
      </c>
      <c r="G234" s="150">
        <f t="shared" si="51"/>
        <v>0.50395174273758814</v>
      </c>
      <c r="H234" s="151">
        <f t="shared" ref="H234:H244" si="54">E234-D234</f>
        <v>42670975.5</v>
      </c>
      <c r="I234" s="151">
        <f t="shared" si="52"/>
        <v>133471943.73999998</v>
      </c>
      <c r="J234" s="150">
        <f>E234/$E$233</f>
        <v>0.84508708815395073</v>
      </c>
    </row>
    <row r="235" spans="1:10" x14ac:dyDescent="0.25">
      <c r="A235" s="152" t="s">
        <v>70</v>
      </c>
      <c r="B235" s="153">
        <v>67808886.349999994</v>
      </c>
      <c r="C235" s="153">
        <v>100271467.17</v>
      </c>
      <c r="D235" s="153">
        <v>97872996.310000002</v>
      </c>
      <c r="E235" s="153">
        <v>109629232.22999999</v>
      </c>
      <c r="F235" s="154">
        <f t="shared" si="53"/>
        <v>0.12011725770368398</v>
      </c>
      <c r="G235" s="154">
        <f t="shared" si="51"/>
        <v>0.61673842664428302</v>
      </c>
      <c r="H235" s="155">
        <f t="shared" si="54"/>
        <v>11756235.919999987</v>
      </c>
      <c r="I235" s="155">
        <f t="shared" si="52"/>
        <v>41820345.879999995</v>
      </c>
      <c r="J235" s="154">
        <f t="shared" ref="J235:J244" si="55">E235/$E$233</f>
        <v>0.2325909989362791</v>
      </c>
    </row>
    <row r="236" spans="1:10" x14ac:dyDescent="0.25">
      <c r="A236" s="156" t="s">
        <v>71</v>
      </c>
      <c r="B236" s="157">
        <v>165263391.81999999</v>
      </c>
      <c r="C236" s="157">
        <v>191361052.69</v>
      </c>
      <c r="D236" s="157">
        <v>226494135.58000004</v>
      </c>
      <c r="E236" s="157">
        <v>252582449.08000001</v>
      </c>
      <c r="F236" s="142">
        <f t="shared" si="53"/>
        <v>0.11518317431572234</v>
      </c>
      <c r="G236" s="142">
        <f t="shared" si="51"/>
        <v>0.52836297439123947</v>
      </c>
      <c r="H236" s="158">
        <f t="shared" si="54"/>
        <v>26088313.49999997</v>
      </c>
      <c r="I236" s="158">
        <f t="shared" si="52"/>
        <v>87319057.26000002</v>
      </c>
      <c r="J236" s="142">
        <f t="shared" si="55"/>
        <v>0.53588265602404339</v>
      </c>
    </row>
    <row r="237" spans="1:10" x14ac:dyDescent="0.25">
      <c r="A237" s="159" t="s">
        <v>72</v>
      </c>
      <c r="B237" s="157">
        <v>28620632.829999998</v>
      </c>
      <c r="C237" s="157">
        <v>26921269.140000001</v>
      </c>
      <c r="D237" s="157">
        <v>28259899.700000003</v>
      </c>
      <c r="E237" s="157">
        <v>33585657.480000004</v>
      </c>
      <c r="F237" s="142">
        <f t="shared" si="53"/>
        <v>0.18845635818020967</v>
      </c>
      <c r="G237" s="142">
        <f t="shared" si="51"/>
        <v>0.17347710931100346</v>
      </c>
      <c r="H237" s="158">
        <f t="shared" si="54"/>
        <v>5325757.7800000012</v>
      </c>
      <c r="I237" s="158">
        <f t="shared" si="52"/>
        <v>4965024.650000006</v>
      </c>
      <c r="J237" s="142">
        <f t="shared" si="55"/>
        <v>7.1255827157633247E-2</v>
      </c>
    </row>
    <row r="238" spans="1:10" x14ac:dyDescent="0.25">
      <c r="A238" s="159" t="s">
        <v>73</v>
      </c>
      <c r="B238" s="157">
        <v>1954952.8900000001</v>
      </c>
      <c r="C238" s="157">
        <v>1867300.4200000002</v>
      </c>
      <c r="D238" s="157">
        <v>2168564</v>
      </c>
      <c r="E238" s="157">
        <v>1779216.77</v>
      </c>
      <c r="F238" s="142">
        <f t="shared" si="53"/>
        <v>-0.17954149842937539</v>
      </c>
      <c r="G238" s="142">
        <f t="shared" si="51"/>
        <v>-8.9892764628205502E-2</v>
      </c>
      <c r="H238" s="158">
        <f>E238-D238</f>
        <v>-389347.23</v>
      </c>
      <c r="I238" s="158">
        <f t="shared" si="52"/>
        <v>-175736.12000000011</v>
      </c>
      <c r="J238" s="142">
        <f t="shared" si="55"/>
        <v>3.774812588218014E-3</v>
      </c>
    </row>
    <row r="239" spans="1:10" x14ac:dyDescent="0.25">
      <c r="A239" s="160" t="s">
        <v>74</v>
      </c>
      <c r="B239" s="161">
        <v>1202780.3500000001</v>
      </c>
      <c r="C239" s="161">
        <v>977654.04</v>
      </c>
      <c r="D239" s="161">
        <v>856016.8899999999</v>
      </c>
      <c r="E239" s="161">
        <v>746032.42</v>
      </c>
      <c r="F239" s="162">
        <f t="shared" si="53"/>
        <v>-0.12848399521649612</v>
      </c>
      <c r="G239" s="162">
        <f t="shared" si="51"/>
        <v>-0.3797434253062083</v>
      </c>
      <c r="H239" s="163">
        <f t="shared" si="54"/>
        <v>-109984.46999999986</v>
      </c>
      <c r="I239" s="163">
        <f t="shared" si="52"/>
        <v>-456747.93000000005</v>
      </c>
      <c r="J239" s="162">
        <f t="shared" si="55"/>
        <v>1.5827934053447284E-3</v>
      </c>
    </row>
    <row r="240" spans="1:10" x14ac:dyDescent="0.25">
      <c r="A240" s="148" t="s">
        <v>11</v>
      </c>
      <c r="B240" s="149">
        <v>64769974.599999994</v>
      </c>
      <c r="C240" s="149">
        <v>55162470.899999999</v>
      </c>
      <c r="D240" s="149">
        <v>63354417.789999999</v>
      </c>
      <c r="E240" s="149">
        <v>73016512.539999992</v>
      </c>
      <c r="F240" s="150">
        <f t="shared" si="53"/>
        <v>0.15250861876794142</v>
      </c>
      <c r="G240" s="150">
        <f t="shared" si="51"/>
        <v>0.1273203824909328</v>
      </c>
      <c r="H240" s="151">
        <f t="shared" si="54"/>
        <v>9662094.7499999925</v>
      </c>
      <c r="I240" s="151">
        <f t="shared" si="52"/>
        <v>8246537.9399999976</v>
      </c>
      <c r="J240" s="150">
        <f>E240/$E$233</f>
        <v>0.1549129118672653</v>
      </c>
    </row>
    <row r="241" spans="1:10" x14ac:dyDescent="0.25">
      <c r="A241" s="20" t="s">
        <v>12</v>
      </c>
      <c r="B241" s="164">
        <v>5275439.41</v>
      </c>
      <c r="C241" s="164">
        <v>5966898.75</v>
      </c>
      <c r="D241" s="164">
        <v>6330380.8100000005</v>
      </c>
      <c r="E241" s="164">
        <v>7035187.4800000004</v>
      </c>
      <c r="F241" s="165">
        <f t="shared" si="53"/>
        <v>0.11133716772403779</v>
      </c>
      <c r="G241" s="165">
        <f t="shared" si="51"/>
        <v>0.33357374300693565</v>
      </c>
      <c r="H241" s="166">
        <f t="shared" si="54"/>
        <v>704806.66999999993</v>
      </c>
      <c r="I241" s="166">
        <f t="shared" si="52"/>
        <v>1759748.0700000003</v>
      </c>
      <c r="J241" s="165">
        <f t="shared" si="55"/>
        <v>1.4925957706647385E-2</v>
      </c>
    </row>
    <row r="242" spans="1:10" x14ac:dyDescent="0.25">
      <c r="A242" s="21" t="s">
        <v>8</v>
      </c>
      <c r="B242" s="157">
        <v>38816091.289999999</v>
      </c>
      <c r="C242" s="157">
        <v>35037818.390000001</v>
      </c>
      <c r="D242" s="157">
        <v>40363214.219999999</v>
      </c>
      <c r="E242" s="157">
        <v>47007681.460000001</v>
      </c>
      <c r="F242" s="142">
        <f t="shared" si="53"/>
        <v>0.16461690101745319</v>
      </c>
      <c r="G242" s="142">
        <f t="shared" si="51"/>
        <v>0.21103593632855966</v>
      </c>
      <c r="H242" s="158">
        <f t="shared" si="54"/>
        <v>6644467.2400000021</v>
      </c>
      <c r="I242" s="158">
        <f t="shared" si="52"/>
        <v>8191590.1700000018</v>
      </c>
      <c r="J242" s="142">
        <f t="shared" si="55"/>
        <v>9.9732191551988661E-2</v>
      </c>
    </row>
    <row r="243" spans="1:10" x14ac:dyDescent="0.25">
      <c r="A243" s="21" t="s">
        <v>9</v>
      </c>
      <c r="B243" s="157">
        <v>13267215.27</v>
      </c>
      <c r="C243" s="157">
        <v>9607192.8200000003</v>
      </c>
      <c r="D243" s="157">
        <v>11384516.370000001</v>
      </c>
      <c r="E243" s="157">
        <v>12426787.52</v>
      </c>
      <c r="F243" s="142">
        <f t="shared" si="53"/>
        <v>9.1551640502406162E-2</v>
      </c>
      <c r="G243" s="142">
        <f t="shared" si="51"/>
        <v>-6.3346205883942019E-2</v>
      </c>
      <c r="H243" s="158">
        <f t="shared" si="54"/>
        <v>1042271.1499999985</v>
      </c>
      <c r="I243" s="158">
        <f t="shared" si="52"/>
        <v>-840427.75</v>
      </c>
      <c r="J243" s="142">
        <f t="shared" si="55"/>
        <v>2.6364856015608774E-2</v>
      </c>
    </row>
    <row r="244" spans="1:10" x14ac:dyDescent="0.25">
      <c r="A244" s="22" t="s">
        <v>10</v>
      </c>
      <c r="B244" s="167">
        <v>7411228.6200000001</v>
      </c>
      <c r="C244" s="167">
        <v>4550560.9400000004</v>
      </c>
      <c r="D244" s="167">
        <v>5276306.38</v>
      </c>
      <c r="E244" s="167">
        <v>6546856.0800000001</v>
      </c>
      <c r="F244" s="168">
        <f t="shared" si="53"/>
        <v>0.24080286634151071</v>
      </c>
      <c r="G244" s="168">
        <f t="shared" si="51"/>
        <v>-0.11663012765081859</v>
      </c>
      <c r="H244" s="169">
        <f t="shared" si="54"/>
        <v>1270549.7000000002</v>
      </c>
      <c r="I244" s="169">
        <f t="shared" si="52"/>
        <v>-864372.54</v>
      </c>
      <c r="J244" s="168">
        <f t="shared" si="55"/>
        <v>1.3889906593020501E-2</v>
      </c>
    </row>
    <row r="245" spans="1:10" x14ac:dyDescent="0.25">
      <c r="A245" s="268" t="s">
        <v>13</v>
      </c>
      <c r="B245" s="269"/>
      <c r="C245" s="269"/>
      <c r="D245" s="269"/>
      <c r="E245" s="269"/>
      <c r="F245" s="269"/>
      <c r="G245" s="269"/>
      <c r="H245" s="269"/>
      <c r="I245" s="269"/>
      <c r="J245" s="270"/>
    </row>
    <row r="246" spans="1:10" ht="21" x14ac:dyDescent="0.35">
      <c r="A246" s="333" t="s">
        <v>75</v>
      </c>
      <c r="B246" s="333"/>
      <c r="C246" s="333"/>
      <c r="D246" s="333"/>
      <c r="E246" s="333"/>
      <c r="F246" s="333"/>
      <c r="G246" s="333"/>
      <c r="H246" s="333"/>
      <c r="I246" s="333"/>
      <c r="J246" s="333"/>
    </row>
    <row r="247" spans="1:10" x14ac:dyDescent="0.25">
      <c r="A247" s="46"/>
      <c r="B247" s="271" t="str">
        <f>B$5</f>
        <v>verano (junio-agosto)</v>
      </c>
      <c r="C247" s="272"/>
      <c r="D247" s="272"/>
      <c r="E247" s="272"/>
      <c r="F247" s="272"/>
      <c r="G247" s="272"/>
      <c r="H247" s="272"/>
      <c r="I247" s="272"/>
      <c r="J247" s="273"/>
    </row>
    <row r="248" spans="1:10" x14ac:dyDescent="0.25">
      <c r="A248" s="3"/>
      <c r="B248" s="4">
        <f>B$6</f>
        <v>2019</v>
      </c>
      <c r="C248" s="4">
        <f>C$6</f>
        <v>2022</v>
      </c>
      <c r="D248" s="4">
        <f>D$6</f>
        <v>2023</v>
      </c>
      <c r="E248" s="4">
        <f>E$6</f>
        <v>2024</v>
      </c>
      <c r="F248" s="4" t="str">
        <f>CONCATENATE("var ",RIGHT(E248,2),"/",RIGHT(D248,2))</f>
        <v>var 24/23</v>
      </c>
      <c r="G248" s="4" t="str">
        <f>CONCATENATE("var ",RIGHT(E248,2),"/",RIGHT(B248,2))</f>
        <v>var 24/19</v>
      </c>
      <c r="H248" s="4" t="str">
        <f>CONCATENATE("dif ",RIGHT(E248,2),"-",RIGHT(D248,2))</f>
        <v>dif 24-23</v>
      </c>
      <c r="I248" s="4" t="str">
        <f>CONCATENATE("dif ",RIGHT(E248,2),"-",RIGHT(B248,2))</f>
        <v>dif 24-19</v>
      </c>
      <c r="J248" s="4" t="str">
        <f>CONCATENATE("cuota ",RIGHT(E248,2))</f>
        <v>cuota 24</v>
      </c>
    </row>
    <row r="249" spans="1:10" x14ac:dyDescent="0.25">
      <c r="A249" s="145" t="s">
        <v>48</v>
      </c>
      <c r="B249" s="146">
        <v>329620618.85000002</v>
      </c>
      <c r="C249" s="146">
        <v>376561214.36000001</v>
      </c>
      <c r="D249" s="146">
        <v>419006030.28999996</v>
      </c>
      <c r="E249" s="146">
        <v>471339100.53000003</v>
      </c>
      <c r="F249" s="170">
        <f>E249/D249-1</f>
        <v>0.12489813142732009</v>
      </c>
      <c r="G249" s="170">
        <f t="shared" ref="G249:G259" si="56">E249/B249-1</f>
        <v>0.42994422549910816</v>
      </c>
      <c r="H249" s="146">
        <f>E249-D249</f>
        <v>52333070.240000069</v>
      </c>
      <c r="I249" s="146">
        <f t="shared" ref="I249:I259" si="57">E249-B249</f>
        <v>141718481.68000001</v>
      </c>
      <c r="J249" s="147">
        <f>E249/$E$249</f>
        <v>1</v>
      </c>
    </row>
    <row r="250" spans="1:10" x14ac:dyDescent="0.25">
      <c r="A250" s="60" t="s">
        <v>49</v>
      </c>
      <c r="B250" s="171">
        <v>148096617.12</v>
      </c>
      <c r="C250" s="171">
        <v>183874391.44999999</v>
      </c>
      <c r="D250" s="171">
        <v>196743198.05000001</v>
      </c>
      <c r="E250" s="171">
        <v>213747849.84999999</v>
      </c>
      <c r="F250" s="172">
        <f t="shared" ref="F250:F259" si="58">E250/D250-1</f>
        <v>8.6430697317822602E-2</v>
      </c>
      <c r="G250" s="172">
        <f t="shared" si="56"/>
        <v>0.44330001594029644</v>
      </c>
      <c r="H250" s="171">
        <f t="shared" ref="H250:H259" si="59">E250-D250</f>
        <v>17004651.799999982</v>
      </c>
      <c r="I250" s="171">
        <f t="shared" si="57"/>
        <v>65651232.729999989</v>
      </c>
      <c r="J250" s="62">
        <f t="shared" ref="J250:J259" si="60">E250/$E$249</f>
        <v>0.45349059649337381</v>
      </c>
    </row>
    <row r="251" spans="1:10" x14ac:dyDescent="0.25">
      <c r="A251" s="63" t="s">
        <v>50</v>
      </c>
      <c r="B251" s="157">
        <v>90972550.75</v>
      </c>
      <c r="C251" s="157">
        <v>93386603.819999993</v>
      </c>
      <c r="D251" s="157">
        <v>101541140.85999998</v>
      </c>
      <c r="E251" s="157">
        <v>121580361.28</v>
      </c>
      <c r="F251" s="142">
        <f t="shared" si="58"/>
        <v>0.19735075113671541</v>
      </c>
      <c r="G251" s="142">
        <f t="shared" si="56"/>
        <v>0.33645105339645553</v>
      </c>
      <c r="H251" s="157">
        <f t="shared" si="59"/>
        <v>20039220.420000017</v>
      </c>
      <c r="I251" s="157">
        <f t="shared" si="57"/>
        <v>30607810.530000001</v>
      </c>
      <c r="J251" s="16">
        <f t="shared" si="60"/>
        <v>0.25794669091379913</v>
      </c>
    </row>
    <row r="252" spans="1:10" x14ac:dyDescent="0.25">
      <c r="A252" s="63" t="s">
        <v>51</v>
      </c>
      <c r="B252" s="157">
        <v>1973383.7699999998</v>
      </c>
      <c r="C252" s="157">
        <v>1816841.73</v>
      </c>
      <c r="D252" s="157">
        <v>1512234.9100000001</v>
      </c>
      <c r="E252" s="157">
        <v>2086094.17</v>
      </c>
      <c r="F252" s="142">
        <f>E252/D252-1</f>
        <v>0.37947759055502805</v>
      </c>
      <c r="G252" s="142">
        <f t="shared" si="56"/>
        <v>5.7115296939936E-2</v>
      </c>
      <c r="H252" s="157">
        <f t="shared" si="59"/>
        <v>573859.25999999978</v>
      </c>
      <c r="I252" s="157">
        <f t="shared" si="57"/>
        <v>112710.40000000014</v>
      </c>
      <c r="J252" s="16">
        <f t="shared" si="60"/>
        <v>4.4258882143541223E-3</v>
      </c>
    </row>
    <row r="253" spans="1:10" x14ac:dyDescent="0.25">
      <c r="A253" s="63" t="s">
        <v>52</v>
      </c>
      <c r="B253" s="157">
        <v>36968433.25</v>
      </c>
      <c r="C253" s="157">
        <v>35067499.299999997</v>
      </c>
      <c r="D253" s="157">
        <v>42969173.140000001</v>
      </c>
      <c r="E253" s="157">
        <v>52830015.390000001</v>
      </c>
      <c r="F253" s="142">
        <f t="shared" si="58"/>
        <v>0.22948643246803702</v>
      </c>
      <c r="G253" s="142">
        <f t="shared" si="56"/>
        <v>0.42905746188202332</v>
      </c>
      <c r="H253" s="157">
        <f t="shared" si="59"/>
        <v>9860842.25</v>
      </c>
      <c r="I253" s="157">
        <f t="shared" si="57"/>
        <v>15861582.140000001</v>
      </c>
      <c r="J253" s="16">
        <f t="shared" si="60"/>
        <v>0.11208494124632346</v>
      </c>
    </row>
    <row r="254" spans="1:10" x14ac:dyDescent="0.25">
      <c r="A254" s="63" t="s">
        <v>53</v>
      </c>
      <c r="B254" s="157">
        <v>10100286.510000002</v>
      </c>
      <c r="C254" s="157">
        <v>13793058.58</v>
      </c>
      <c r="D254" s="157">
        <v>19983217.98</v>
      </c>
      <c r="E254" s="157">
        <v>22230759.300000001</v>
      </c>
      <c r="F254" s="142">
        <f t="shared" si="58"/>
        <v>0.11247144089852945</v>
      </c>
      <c r="G254" s="142">
        <f t="shared" si="56"/>
        <v>1.201002840661002</v>
      </c>
      <c r="H254" s="157">
        <f t="shared" si="59"/>
        <v>2247541.3200000003</v>
      </c>
      <c r="I254" s="157">
        <f t="shared" si="57"/>
        <v>12130472.789999999</v>
      </c>
      <c r="J254" s="16">
        <f>E254/$E$249</f>
        <v>4.7165107403571001E-2</v>
      </c>
    </row>
    <row r="255" spans="1:10" x14ac:dyDescent="0.25">
      <c r="A255" s="63" t="s">
        <v>54</v>
      </c>
      <c r="B255" s="157">
        <v>4613293.6500000004</v>
      </c>
      <c r="C255" s="157">
        <v>6013970.7400000002</v>
      </c>
      <c r="D255" s="157">
        <v>6512545.8499999996</v>
      </c>
      <c r="E255" s="157">
        <v>6848140.0599999996</v>
      </c>
      <c r="F255" s="142">
        <f t="shared" si="58"/>
        <v>5.1530418016174195E-2</v>
      </c>
      <c r="G255" s="142">
        <f t="shared" si="56"/>
        <v>0.4844361923503393</v>
      </c>
      <c r="H255" s="157">
        <f t="shared" si="59"/>
        <v>335594.20999999996</v>
      </c>
      <c r="I255" s="157">
        <f t="shared" si="57"/>
        <v>2234846.4099999992</v>
      </c>
      <c r="J255" s="16">
        <f t="shared" si="60"/>
        <v>1.4529115136638501E-2</v>
      </c>
    </row>
    <row r="256" spans="1:10" x14ac:dyDescent="0.25">
      <c r="A256" s="63" t="s">
        <v>55</v>
      </c>
      <c r="B256" s="157">
        <v>1156827.19</v>
      </c>
      <c r="C256" s="157">
        <v>1571146.94</v>
      </c>
      <c r="D256" s="157">
        <v>1552357.8199999998</v>
      </c>
      <c r="E256" s="157">
        <v>1695963.5100000002</v>
      </c>
      <c r="F256" s="142">
        <f t="shared" si="58"/>
        <v>9.2508111306451424E-2</v>
      </c>
      <c r="G256" s="142">
        <f t="shared" si="56"/>
        <v>0.46604741370230096</v>
      </c>
      <c r="H256" s="157">
        <f t="shared" si="59"/>
        <v>143605.69000000041</v>
      </c>
      <c r="I256" s="157">
        <f t="shared" si="57"/>
        <v>539136.3200000003</v>
      </c>
      <c r="J256" s="16">
        <f>E256/$E$249</f>
        <v>3.5981812416855806E-3</v>
      </c>
    </row>
    <row r="257" spans="1:10" x14ac:dyDescent="0.25">
      <c r="A257" s="63" t="s">
        <v>56</v>
      </c>
      <c r="B257" s="157">
        <v>18373626.870000001</v>
      </c>
      <c r="C257" s="157">
        <v>24901934.59</v>
      </c>
      <c r="D257" s="157">
        <v>27915591.579999998</v>
      </c>
      <c r="E257" s="157">
        <v>31790088.300000004</v>
      </c>
      <c r="F257" s="142">
        <f t="shared" si="58"/>
        <v>0.13879328721716466</v>
      </c>
      <c r="G257" s="142">
        <f t="shared" si="56"/>
        <v>0.73020212748012558</v>
      </c>
      <c r="H257" s="157">
        <f t="shared" si="59"/>
        <v>3874496.7200000063</v>
      </c>
      <c r="I257" s="157">
        <f t="shared" si="57"/>
        <v>13416461.430000003</v>
      </c>
      <c r="J257" s="16">
        <f t="shared" si="60"/>
        <v>6.7446321054742658E-2</v>
      </c>
    </row>
    <row r="258" spans="1:10" x14ac:dyDescent="0.25">
      <c r="A258" s="63" t="s">
        <v>57</v>
      </c>
      <c r="B258" s="157">
        <v>12858951.439999999</v>
      </c>
      <c r="C258" s="157">
        <v>12012282.9</v>
      </c>
      <c r="D258" s="157">
        <v>15582065.010000002</v>
      </c>
      <c r="E258" s="157">
        <v>13759066.210000001</v>
      </c>
      <c r="F258" s="142">
        <f t="shared" si="58"/>
        <v>-0.11699340227563337</v>
      </c>
      <c r="G258" s="142">
        <f t="shared" si="56"/>
        <v>6.9999079956087007E-2</v>
      </c>
      <c r="H258" s="157">
        <f t="shared" si="59"/>
        <v>-1822998.8000000007</v>
      </c>
      <c r="I258" s="157">
        <f t="shared" si="57"/>
        <v>900114.77000000142</v>
      </c>
      <c r="J258" s="16">
        <f>E258/$E$249</f>
        <v>2.919143816952283E-2</v>
      </c>
    </row>
    <row r="259" spans="1:10" x14ac:dyDescent="0.25">
      <c r="A259" s="65" t="s">
        <v>58</v>
      </c>
      <c r="B259" s="167">
        <v>4506648.3</v>
      </c>
      <c r="C259" s="167">
        <v>4123484.33</v>
      </c>
      <c r="D259" s="167">
        <v>4694505.1099999994</v>
      </c>
      <c r="E259" s="167">
        <v>4770762.47</v>
      </c>
      <c r="F259" s="168">
        <f t="shared" si="58"/>
        <v>1.6243961442828247E-2</v>
      </c>
      <c r="G259" s="168">
        <f t="shared" si="56"/>
        <v>5.8605454079920127E-2</v>
      </c>
      <c r="H259" s="167">
        <f t="shared" si="59"/>
        <v>76257.360000000335</v>
      </c>
      <c r="I259" s="167">
        <f t="shared" si="57"/>
        <v>264114.16999999993</v>
      </c>
      <c r="J259" s="67">
        <f t="shared" si="60"/>
        <v>1.0121720147205034E-2</v>
      </c>
    </row>
    <row r="260" spans="1:10" ht="21" x14ac:dyDescent="0.35">
      <c r="A260" s="333" t="s">
        <v>76</v>
      </c>
      <c r="B260" s="333"/>
      <c r="C260" s="333"/>
      <c r="D260" s="333"/>
      <c r="E260" s="333"/>
      <c r="F260" s="333"/>
      <c r="G260" s="333"/>
      <c r="H260" s="333"/>
      <c r="I260" s="333"/>
      <c r="J260" s="333"/>
    </row>
    <row r="261" spans="1:10" x14ac:dyDescent="0.25">
      <c r="A261" s="46"/>
      <c r="B261" s="271" t="str">
        <f>B$5</f>
        <v>verano (junio-agosto)</v>
      </c>
      <c r="C261" s="272"/>
      <c r="D261" s="272"/>
      <c r="E261" s="272"/>
      <c r="F261" s="272"/>
      <c r="G261" s="272"/>
      <c r="H261" s="272"/>
      <c r="I261" s="272"/>
      <c r="J261" s="273"/>
    </row>
    <row r="262" spans="1:10" x14ac:dyDescent="0.25">
      <c r="A262" s="3"/>
      <c r="B262" s="4">
        <f>B$6</f>
        <v>2019</v>
      </c>
      <c r="C262" s="4">
        <f>C$6</f>
        <v>2022</v>
      </c>
      <c r="D262" s="4">
        <f>D$6</f>
        <v>2023</v>
      </c>
      <c r="E262" s="4">
        <f>E$6</f>
        <v>2024</v>
      </c>
      <c r="F262" s="4" t="str">
        <f>CONCATENATE("var ",RIGHT(E262,2),"/",RIGHT(D262,2))</f>
        <v>var 24/23</v>
      </c>
      <c r="G262" s="4" t="str">
        <f>CONCATENATE("var ",RIGHT(E262,2),"/",RIGHT(B262,2))</f>
        <v>var 24/19</v>
      </c>
      <c r="H262" s="4" t="str">
        <f>CONCATENATE("dif ",RIGHT(E262,2),"-",RIGHT(D262,2))</f>
        <v>dif 24-23</v>
      </c>
      <c r="I262" s="286" t="str">
        <f>CONCATENATE("dif ",RIGHT(E262,2),"-",RIGHT(B262,2))</f>
        <v>dif 24-19</v>
      </c>
      <c r="J262" s="287"/>
    </row>
    <row r="263" spans="1:10" x14ac:dyDescent="0.25">
      <c r="A263" s="145" t="s">
        <v>4</v>
      </c>
      <c r="B263" s="173">
        <v>82.834059708241071</v>
      </c>
      <c r="C263" s="173">
        <v>102.25279033447733</v>
      </c>
      <c r="D263" s="173">
        <v>110.0351922626858</v>
      </c>
      <c r="E263" s="173">
        <v>118.67115752687072</v>
      </c>
      <c r="F263" s="174">
        <f>E263/D263-1</f>
        <v>7.8483665876353248E-2</v>
      </c>
      <c r="G263" s="174">
        <f t="shared" ref="G263:G274" si="61">E263/B263-1</f>
        <v>0.43263722609824296</v>
      </c>
      <c r="H263" s="175">
        <f>E263-D263</f>
        <v>8.6359652641849181</v>
      </c>
      <c r="I263" s="329">
        <f t="shared" ref="I263:I274" si="62">E263-B263</f>
        <v>35.837097818629644</v>
      </c>
      <c r="J263" s="330"/>
    </row>
    <row r="264" spans="1:10" x14ac:dyDescent="0.25">
      <c r="A264" s="148" t="s">
        <v>5</v>
      </c>
      <c r="B264" s="176">
        <v>89.422497135142621</v>
      </c>
      <c r="C264" s="176">
        <v>109.51439394856459</v>
      </c>
      <c r="D264" s="176">
        <v>118.40189871320264</v>
      </c>
      <c r="E264" s="176">
        <v>127.53305325421618</v>
      </c>
      <c r="F264" s="177">
        <f t="shared" ref="F264:F274" si="63">E264/D264-1</f>
        <v>7.7120000948053713E-2</v>
      </c>
      <c r="G264" s="177">
        <f t="shared" si="61"/>
        <v>0.42618532628850381</v>
      </c>
      <c r="H264" s="178">
        <f t="shared" ref="H264:H274" si="64">E264-D264</f>
        <v>9.1311545410135437</v>
      </c>
      <c r="I264" s="331">
        <f t="shared" si="62"/>
        <v>38.110556119073564</v>
      </c>
      <c r="J264" s="332"/>
    </row>
    <row r="265" spans="1:10" x14ac:dyDescent="0.25">
      <c r="A265" s="152" t="s">
        <v>70</v>
      </c>
      <c r="B265" s="179">
        <v>139.08944923683308</v>
      </c>
      <c r="C265" s="179">
        <v>186.75619019564039</v>
      </c>
      <c r="D265" s="179">
        <v>206.78442635658894</v>
      </c>
      <c r="E265" s="179">
        <v>204.13420572307064</v>
      </c>
      <c r="F265" s="180">
        <f t="shared" si="63"/>
        <v>-1.2816345409630281E-2</v>
      </c>
      <c r="G265" s="180">
        <f t="shared" si="61"/>
        <v>0.46764694837121179</v>
      </c>
      <c r="H265" s="181">
        <f>E265-D265</f>
        <v>-2.6502206335183018</v>
      </c>
      <c r="I265" s="343">
        <f t="shared" si="62"/>
        <v>65.04475648623756</v>
      </c>
      <c r="J265" s="344"/>
    </row>
    <row r="266" spans="1:10" x14ac:dyDescent="0.25">
      <c r="A266" s="156" t="s">
        <v>71</v>
      </c>
      <c r="B266" s="182">
        <v>86.472783205130909</v>
      </c>
      <c r="C266" s="182">
        <v>99.218608401540578</v>
      </c>
      <c r="D266" s="182">
        <v>109.3006101716965</v>
      </c>
      <c r="E266" s="182">
        <v>119.71829490273201</v>
      </c>
      <c r="F266" s="183">
        <f t="shared" si="63"/>
        <v>9.5312228492327122E-2</v>
      </c>
      <c r="G266" s="183">
        <f t="shared" si="61"/>
        <v>0.38446214479688989</v>
      </c>
      <c r="H266" s="184">
        <f t="shared" si="64"/>
        <v>10.417684731035507</v>
      </c>
      <c r="I266" s="345">
        <f t="shared" si="62"/>
        <v>33.245511697601103</v>
      </c>
      <c r="J266" s="346"/>
    </row>
    <row r="267" spans="1:10" x14ac:dyDescent="0.25">
      <c r="A267" s="159" t="s">
        <v>72</v>
      </c>
      <c r="B267" s="182">
        <v>58.227718628083259</v>
      </c>
      <c r="C267" s="182">
        <v>65.238519290629966</v>
      </c>
      <c r="D267" s="182">
        <v>71.365136934547294</v>
      </c>
      <c r="E267" s="182">
        <v>81.157145669626544</v>
      </c>
      <c r="F267" s="185">
        <f t="shared" si="63"/>
        <v>0.13720997612685881</v>
      </c>
      <c r="G267" s="185">
        <f t="shared" si="61"/>
        <v>0.393788861761869</v>
      </c>
      <c r="H267" s="186">
        <f t="shared" si="64"/>
        <v>9.79200873507925</v>
      </c>
      <c r="I267" s="339">
        <f t="shared" si="62"/>
        <v>22.929427041543285</v>
      </c>
      <c r="J267" s="340"/>
    </row>
    <row r="268" spans="1:10" x14ac:dyDescent="0.25">
      <c r="A268" s="159" t="s">
        <v>73</v>
      </c>
      <c r="B268" s="182">
        <v>45.657469868309441</v>
      </c>
      <c r="C268" s="182">
        <v>49.81818621236804</v>
      </c>
      <c r="D268" s="182">
        <v>50.77718951136238</v>
      </c>
      <c r="E268" s="182">
        <v>41.36016954944926</v>
      </c>
      <c r="F268" s="185">
        <f t="shared" si="63"/>
        <v>-0.18545768390363315</v>
      </c>
      <c r="G268" s="185">
        <f t="shared" si="61"/>
        <v>-9.4120421724089187E-2</v>
      </c>
      <c r="H268" s="186">
        <f t="shared" si="64"/>
        <v>-9.4170199619131196</v>
      </c>
      <c r="I268" s="339">
        <f t="shared" si="62"/>
        <v>-4.2973003188601808</v>
      </c>
      <c r="J268" s="340"/>
    </row>
    <row r="269" spans="1:10" x14ac:dyDescent="0.25">
      <c r="A269" s="160" t="s">
        <v>74</v>
      </c>
      <c r="B269" s="187">
        <v>41.77466796807667</v>
      </c>
      <c r="C269" s="187">
        <v>51.465752935046247</v>
      </c>
      <c r="D269" s="187">
        <v>43.832333628969849</v>
      </c>
      <c r="E269" s="187">
        <v>38.298958842413427</v>
      </c>
      <c r="F269" s="188">
        <f t="shared" si="63"/>
        <v>-0.12623956628444899</v>
      </c>
      <c r="G269" s="188">
        <f t="shared" si="61"/>
        <v>-8.3201358495998301E-2</v>
      </c>
      <c r="H269" s="189">
        <f t="shared" si="64"/>
        <v>-5.533374786556422</v>
      </c>
      <c r="I269" s="341">
        <f t="shared" si="62"/>
        <v>-3.4757091256632435</v>
      </c>
      <c r="J269" s="342"/>
    </row>
    <row r="270" spans="1:10" x14ac:dyDescent="0.25">
      <c r="A270" s="148" t="s">
        <v>11</v>
      </c>
      <c r="B270" s="176">
        <v>63.662932764746841</v>
      </c>
      <c r="C270" s="176">
        <v>73.755694616311871</v>
      </c>
      <c r="D270" s="176">
        <v>78.785729137155286</v>
      </c>
      <c r="E270" s="176">
        <v>86.0440921400901</v>
      </c>
      <c r="F270" s="177">
        <f t="shared" si="63"/>
        <v>9.2127890195684792E-2</v>
      </c>
      <c r="G270" s="177">
        <f t="shared" si="61"/>
        <v>0.3515571527005863</v>
      </c>
      <c r="H270" s="178">
        <f t="shared" si="64"/>
        <v>7.2583630029348143</v>
      </c>
      <c r="I270" s="331">
        <f t="shared" si="62"/>
        <v>22.381159375343259</v>
      </c>
      <c r="J270" s="332"/>
    </row>
    <row r="271" spans="1:10" x14ac:dyDescent="0.25">
      <c r="A271" s="20" t="s">
        <v>12</v>
      </c>
      <c r="B271" s="190">
        <v>98.709026835071114</v>
      </c>
      <c r="C271" s="190">
        <v>128.42402664768193</v>
      </c>
      <c r="D271" s="190">
        <v>143.6302151278997</v>
      </c>
      <c r="E271" s="190">
        <v>147.85584972405172</v>
      </c>
      <c r="F271" s="191">
        <f t="shared" si="63"/>
        <v>2.9420234401161149E-2</v>
      </c>
      <c r="G271" s="191">
        <f t="shared" si="61"/>
        <v>0.49789593175807556</v>
      </c>
      <c r="H271" s="192">
        <f t="shared" si="64"/>
        <v>4.2256345961520196</v>
      </c>
      <c r="I271" s="335">
        <f t="shared" si="62"/>
        <v>49.146822888980608</v>
      </c>
      <c r="J271" s="336"/>
    </row>
    <row r="272" spans="1:10" x14ac:dyDescent="0.25">
      <c r="A272" s="21" t="s">
        <v>8</v>
      </c>
      <c r="B272" s="182">
        <v>63.612913246045828</v>
      </c>
      <c r="C272" s="182">
        <v>74.011940616268888</v>
      </c>
      <c r="D272" s="182">
        <v>80.237031071037677</v>
      </c>
      <c r="E272" s="182">
        <v>87.046418871033424</v>
      </c>
      <c r="F272" s="193">
        <f t="shared" si="63"/>
        <v>8.4865899312339677E-2</v>
      </c>
      <c r="G272" s="193">
        <f t="shared" si="61"/>
        <v>0.36837655169713868</v>
      </c>
      <c r="H272" s="194">
        <f t="shared" si="64"/>
        <v>6.8093877999957471</v>
      </c>
      <c r="I272" s="337">
        <f t="shared" si="62"/>
        <v>23.433505624987596</v>
      </c>
      <c r="J272" s="338"/>
    </row>
    <row r="273" spans="1:10" x14ac:dyDescent="0.25">
      <c r="A273" s="21" t="s">
        <v>9</v>
      </c>
      <c r="B273" s="182">
        <v>51.988587542617374</v>
      </c>
      <c r="C273" s="182">
        <v>57.426075741950335</v>
      </c>
      <c r="D273" s="182">
        <v>61.357711620632656</v>
      </c>
      <c r="E273" s="182">
        <v>68.61768405889201</v>
      </c>
      <c r="F273" s="193">
        <f t="shared" si="63"/>
        <v>0.11832208611603523</v>
      </c>
      <c r="G273" s="193">
        <f t="shared" si="61"/>
        <v>0.31986051751536859</v>
      </c>
      <c r="H273" s="194">
        <f t="shared" si="64"/>
        <v>7.2599724382593536</v>
      </c>
      <c r="I273" s="337">
        <f t="shared" si="62"/>
        <v>16.629096516274636</v>
      </c>
      <c r="J273" s="338"/>
    </row>
    <row r="274" spans="1:10" x14ac:dyDescent="0.25">
      <c r="A274" s="22" t="s">
        <v>10</v>
      </c>
      <c r="B274" s="195">
        <v>75.237805413162505</v>
      </c>
      <c r="C274" s="195">
        <v>74.926413340386844</v>
      </c>
      <c r="D274" s="195">
        <v>73.834801688109678</v>
      </c>
      <c r="E274" s="195">
        <v>81.952916203152185</v>
      </c>
      <c r="F274" s="196">
        <f t="shared" si="63"/>
        <v>0.1099497029779366</v>
      </c>
      <c r="G274" s="196">
        <f t="shared" si="61"/>
        <v>8.9251816332416523E-2</v>
      </c>
      <c r="H274" s="197">
        <f t="shared" si="64"/>
        <v>8.1181145150425067</v>
      </c>
      <c r="I274" s="351">
        <f t="shared" si="62"/>
        <v>6.71511078998968</v>
      </c>
      <c r="J274" s="352"/>
    </row>
    <row r="275" spans="1:10" x14ac:dyDescent="0.25">
      <c r="A275" s="268" t="s">
        <v>13</v>
      </c>
      <c r="B275" s="269"/>
      <c r="C275" s="269"/>
      <c r="D275" s="269"/>
      <c r="E275" s="269"/>
      <c r="F275" s="269"/>
      <c r="G275" s="269"/>
      <c r="H275" s="269"/>
      <c r="I275" s="269"/>
      <c r="J275" s="270"/>
    </row>
    <row r="276" spans="1:10" ht="21" x14ac:dyDescent="0.35">
      <c r="A276" s="333" t="s">
        <v>77</v>
      </c>
      <c r="B276" s="333"/>
      <c r="C276" s="333"/>
      <c r="D276" s="333"/>
      <c r="E276" s="333"/>
      <c r="F276" s="333"/>
      <c r="G276" s="333"/>
      <c r="H276" s="333"/>
      <c r="I276" s="333"/>
      <c r="J276" s="333"/>
    </row>
    <row r="277" spans="1:10" x14ac:dyDescent="0.25">
      <c r="A277" s="46"/>
      <c r="B277" s="271" t="str">
        <f>B$5</f>
        <v>verano (junio-agosto)</v>
      </c>
      <c r="C277" s="272"/>
      <c r="D277" s="272"/>
      <c r="E277" s="272"/>
      <c r="F277" s="272"/>
      <c r="G277" s="272"/>
      <c r="H277" s="272"/>
      <c r="I277" s="272"/>
      <c r="J277" s="273"/>
    </row>
    <row r="278" spans="1:10" x14ac:dyDescent="0.25">
      <c r="A278" s="3"/>
      <c r="B278" s="4">
        <f>B$6</f>
        <v>2019</v>
      </c>
      <c r="C278" s="4">
        <f>C$6</f>
        <v>2022</v>
      </c>
      <c r="D278" s="4">
        <f>D$6</f>
        <v>2023</v>
      </c>
      <c r="E278" s="4">
        <f>E$6</f>
        <v>2024</v>
      </c>
      <c r="F278" s="4" t="str">
        <f>CONCATENATE("var ",RIGHT(E278,2),"/",RIGHT(C278,2))</f>
        <v>var 24/22</v>
      </c>
      <c r="G278" s="4" t="str">
        <f>CONCATENATE("var ",RIGHT(E278,2),"/",RIGHT(B278,2))</f>
        <v>var 24/19</v>
      </c>
      <c r="H278" s="4" t="str">
        <f>CONCATENATE("dif ",RIGHT(E278,2),"-",RIGHT(D278,2))</f>
        <v>dif 24-23</v>
      </c>
      <c r="I278" s="286" t="str">
        <f>CONCATENATE("dif ",RIGHT(E278,2),"-",RIGHT(B278,2))</f>
        <v>dif 24-19</v>
      </c>
      <c r="J278" s="287"/>
    </row>
    <row r="279" spans="1:10" x14ac:dyDescent="0.25">
      <c r="A279" s="145" t="s">
        <v>48</v>
      </c>
      <c r="B279" s="173">
        <v>82.834059708241071</v>
      </c>
      <c r="C279" s="173">
        <v>102.25279033447733</v>
      </c>
      <c r="D279" s="173">
        <v>110.0351922626858</v>
      </c>
      <c r="E279" s="173">
        <v>118.67115752687072</v>
      </c>
      <c r="F279" s="198">
        <f>E279/D279-1</f>
        <v>7.8483665876353248E-2</v>
      </c>
      <c r="G279" s="198">
        <f t="shared" ref="G279:G289" si="65">E279/B279-1</f>
        <v>0.43263722609824296</v>
      </c>
      <c r="H279" s="173">
        <f>E279-D279</f>
        <v>8.6359652641849181</v>
      </c>
      <c r="I279" s="347">
        <f t="shared" ref="I279:I289" si="66">E279-B279</f>
        <v>35.837097818629644</v>
      </c>
      <c r="J279" s="348"/>
    </row>
    <row r="280" spans="1:10" x14ac:dyDescent="0.25">
      <c r="A280" s="60" t="s">
        <v>49</v>
      </c>
      <c r="B280" s="199">
        <v>100.53472350259618</v>
      </c>
      <c r="C280" s="199">
        <v>125.19581334366356</v>
      </c>
      <c r="D280" s="199">
        <v>130.83034025560448</v>
      </c>
      <c r="E280" s="199">
        <v>139.55618956107128</v>
      </c>
      <c r="F280" s="200">
        <f t="shared" ref="F280:F289" si="67">E280/D280-1</f>
        <v>6.6695915400197148E-2</v>
      </c>
      <c r="G280" s="200">
        <f t="shared" si="65"/>
        <v>0.38813918911775214</v>
      </c>
      <c r="H280" s="199">
        <f t="shared" ref="H280:H289" si="68">E280-D280</f>
        <v>8.7258493054667952</v>
      </c>
      <c r="I280" s="349">
        <f t="shared" si="66"/>
        <v>39.021466058475099</v>
      </c>
      <c r="J280" s="350"/>
    </row>
    <row r="281" spans="1:10" x14ac:dyDescent="0.25">
      <c r="A281" s="63" t="s">
        <v>50</v>
      </c>
      <c r="B281" s="182">
        <v>79.890631710272174</v>
      </c>
      <c r="C281" s="182">
        <v>89.978900719814291</v>
      </c>
      <c r="D281" s="182">
        <v>97.453926153091359</v>
      </c>
      <c r="E281" s="182">
        <v>111.07068197716258</v>
      </c>
      <c r="F281" s="201">
        <f t="shared" si="67"/>
        <v>0.13972506148885699</v>
      </c>
      <c r="G281" s="201">
        <f t="shared" si="65"/>
        <v>0.39028418726198821</v>
      </c>
      <c r="H281" s="182">
        <f t="shared" si="68"/>
        <v>13.61675582407122</v>
      </c>
      <c r="I281" s="337">
        <f t="shared" si="66"/>
        <v>31.180050266890404</v>
      </c>
      <c r="J281" s="338"/>
    </row>
    <row r="282" spans="1:10" x14ac:dyDescent="0.25">
      <c r="A282" s="63" t="s">
        <v>51</v>
      </c>
      <c r="B282" s="182">
        <v>65.82956740978635</v>
      </c>
      <c r="C282" s="182">
        <v>78.887880893796719</v>
      </c>
      <c r="D282" s="182">
        <v>74.32359780345972</v>
      </c>
      <c r="E282" s="182">
        <v>84.881931233157047</v>
      </c>
      <c r="F282" s="201">
        <f t="shared" si="67"/>
        <v>0.14205896568163512</v>
      </c>
      <c r="G282" s="201">
        <f t="shared" si="65"/>
        <v>0.28941955071298753</v>
      </c>
      <c r="H282" s="182">
        <f t="shared" si="68"/>
        <v>10.558333429697328</v>
      </c>
      <c r="I282" s="337">
        <f t="shared" si="66"/>
        <v>19.052363823370698</v>
      </c>
      <c r="J282" s="338"/>
    </row>
    <row r="283" spans="1:10" x14ac:dyDescent="0.25">
      <c r="A283" s="63" t="s">
        <v>52</v>
      </c>
      <c r="B283" s="182">
        <v>50.640627304016618</v>
      </c>
      <c r="C283" s="182">
        <v>58.441782386079588</v>
      </c>
      <c r="D283" s="182">
        <v>65.745238209445304</v>
      </c>
      <c r="E283" s="182">
        <v>72.998297569984501</v>
      </c>
      <c r="F283" s="201">
        <f t="shared" si="67"/>
        <v>0.11032067961230974</v>
      </c>
      <c r="G283" s="201">
        <f t="shared" si="65"/>
        <v>0.44149670839868449</v>
      </c>
      <c r="H283" s="182">
        <f t="shared" si="68"/>
        <v>7.2530593605391971</v>
      </c>
      <c r="I283" s="337">
        <f t="shared" si="66"/>
        <v>22.357670265967883</v>
      </c>
      <c r="J283" s="338"/>
    </row>
    <row r="284" spans="1:10" x14ac:dyDescent="0.25">
      <c r="A284" s="63" t="s">
        <v>53</v>
      </c>
      <c r="B284" s="182">
        <v>83.461555160596973</v>
      </c>
      <c r="C284" s="182">
        <v>122.87810241964048</v>
      </c>
      <c r="D284" s="182">
        <v>146.5346496907685</v>
      </c>
      <c r="E284" s="182">
        <v>160.48380551833233</v>
      </c>
      <c r="F284" s="201">
        <f t="shared" si="67"/>
        <v>9.5193565869920116E-2</v>
      </c>
      <c r="G284" s="201">
        <f t="shared" si="65"/>
        <v>0.92284705466521588</v>
      </c>
      <c r="H284" s="182">
        <f t="shared" si="68"/>
        <v>13.949155827563828</v>
      </c>
      <c r="I284" s="337">
        <f t="shared" si="66"/>
        <v>77.022250357735359</v>
      </c>
      <c r="J284" s="338"/>
    </row>
    <row r="285" spans="1:10" x14ac:dyDescent="0.25">
      <c r="A285" s="63" t="s">
        <v>54</v>
      </c>
      <c r="B285" s="182">
        <v>59.487518717093764</v>
      </c>
      <c r="C285" s="182">
        <v>74.751266886410889</v>
      </c>
      <c r="D285" s="182">
        <v>79.219389480914046</v>
      </c>
      <c r="E285" s="182">
        <v>87.24107336584045</v>
      </c>
      <c r="F285" s="201">
        <f>E285/D285-1</f>
        <v>0.10125909752004625</v>
      </c>
      <c r="G285" s="201">
        <f t="shared" si="65"/>
        <v>0.46654416333508442</v>
      </c>
      <c r="H285" s="182">
        <f t="shared" si="68"/>
        <v>8.0216838849264036</v>
      </c>
      <c r="I285" s="337">
        <f t="shared" si="66"/>
        <v>27.753554648746686</v>
      </c>
      <c r="J285" s="338"/>
    </row>
    <row r="286" spans="1:10" x14ac:dyDescent="0.25">
      <c r="A286" s="63" t="s">
        <v>55</v>
      </c>
      <c r="B286" s="182">
        <v>74.738431063881805</v>
      </c>
      <c r="C286" s="182">
        <v>79.465439012613018</v>
      </c>
      <c r="D286" s="182">
        <v>83.023137581250509</v>
      </c>
      <c r="E286" s="182">
        <v>94.338718450150907</v>
      </c>
      <c r="F286" s="201">
        <f t="shared" si="67"/>
        <v>0.13629430540162879</v>
      </c>
      <c r="G286" s="201">
        <f t="shared" si="65"/>
        <v>0.26225179077569849</v>
      </c>
      <c r="H286" s="182">
        <f t="shared" si="68"/>
        <v>11.315580868900398</v>
      </c>
      <c r="I286" s="337">
        <f t="shared" si="66"/>
        <v>19.600287386269102</v>
      </c>
      <c r="J286" s="338"/>
    </row>
    <row r="287" spans="1:10" x14ac:dyDescent="0.25">
      <c r="A287" s="63" t="s">
        <v>56</v>
      </c>
      <c r="B287" s="182">
        <v>92.03779893488371</v>
      </c>
      <c r="C287" s="182">
        <v>125.22865545335448</v>
      </c>
      <c r="D287" s="182">
        <v>135.07827151054448</v>
      </c>
      <c r="E287" s="182">
        <v>149.10150246532299</v>
      </c>
      <c r="F287" s="201">
        <f>E287/D287-1</f>
        <v>0.10381559371437343</v>
      </c>
      <c r="G287" s="201">
        <f t="shared" si="65"/>
        <v>0.6200029139203076</v>
      </c>
      <c r="H287" s="182">
        <f>E287-D287</f>
        <v>14.023230954778512</v>
      </c>
      <c r="I287" s="353">
        <f t="shared" si="66"/>
        <v>57.063703530439284</v>
      </c>
      <c r="J287" s="354"/>
    </row>
    <row r="288" spans="1:10" x14ac:dyDescent="0.25">
      <c r="A288" s="63" t="s">
        <v>57</v>
      </c>
      <c r="B288" s="182">
        <v>119.03190825894785</v>
      </c>
      <c r="C288" s="182">
        <v>162.17013257363473</v>
      </c>
      <c r="D288" s="182">
        <v>234.02887767110408</v>
      </c>
      <c r="E288" s="182">
        <v>198.11769767199758</v>
      </c>
      <c r="F288" s="201">
        <f t="shared" si="67"/>
        <v>-0.15344764439529901</v>
      </c>
      <c r="G288" s="201">
        <f t="shared" si="65"/>
        <v>0.66440831344989126</v>
      </c>
      <c r="H288" s="182">
        <f t="shared" si="68"/>
        <v>-35.911179999106508</v>
      </c>
      <c r="I288" s="355">
        <f t="shared" si="66"/>
        <v>79.085789413049724</v>
      </c>
      <c r="J288" s="356"/>
    </row>
    <row r="289" spans="1:10" x14ac:dyDescent="0.25">
      <c r="A289" s="63" t="s">
        <v>78</v>
      </c>
      <c r="B289" s="195">
        <v>52.578818407462435</v>
      </c>
      <c r="C289" s="195">
        <v>61.024581156783547</v>
      </c>
      <c r="D289" s="195">
        <v>60.424151358198309</v>
      </c>
      <c r="E289" s="195">
        <v>59.875773047309465</v>
      </c>
      <c r="F289" s="201">
        <f t="shared" si="67"/>
        <v>-9.0754822130313384E-3</v>
      </c>
      <c r="G289" s="201">
        <f t="shared" si="65"/>
        <v>0.13878125946648101</v>
      </c>
      <c r="H289" s="195">
        <f t="shared" si="68"/>
        <v>-0.54837831088884315</v>
      </c>
      <c r="I289" s="337">
        <f t="shared" si="66"/>
        <v>7.29695463984703</v>
      </c>
      <c r="J289" s="338"/>
    </row>
    <row r="290" spans="1:10" x14ac:dyDescent="0.25">
      <c r="A290" s="268" t="s">
        <v>13</v>
      </c>
      <c r="B290" s="269"/>
      <c r="C290" s="269"/>
      <c r="D290" s="269"/>
      <c r="E290" s="269"/>
      <c r="F290" s="269"/>
      <c r="G290" s="269"/>
      <c r="H290" s="269"/>
      <c r="I290" s="269"/>
      <c r="J290" s="270"/>
    </row>
    <row r="291" spans="1:10" ht="21" x14ac:dyDescent="0.35">
      <c r="A291" s="333" t="s">
        <v>79</v>
      </c>
      <c r="B291" s="333"/>
      <c r="C291" s="333"/>
      <c r="D291" s="333"/>
      <c r="E291" s="333"/>
      <c r="F291" s="333"/>
      <c r="G291" s="333"/>
      <c r="H291" s="333"/>
      <c r="I291" s="333"/>
      <c r="J291" s="333"/>
    </row>
    <row r="292" spans="1:10" x14ac:dyDescent="0.25">
      <c r="A292" s="46"/>
      <c r="B292" s="271" t="str">
        <f>B$5</f>
        <v>verano (junio-agosto)</v>
      </c>
      <c r="C292" s="272"/>
      <c r="D292" s="272"/>
      <c r="E292" s="272"/>
      <c r="F292" s="272"/>
      <c r="G292" s="272"/>
      <c r="H292" s="272"/>
      <c r="I292" s="272"/>
      <c r="J292" s="273"/>
    </row>
    <row r="293" spans="1:10" x14ac:dyDescent="0.25">
      <c r="A293" s="3"/>
      <c r="B293" s="4">
        <f>B$6</f>
        <v>2019</v>
      </c>
      <c r="C293" s="4">
        <f>C$6</f>
        <v>2022</v>
      </c>
      <c r="D293" s="4">
        <f>D$6</f>
        <v>2023</v>
      </c>
      <c r="E293" s="4">
        <f>E$6</f>
        <v>2024</v>
      </c>
      <c r="F293" s="4" t="str">
        <f>CONCATENATE("var ",RIGHT(E293,2),"/",RIGHT(D293,2))</f>
        <v>var 24/23</v>
      </c>
      <c r="G293" s="4" t="str">
        <f>CONCATENATE("var ",RIGHT(E293,2),"/",RIGHT(B293,2))</f>
        <v>var 24/19</v>
      </c>
      <c r="H293" s="4" t="str">
        <f>CONCATENATE("dif ",RIGHT(E293,2),"-",RIGHT(D293,2))</f>
        <v>dif 24-23</v>
      </c>
      <c r="I293" s="286" t="str">
        <f>CONCATENATE("dif ",RIGHT(E293,2),"-",RIGHT(B293,2))</f>
        <v>dif 24-19</v>
      </c>
      <c r="J293" s="287"/>
    </row>
    <row r="294" spans="1:10" x14ac:dyDescent="0.25">
      <c r="A294" s="145" t="s">
        <v>4</v>
      </c>
      <c r="B294" s="173">
        <v>65.23523493679545</v>
      </c>
      <c r="C294" s="173">
        <v>78.143373919828747</v>
      </c>
      <c r="D294" s="173">
        <v>87.423742857168165</v>
      </c>
      <c r="E294" s="173">
        <v>95.796452291718936</v>
      </c>
      <c r="F294" s="174">
        <f>E294/D294-1</f>
        <v>9.577157372717382E-2</v>
      </c>
      <c r="G294" s="174">
        <f t="shared" ref="G294:G305" si="69">E294/B294-1</f>
        <v>0.46847715631795261</v>
      </c>
      <c r="H294" s="173">
        <f>E294-D294</f>
        <v>8.3727094345507709</v>
      </c>
      <c r="I294" s="359">
        <f t="shared" ref="I294:I305" si="70">E294-B294</f>
        <v>30.561217354923485</v>
      </c>
      <c r="J294" s="360"/>
    </row>
    <row r="295" spans="1:10" x14ac:dyDescent="0.25">
      <c r="A295" s="148" t="s">
        <v>5</v>
      </c>
      <c r="B295" s="176">
        <v>71.382099162739991</v>
      </c>
      <c r="C295" s="176">
        <v>85.62113280911143</v>
      </c>
      <c r="D295" s="176">
        <v>96.513686692205894</v>
      </c>
      <c r="E295" s="176">
        <v>104.1087497053541</v>
      </c>
      <c r="F295" s="177">
        <f t="shared" ref="F295:F305" si="71">E295/D295-1</f>
        <v>7.8694154927163806E-2</v>
      </c>
      <c r="G295" s="177">
        <f t="shared" si="69"/>
        <v>0.45847139445986973</v>
      </c>
      <c r="H295" s="176">
        <f t="shared" ref="H295:H305" si="72">E295-D295</f>
        <v>7.5950630131482058</v>
      </c>
      <c r="I295" s="357">
        <f t="shared" si="70"/>
        <v>32.726650542614109</v>
      </c>
      <c r="J295" s="358"/>
    </row>
    <row r="296" spans="1:10" x14ac:dyDescent="0.25">
      <c r="A296" s="21" t="s">
        <v>70</v>
      </c>
      <c r="B296" s="179">
        <v>101.37784157573364</v>
      </c>
      <c r="C296" s="179">
        <v>133.20957619868278</v>
      </c>
      <c r="D296" s="179">
        <v>147.33266079351645</v>
      </c>
      <c r="E296" s="179">
        <v>142.29564407442462</v>
      </c>
      <c r="F296" s="201">
        <f t="shared" si="71"/>
        <v>-3.4188052343336883E-2</v>
      </c>
      <c r="G296" s="201">
        <f t="shared" si="69"/>
        <v>0.40361682457131032</v>
      </c>
      <c r="H296" s="179">
        <f t="shared" si="72"/>
        <v>-5.037016719091838</v>
      </c>
      <c r="I296" s="337">
        <f t="shared" si="70"/>
        <v>40.917802498690975</v>
      </c>
      <c r="J296" s="338"/>
    </row>
    <row r="297" spans="1:10" x14ac:dyDescent="0.25">
      <c r="A297" s="21" t="s">
        <v>71</v>
      </c>
      <c r="B297" s="182">
        <v>72.264522411223112</v>
      </c>
      <c r="C297" s="182">
        <v>81.738157625992287</v>
      </c>
      <c r="D297" s="182">
        <v>93.386388569075763</v>
      </c>
      <c r="E297" s="182">
        <v>103.4544013712909</v>
      </c>
      <c r="F297" s="201">
        <f t="shared" si="71"/>
        <v>0.10781028109645829</v>
      </c>
      <c r="G297" s="201">
        <f t="shared" si="69"/>
        <v>0.43160707245224672</v>
      </c>
      <c r="H297" s="182">
        <f t="shared" si="72"/>
        <v>10.068012802215137</v>
      </c>
      <c r="I297" s="337">
        <f t="shared" si="70"/>
        <v>31.189878960067787</v>
      </c>
      <c r="J297" s="338"/>
    </row>
    <row r="298" spans="1:10" x14ac:dyDescent="0.25">
      <c r="A298" s="21" t="s">
        <v>72</v>
      </c>
      <c r="B298" s="182">
        <v>45.37351107393701</v>
      </c>
      <c r="C298" s="182">
        <v>47.006463395403792</v>
      </c>
      <c r="D298" s="182">
        <v>55.30416738997431</v>
      </c>
      <c r="E298" s="182">
        <v>64.652313874098283</v>
      </c>
      <c r="F298" s="201">
        <f t="shared" si="71"/>
        <v>0.16903150206034256</v>
      </c>
      <c r="G298" s="201">
        <f t="shared" si="69"/>
        <v>0.42489113898957687</v>
      </c>
      <c r="H298" s="182">
        <f t="shared" si="72"/>
        <v>9.3481464841239728</v>
      </c>
      <c r="I298" s="337">
        <f t="shared" si="70"/>
        <v>19.278802800161273</v>
      </c>
      <c r="J298" s="338"/>
    </row>
    <row r="299" spans="1:10" x14ac:dyDescent="0.25">
      <c r="A299" s="21" t="s">
        <v>73</v>
      </c>
      <c r="B299" s="182">
        <v>25.925230735342325</v>
      </c>
      <c r="C299" s="182">
        <v>30.332415550424187</v>
      </c>
      <c r="D299" s="182">
        <v>37.245638234296543</v>
      </c>
      <c r="E299" s="182">
        <v>28.317508726633779</v>
      </c>
      <c r="F299" s="201">
        <f t="shared" si="71"/>
        <v>-0.23970939768838651</v>
      </c>
      <c r="G299" s="201">
        <f t="shared" si="69"/>
        <v>9.2276053999789553E-2</v>
      </c>
      <c r="H299" s="182">
        <f t="shared" si="72"/>
        <v>-8.9281295076627636</v>
      </c>
      <c r="I299" s="337">
        <f t="shared" si="70"/>
        <v>2.3922779912914542</v>
      </c>
      <c r="J299" s="338"/>
    </row>
    <row r="300" spans="1:10" x14ac:dyDescent="0.25">
      <c r="A300" s="21" t="s">
        <v>74</v>
      </c>
      <c r="B300" s="187">
        <v>24.902612667388244</v>
      </c>
      <c r="C300" s="187">
        <v>38.362138931436689</v>
      </c>
      <c r="D300" s="187">
        <v>32.797942687617947</v>
      </c>
      <c r="E300" s="187">
        <v>23.441646777057105</v>
      </c>
      <c r="F300" s="201">
        <f t="shared" si="71"/>
        <v>-0.2852708171263767</v>
      </c>
      <c r="G300" s="201">
        <f t="shared" si="69"/>
        <v>-5.8667173193613475E-2</v>
      </c>
      <c r="H300" s="187">
        <f t="shared" si="72"/>
        <v>-9.3562959105608421</v>
      </c>
      <c r="I300" s="337">
        <f t="shared" si="70"/>
        <v>-1.4609658903311384</v>
      </c>
      <c r="J300" s="338"/>
    </row>
    <row r="301" spans="1:10" x14ac:dyDescent="0.25">
      <c r="A301" s="148" t="s">
        <v>11</v>
      </c>
      <c r="B301" s="176">
        <v>48.245048430580489</v>
      </c>
      <c r="C301" s="176">
        <v>51.784397119872992</v>
      </c>
      <c r="D301" s="176">
        <v>57.183390088833306</v>
      </c>
      <c r="E301" s="176">
        <v>66.725781655915</v>
      </c>
      <c r="F301" s="177">
        <f t="shared" si="71"/>
        <v>0.16687348463002571</v>
      </c>
      <c r="G301" s="177">
        <f t="shared" si="69"/>
        <v>0.38305968853832373</v>
      </c>
      <c r="H301" s="176">
        <f t="shared" si="72"/>
        <v>9.5423915670816939</v>
      </c>
      <c r="I301" s="357">
        <f t="shared" si="70"/>
        <v>18.480733225334511</v>
      </c>
      <c r="J301" s="358"/>
    </row>
    <row r="302" spans="1:10" x14ac:dyDescent="0.25">
      <c r="A302" s="20" t="s">
        <v>12</v>
      </c>
      <c r="B302" s="190">
        <v>83.347866855541966</v>
      </c>
      <c r="C302" s="190">
        <v>93.99718988943718</v>
      </c>
      <c r="D302" s="190">
        <v>101.19053231847714</v>
      </c>
      <c r="E302" s="190">
        <v>131.64579676127249</v>
      </c>
      <c r="F302" s="201">
        <f t="shared" si="71"/>
        <v>0.30096950519978938</v>
      </c>
      <c r="G302" s="201">
        <f t="shared" si="69"/>
        <v>0.57947409727282184</v>
      </c>
      <c r="H302" s="190">
        <f t="shared" si="72"/>
        <v>30.455264442795354</v>
      </c>
      <c r="I302" s="337">
        <f t="shared" si="70"/>
        <v>48.297929905730527</v>
      </c>
      <c r="J302" s="338"/>
    </row>
    <row r="303" spans="1:10" x14ac:dyDescent="0.25">
      <c r="A303" s="21" t="s">
        <v>8</v>
      </c>
      <c r="B303" s="182">
        <v>51.319602583938199</v>
      </c>
      <c r="C303" s="182">
        <v>54.912322988612701</v>
      </c>
      <c r="D303" s="182">
        <v>60.828277451932841</v>
      </c>
      <c r="E303" s="182">
        <v>70.193469178580003</v>
      </c>
      <c r="F303" s="201">
        <f t="shared" si="71"/>
        <v>0.15396115292016344</v>
      </c>
      <c r="G303" s="201">
        <f t="shared" si="69"/>
        <v>0.36777109806670394</v>
      </c>
      <c r="H303" s="182">
        <f t="shared" si="72"/>
        <v>9.3651917266471614</v>
      </c>
      <c r="I303" s="337">
        <f t="shared" si="70"/>
        <v>18.873866594641804</v>
      </c>
      <c r="J303" s="338"/>
    </row>
    <row r="304" spans="1:10" x14ac:dyDescent="0.25">
      <c r="A304" s="21" t="s">
        <v>9</v>
      </c>
      <c r="B304" s="182">
        <v>35.624106369625935</v>
      </c>
      <c r="C304" s="182">
        <v>35.032715711567768</v>
      </c>
      <c r="D304" s="182">
        <v>39.959867655209692</v>
      </c>
      <c r="E304" s="182">
        <v>47.112971070146386</v>
      </c>
      <c r="F304" s="201">
        <f t="shared" si="71"/>
        <v>0.17900718482495082</v>
      </c>
      <c r="G304" s="201">
        <f t="shared" si="69"/>
        <v>0.32250253750410329</v>
      </c>
      <c r="H304" s="182">
        <f t="shared" si="72"/>
        <v>7.1531034149366945</v>
      </c>
      <c r="I304" s="337">
        <f t="shared" si="70"/>
        <v>11.488864700520452</v>
      </c>
      <c r="J304" s="338"/>
    </row>
    <row r="305" spans="1:10" x14ac:dyDescent="0.25">
      <c r="A305" s="22" t="s">
        <v>10</v>
      </c>
      <c r="B305" s="195">
        <v>49.268126567667444</v>
      </c>
      <c r="C305" s="195">
        <v>50.885607356376646</v>
      </c>
      <c r="D305" s="195">
        <v>54.50124509142529</v>
      </c>
      <c r="E305" s="195">
        <v>60.977380817777359</v>
      </c>
      <c r="F305" s="202">
        <f t="shared" si="71"/>
        <v>0.11882546381258652</v>
      </c>
      <c r="G305" s="202">
        <f t="shared" si="69"/>
        <v>0.23766388263267535</v>
      </c>
      <c r="H305" s="195">
        <f t="shared" si="72"/>
        <v>6.4761357263520694</v>
      </c>
      <c r="I305" s="353">
        <f t="shared" si="70"/>
        <v>11.709254250109915</v>
      </c>
      <c r="J305" s="354"/>
    </row>
    <row r="306" spans="1:1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7"/>
    </row>
    <row r="307" spans="1:10" ht="21" x14ac:dyDescent="0.35">
      <c r="A307" s="333" t="s">
        <v>80</v>
      </c>
      <c r="B307" s="333"/>
      <c r="C307" s="333"/>
      <c r="D307" s="333"/>
      <c r="E307" s="333"/>
      <c r="F307" s="333"/>
      <c r="G307" s="333"/>
      <c r="H307" s="333"/>
      <c r="I307" s="333"/>
      <c r="J307" s="333"/>
    </row>
    <row r="308" spans="1:10" x14ac:dyDescent="0.25">
      <c r="A308" s="46"/>
      <c r="B308" s="271" t="str">
        <f>B$5</f>
        <v>verano (junio-agosto)</v>
      </c>
      <c r="C308" s="272"/>
      <c r="D308" s="272"/>
      <c r="E308" s="272"/>
      <c r="F308" s="272"/>
      <c r="G308" s="272"/>
      <c r="H308" s="272"/>
      <c r="I308" s="272"/>
      <c r="J308" s="273"/>
    </row>
    <row r="309" spans="1:10" x14ac:dyDescent="0.25">
      <c r="A309" s="3"/>
      <c r="B309" s="4">
        <f>B$6</f>
        <v>2019</v>
      </c>
      <c r="C309" s="4">
        <f>C$6</f>
        <v>2022</v>
      </c>
      <c r="D309" s="4">
        <f>D$6</f>
        <v>2023</v>
      </c>
      <c r="E309" s="4">
        <f>E$6</f>
        <v>2024</v>
      </c>
      <c r="F309" s="4" t="str">
        <f>CONCATENATE("var ",RIGHT(E309,2),"/",RIGHT(D309,2))</f>
        <v>var 24/23</v>
      </c>
      <c r="G309" s="4" t="str">
        <f>CONCATENATE("var ",RIGHT(E309,2),"/",RIGHT(B309,2))</f>
        <v>var 24/19</v>
      </c>
      <c r="H309" s="4" t="str">
        <f>CONCATENATE("dif ",RIGHT(E309,2),"-",RIGHT(C309,2))</f>
        <v>dif 24-22</v>
      </c>
      <c r="I309" s="286" t="str">
        <f>CONCATENATE("dif ",RIGHT(E309,2),"-",RIGHT(B309,2))</f>
        <v>dif 24-19</v>
      </c>
      <c r="J309" s="287"/>
    </row>
    <row r="310" spans="1:10" x14ac:dyDescent="0.25">
      <c r="A310" s="145" t="s">
        <v>48</v>
      </c>
      <c r="B310" s="173">
        <v>65.23523493679545</v>
      </c>
      <c r="C310" s="173">
        <v>78.143373919828747</v>
      </c>
      <c r="D310" s="173">
        <v>87.423742857168165</v>
      </c>
      <c r="E310" s="173">
        <v>95.796452291718936</v>
      </c>
      <c r="F310" s="198">
        <f>E310/D310-1</f>
        <v>9.577157372717382E-2</v>
      </c>
      <c r="G310" s="198">
        <f t="shared" ref="G310:G320" si="73">E310/B310-1</f>
        <v>0.46847715631795261</v>
      </c>
      <c r="H310" s="173">
        <f>E310-D310</f>
        <v>8.3727094345507709</v>
      </c>
      <c r="I310" s="359">
        <f t="shared" ref="I310:I320" si="74">E310-B310</f>
        <v>30.561217354923485</v>
      </c>
      <c r="J310" s="360"/>
    </row>
    <row r="311" spans="1:10" x14ac:dyDescent="0.25">
      <c r="A311" s="60" t="s">
        <v>49</v>
      </c>
      <c r="B311" s="199">
        <v>83.773144470788964</v>
      </c>
      <c r="C311" s="199">
        <v>105.38975051231499</v>
      </c>
      <c r="D311" s="199">
        <v>110.19328658485493</v>
      </c>
      <c r="E311" s="199">
        <v>117.67797676436771</v>
      </c>
      <c r="F311" s="203">
        <f t="shared" ref="F311:F320" si="75">E311/D311-1</f>
        <v>6.7923286540229943E-2</v>
      </c>
      <c r="G311" s="203">
        <f t="shared" si="73"/>
        <v>0.40472197274869037</v>
      </c>
      <c r="H311" s="199">
        <f t="shared" ref="H311:H320" si="76">E311-D311</f>
        <v>7.484690179512782</v>
      </c>
      <c r="I311" s="361">
        <f t="shared" si="74"/>
        <v>33.90483229357875</v>
      </c>
      <c r="J311" s="362"/>
    </row>
    <row r="312" spans="1:10" x14ac:dyDescent="0.25">
      <c r="A312" s="63" t="s">
        <v>50</v>
      </c>
      <c r="B312" s="182">
        <v>63.080493725915403</v>
      </c>
      <c r="C312" s="182">
        <v>67.766300013726465</v>
      </c>
      <c r="D312" s="182">
        <v>78.066549954754507</v>
      </c>
      <c r="E312" s="182">
        <v>91.112746676374499</v>
      </c>
      <c r="F312" s="201">
        <f t="shared" si="75"/>
        <v>0.16711634790036523</v>
      </c>
      <c r="G312" s="201">
        <f t="shared" si="73"/>
        <v>0.44438861040402067</v>
      </c>
      <c r="H312" s="182">
        <f t="shared" si="76"/>
        <v>13.046196721619992</v>
      </c>
      <c r="I312" s="363">
        <f t="shared" si="74"/>
        <v>28.032252950459096</v>
      </c>
      <c r="J312" s="364"/>
    </row>
    <row r="313" spans="1:10" x14ac:dyDescent="0.25">
      <c r="A313" s="63" t="s">
        <v>51</v>
      </c>
      <c r="B313" s="182">
        <v>41.489650217303051</v>
      </c>
      <c r="C313" s="182">
        <v>48.166072940444074</v>
      </c>
      <c r="D313" s="182">
        <v>38.671014418860821</v>
      </c>
      <c r="E313" s="182">
        <v>53.244017063216639</v>
      </c>
      <c r="F313" s="201">
        <f t="shared" si="75"/>
        <v>0.37684562619718087</v>
      </c>
      <c r="G313" s="201">
        <f t="shared" si="73"/>
        <v>0.28330841027460596</v>
      </c>
      <c r="H313" s="182">
        <f t="shared" si="76"/>
        <v>14.573002644355817</v>
      </c>
      <c r="I313" s="363">
        <f t="shared" si="74"/>
        <v>11.754366845913587</v>
      </c>
      <c r="J313" s="364"/>
    </row>
    <row r="314" spans="1:10" x14ac:dyDescent="0.25">
      <c r="A314" s="63" t="s">
        <v>52</v>
      </c>
      <c r="B314" s="182">
        <v>39.053247714665844</v>
      </c>
      <c r="C314" s="182">
        <v>42.20521525669615</v>
      </c>
      <c r="D314" s="182">
        <v>50.14178569237454</v>
      </c>
      <c r="E314" s="182">
        <v>58.600249185437995</v>
      </c>
      <c r="F314" s="201">
        <f t="shared" si="75"/>
        <v>0.16869091070982334</v>
      </c>
      <c r="G314" s="201">
        <f t="shared" si="73"/>
        <v>0.50052179049456047</v>
      </c>
      <c r="H314" s="182">
        <f t="shared" si="76"/>
        <v>8.458463493063455</v>
      </c>
      <c r="I314" s="363">
        <f t="shared" si="74"/>
        <v>19.547001470772152</v>
      </c>
      <c r="J314" s="364"/>
    </row>
    <row r="315" spans="1:10" x14ac:dyDescent="0.25">
      <c r="A315" s="63" t="s">
        <v>53</v>
      </c>
      <c r="B315" s="182">
        <v>64.090916705230867</v>
      </c>
      <c r="C315" s="182">
        <v>90.755009909397842</v>
      </c>
      <c r="D315" s="182">
        <v>121.68424524249848</v>
      </c>
      <c r="E315" s="182">
        <v>135.14570411610819</v>
      </c>
      <c r="F315" s="201">
        <f t="shared" si="75"/>
        <v>0.11062614430309403</v>
      </c>
      <c r="G315" s="201">
        <f t="shared" si="73"/>
        <v>1.1086561257607679</v>
      </c>
      <c r="H315" s="182">
        <f t="shared" si="76"/>
        <v>13.461458873609715</v>
      </c>
      <c r="I315" s="363">
        <f t="shared" si="74"/>
        <v>71.054787410877324</v>
      </c>
      <c r="J315" s="364"/>
    </row>
    <row r="316" spans="1:10" x14ac:dyDescent="0.25">
      <c r="A316" s="63" t="s">
        <v>54</v>
      </c>
      <c r="B316" s="182">
        <v>35.640830638337384</v>
      </c>
      <c r="C316" s="182">
        <v>46.088694686329035</v>
      </c>
      <c r="D316" s="182">
        <v>49.685035647541135</v>
      </c>
      <c r="E316" s="182">
        <v>51.484119876015754</v>
      </c>
      <c r="F316" s="201">
        <f>E316/D316-1</f>
        <v>3.6209780370030975E-2</v>
      </c>
      <c r="G316" s="201">
        <f t="shared" si="73"/>
        <v>0.44452637477636081</v>
      </c>
      <c r="H316" s="182">
        <f>E316-D316</f>
        <v>1.7990842284746194</v>
      </c>
      <c r="I316" s="363">
        <f t="shared" si="74"/>
        <v>15.84328923767837</v>
      </c>
      <c r="J316" s="364"/>
    </row>
    <row r="317" spans="1:10" x14ac:dyDescent="0.25">
      <c r="A317" s="63" t="s">
        <v>55</v>
      </c>
      <c r="B317" s="182">
        <v>41.637596600217989</v>
      </c>
      <c r="C317" s="182">
        <v>50.376705152594923</v>
      </c>
      <c r="D317" s="182">
        <v>50.779755454940755</v>
      </c>
      <c r="E317" s="182">
        <v>53.58685206319398</v>
      </c>
      <c r="F317" s="201">
        <f t="shared" si="75"/>
        <v>5.5279837074916349E-2</v>
      </c>
      <c r="G317" s="201">
        <f t="shared" si="73"/>
        <v>0.28698235341742651</v>
      </c>
      <c r="H317" s="182">
        <f t="shared" si="76"/>
        <v>2.8070966082532252</v>
      </c>
      <c r="I317" s="363">
        <f t="shared" si="74"/>
        <v>11.949255462975991</v>
      </c>
      <c r="J317" s="364"/>
    </row>
    <row r="318" spans="1:10" x14ac:dyDescent="0.25">
      <c r="A318" s="63" t="s">
        <v>56</v>
      </c>
      <c r="B318" s="182">
        <v>70.545797936878927</v>
      </c>
      <c r="C318" s="182">
        <v>99.460641565544663</v>
      </c>
      <c r="D318" s="182">
        <v>113.04597490257187</v>
      </c>
      <c r="E318" s="182">
        <v>126.94540464235716</v>
      </c>
      <c r="F318" s="201">
        <f t="shared" si="75"/>
        <v>0.122953778334562</v>
      </c>
      <c r="G318" s="201">
        <f t="shared" si="73"/>
        <v>0.79947506945689328</v>
      </c>
      <c r="H318" s="182">
        <f t="shared" si="76"/>
        <v>13.89942973978529</v>
      </c>
      <c r="I318" s="369">
        <f t="shared" si="74"/>
        <v>56.399606705478234</v>
      </c>
      <c r="J318" s="370"/>
    </row>
    <row r="319" spans="1:10" x14ac:dyDescent="0.25">
      <c r="A319" s="63" t="s">
        <v>57</v>
      </c>
      <c r="B319" s="182">
        <v>89.367884529005991</v>
      </c>
      <c r="C319" s="182">
        <v>79.086588801012709</v>
      </c>
      <c r="D319" s="182">
        <v>123.12275682610081</v>
      </c>
      <c r="E319" s="182">
        <v>103.22675472364008</v>
      </c>
      <c r="F319" s="201">
        <f t="shared" si="75"/>
        <v>-0.16159483929166674</v>
      </c>
      <c r="G319" s="201">
        <f t="shared" si="73"/>
        <v>0.15507662811617684</v>
      </c>
      <c r="H319" s="182">
        <f t="shared" si="76"/>
        <v>-19.896002102460727</v>
      </c>
      <c r="I319" s="363">
        <f t="shared" si="74"/>
        <v>13.858870194634093</v>
      </c>
      <c r="J319" s="364"/>
    </row>
    <row r="320" spans="1:10" x14ac:dyDescent="0.25">
      <c r="A320" s="63" t="s">
        <v>78</v>
      </c>
      <c r="B320" s="195">
        <v>34.840372188635087</v>
      </c>
      <c r="C320" s="195">
        <v>36.922668633929398</v>
      </c>
      <c r="D320" s="195">
        <v>42.193146701038081</v>
      </c>
      <c r="E320" s="195">
        <v>41.15700908202232</v>
      </c>
      <c r="F320" s="201">
        <f t="shared" si="75"/>
        <v>-2.4557012217111263E-2</v>
      </c>
      <c r="G320" s="201">
        <f t="shared" si="73"/>
        <v>0.18130222200805646</v>
      </c>
      <c r="H320" s="195">
        <f t="shared" si="76"/>
        <v>-1.0361376190157614</v>
      </c>
      <c r="I320" s="363">
        <f t="shared" si="74"/>
        <v>6.3166368933872334</v>
      </c>
      <c r="J320" s="364"/>
    </row>
    <row r="321" spans="1:10" x14ac:dyDescent="0.25">
      <c r="A321" s="268" t="s">
        <v>13</v>
      </c>
      <c r="B321" s="269"/>
      <c r="C321" s="269"/>
      <c r="D321" s="269"/>
      <c r="E321" s="269"/>
      <c r="F321" s="269"/>
      <c r="G321" s="269"/>
      <c r="H321" s="269"/>
      <c r="I321" s="269"/>
      <c r="J321" s="270"/>
    </row>
    <row r="322" spans="1:10" ht="24" x14ac:dyDescent="0.4">
      <c r="A322" s="368" t="s">
        <v>81</v>
      </c>
      <c r="B322" s="368"/>
      <c r="C322" s="368"/>
      <c r="D322" s="368"/>
      <c r="E322" s="368"/>
      <c r="F322" s="368"/>
      <c r="G322" s="368"/>
      <c r="H322" s="368"/>
      <c r="I322" s="368"/>
      <c r="J322" s="368"/>
    </row>
    <row r="323" spans="1:10" ht="21" x14ac:dyDescent="0.35">
      <c r="A323" s="371" t="s">
        <v>82</v>
      </c>
      <c r="B323" s="371"/>
      <c r="C323" s="371"/>
      <c r="D323" s="371"/>
      <c r="E323" s="371"/>
      <c r="F323" s="371"/>
      <c r="G323" s="371"/>
      <c r="H323" s="371"/>
      <c r="I323" s="371"/>
      <c r="J323" s="371"/>
    </row>
    <row r="324" spans="1:10" x14ac:dyDescent="0.25">
      <c r="A324" s="46"/>
      <c r="B324" s="271" t="str">
        <f>B$5</f>
        <v>verano (junio-agosto)</v>
      </c>
      <c r="C324" s="272"/>
      <c r="D324" s="272"/>
      <c r="E324" s="272"/>
      <c r="F324" s="272"/>
      <c r="G324" s="272"/>
      <c r="H324" s="272"/>
      <c r="I324" s="272"/>
      <c r="J324" s="273"/>
    </row>
    <row r="325" spans="1:10" x14ac:dyDescent="0.25">
      <c r="A325" s="3"/>
      <c r="B325" s="204">
        <f>B$6</f>
        <v>2019</v>
      </c>
      <c r="C325" s="204">
        <f>C$6</f>
        <v>2022</v>
      </c>
      <c r="D325" s="204">
        <f>D$6</f>
        <v>2023</v>
      </c>
      <c r="E325" s="204">
        <f>E$6</f>
        <v>2024</v>
      </c>
      <c r="F325" s="204" t="str">
        <f>CONCATENATE("var ",RIGHT(E325,2),"/",RIGHT(D325,2))</f>
        <v>var 24/23</v>
      </c>
      <c r="G325" s="204" t="str">
        <f>CONCATENATE("var ",RIGHT(E325,2),"/",RIGHT(B325,2))</f>
        <v>var 24/19</v>
      </c>
      <c r="H325" s="204" t="str">
        <f>CONCATENATE("dif ",RIGHT(E325,2),"-",RIGHT(D325,2))</f>
        <v>dif 24-23</v>
      </c>
      <c r="I325" s="204" t="str">
        <f>CONCATENATE("dif ",RIGHT(E325,2),"-",RIGHT(B325,2))</f>
        <v>dif 24-19</v>
      </c>
      <c r="J325" s="205" t="str">
        <f>CONCATENATE("cuota ",RIGHT(E325,2))</f>
        <v>cuota 24</v>
      </c>
    </row>
    <row r="326" spans="1:10" x14ac:dyDescent="0.25">
      <c r="A326" s="206" t="s">
        <v>4</v>
      </c>
      <c r="B326" s="209">
        <v>384.33333333333331</v>
      </c>
      <c r="C326" s="209">
        <v>293.33333333333331</v>
      </c>
      <c r="D326" s="209">
        <v>301.66666666666669</v>
      </c>
      <c r="E326" s="209">
        <v>318.66666666666669</v>
      </c>
      <c r="F326" s="207">
        <f t="shared" ref="F326:F337" si="77">E326/D326-1</f>
        <v>5.6353591160221095E-2</v>
      </c>
      <c r="G326" s="207">
        <f t="shared" ref="G326:G337" si="78">E326/B326-1</f>
        <v>-0.17085862966175192</v>
      </c>
      <c r="H326" s="208">
        <f t="shared" ref="H326:H337" si="79">E326-D326</f>
        <v>17</v>
      </c>
      <c r="I326" s="208">
        <f t="shared" ref="I326:I337" si="80">E326-B326</f>
        <v>-65.666666666666629</v>
      </c>
      <c r="J326" s="207">
        <f>E326/$E$326</f>
        <v>1</v>
      </c>
    </row>
    <row r="327" spans="1:10" x14ac:dyDescent="0.25">
      <c r="A327" s="210" t="s">
        <v>5</v>
      </c>
      <c r="B327" s="213">
        <v>227.33333333333334</v>
      </c>
      <c r="C327" s="213">
        <v>193.33333333333334</v>
      </c>
      <c r="D327" s="213">
        <v>193.66666666666666</v>
      </c>
      <c r="E327" s="213">
        <v>207.66666666666666</v>
      </c>
      <c r="F327" s="211">
        <f t="shared" si="77"/>
        <v>7.2289156626506035E-2</v>
      </c>
      <c r="G327" s="211">
        <f t="shared" si="78"/>
        <v>-8.6510263929618803E-2</v>
      </c>
      <c r="H327" s="212">
        <f t="shared" si="79"/>
        <v>14</v>
      </c>
      <c r="I327" s="212">
        <f t="shared" si="80"/>
        <v>-19.666666666666686</v>
      </c>
      <c r="J327" s="211">
        <f t="shared" ref="J327:J337" si="81">E327/$E$326</f>
        <v>0.65167364016736395</v>
      </c>
    </row>
    <row r="328" spans="1:10" x14ac:dyDescent="0.25">
      <c r="A328" s="214" t="s">
        <v>6</v>
      </c>
      <c r="B328" s="217">
        <v>26</v>
      </c>
      <c r="C328" s="217">
        <v>29</v>
      </c>
      <c r="D328" s="217">
        <v>27</v>
      </c>
      <c r="E328" s="217">
        <v>30.666666666666668</v>
      </c>
      <c r="F328" s="215">
        <f t="shared" si="77"/>
        <v>0.13580246913580241</v>
      </c>
      <c r="G328" s="215">
        <f t="shared" si="78"/>
        <v>0.17948717948717952</v>
      </c>
      <c r="H328" s="216">
        <f t="shared" si="79"/>
        <v>3.6666666666666679</v>
      </c>
      <c r="I328" s="216">
        <f t="shared" si="80"/>
        <v>4.6666666666666679</v>
      </c>
      <c r="J328" s="215">
        <f t="shared" si="81"/>
        <v>9.6234309623430964E-2</v>
      </c>
    </row>
    <row r="329" spans="1:10" x14ac:dyDescent="0.25">
      <c r="A329" s="21" t="s">
        <v>7</v>
      </c>
      <c r="B329" s="219">
        <v>96.333333333333329</v>
      </c>
      <c r="C329" s="219">
        <v>99.666666666666671</v>
      </c>
      <c r="D329" s="219">
        <v>103.33333333333333</v>
      </c>
      <c r="E329" s="219">
        <v>104.66666666666667</v>
      </c>
      <c r="F329" s="193">
        <f t="shared" si="77"/>
        <v>1.2903225806451646E-2</v>
      </c>
      <c r="G329" s="193">
        <f t="shared" si="78"/>
        <v>8.6505190311418678E-2</v>
      </c>
      <c r="H329" s="218">
        <f t="shared" si="79"/>
        <v>1.3333333333333428</v>
      </c>
      <c r="I329" s="218">
        <f t="shared" si="80"/>
        <v>8.3333333333333428</v>
      </c>
      <c r="J329" s="193">
        <f t="shared" si="81"/>
        <v>0.32845188284518828</v>
      </c>
    </row>
    <row r="330" spans="1:10" x14ac:dyDescent="0.25">
      <c r="A330" s="21" t="s">
        <v>8</v>
      </c>
      <c r="B330" s="219">
        <v>52.333333333333336</v>
      </c>
      <c r="C330" s="219">
        <v>43</v>
      </c>
      <c r="D330" s="219">
        <v>41.333333333333336</v>
      </c>
      <c r="E330" s="219">
        <v>42.333333333333336</v>
      </c>
      <c r="F330" s="193">
        <f t="shared" si="77"/>
        <v>2.4193548387096753E-2</v>
      </c>
      <c r="G330" s="193">
        <f t="shared" si="78"/>
        <v>-0.19108280254777066</v>
      </c>
      <c r="H330" s="218">
        <f t="shared" si="79"/>
        <v>1</v>
      </c>
      <c r="I330" s="218">
        <f t="shared" si="80"/>
        <v>-10</v>
      </c>
      <c r="J330" s="193">
        <f t="shared" si="81"/>
        <v>0.13284518828451883</v>
      </c>
    </row>
    <row r="331" spans="1:10" x14ac:dyDescent="0.25">
      <c r="A331" s="21" t="s">
        <v>9</v>
      </c>
      <c r="B331" s="219">
        <v>20.666666666666668</v>
      </c>
      <c r="C331" s="219">
        <v>11.666666666666666</v>
      </c>
      <c r="D331" s="219">
        <v>11.666666666666666</v>
      </c>
      <c r="E331" s="219">
        <v>14.333333333333334</v>
      </c>
      <c r="F331" s="193">
        <f t="shared" si="77"/>
        <v>0.22857142857142865</v>
      </c>
      <c r="G331" s="193">
        <f t="shared" si="78"/>
        <v>-0.30645161290322587</v>
      </c>
      <c r="H331" s="218">
        <f t="shared" si="79"/>
        <v>2.6666666666666679</v>
      </c>
      <c r="I331" s="218">
        <f t="shared" si="80"/>
        <v>-6.3333333333333339</v>
      </c>
      <c r="J331" s="193">
        <f t="shared" si="81"/>
        <v>4.4979079497907949E-2</v>
      </c>
    </row>
    <row r="332" spans="1:10" x14ac:dyDescent="0.25">
      <c r="A332" s="220" t="s">
        <v>10</v>
      </c>
      <c r="B332" s="223">
        <v>32</v>
      </c>
      <c r="C332" s="223">
        <v>10</v>
      </c>
      <c r="D332" s="223">
        <v>10.333333333333334</v>
      </c>
      <c r="E332" s="223">
        <v>15.666666666666666</v>
      </c>
      <c r="F332" s="221">
        <f t="shared" si="77"/>
        <v>0.51612903225806428</v>
      </c>
      <c r="G332" s="221">
        <f t="shared" si="78"/>
        <v>-0.51041666666666674</v>
      </c>
      <c r="H332" s="222">
        <f t="shared" si="79"/>
        <v>5.3333333333333321</v>
      </c>
      <c r="I332" s="222">
        <f t="shared" si="80"/>
        <v>-16.333333333333336</v>
      </c>
      <c r="J332" s="221">
        <f t="shared" si="81"/>
        <v>4.9163179916317988E-2</v>
      </c>
    </row>
    <row r="333" spans="1:10" x14ac:dyDescent="0.25">
      <c r="A333" s="224" t="s">
        <v>11</v>
      </c>
      <c r="B333" s="213">
        <v>157</v>
      </c>
      <c r="C333" s="213">
        <v>100</v>
      </c>
      <c r="D333" s="213">
        <v>108</v>
      </c>
      <c r="E333" s="213">
        <v>111</v>
      </c>
      <c r="F333" s="211">
        <f t="shared" si="77"/>
        <v>2.7777777777777679E-2</v>
      </c>
      <c r="G333" s="211">
        <f t="shared" si="78"/>
        <v>-0.29299363057324845</v>
      </c>
      <c r="H333" s="212">
        <f t="shared" si="79"/>
        <v>3</v>
      </c>
      <c r="I333" s="212">
        <f t="shared" si="80"/>
        <v>-46</v>
      </c>
      <c r="J333" s="211">
        <f t="shared" si="81"/>
        <v>0.34832635983263599</v>
      </c>
    </row>
    <row r="334" spans="1:10" x14ac:dyDescent="0.25">
      <c r="A334" s="214" t="s">
        <v>12</v>
      </c>
      <c r="B334" s="219">
        <v>5</v>
      </c>
      <c r="C334" s="219">
        <v>5</v>
      </c>
      <c r="D334" s="217">
        <v>5</v>
      </c>
      <c r="E334" s="217">
        <v>5</v>
      </c>
      <c r="F334" s="215">
        <f t="shared" si="77"/>
        <v>0</v>
      </c>
      <c r="G334" s="215">
        <f t="shared" si="78"/>
        <v>0</v>
      </c>
      <c r="H334" s="216">
        <f t="shared" si="79"/>
        <v>0</v>
      </c>
      <c r="I334" s="216">
        <f t="shared" si="80"/>
        <v>0</v>
      </c>
      <c r="J334" s="215">
        <f t="shared" si="81"/>
        <v>1.5690376569037656E-2</v>
      </c>
    </row>
    <row r="335" spans="1:10" x14ac:dyDescent="0.25">
      <c r="A335" s="21" t="s">
        <v>8</v>
      </c>
      <c r="B335" s="219">
        <v>62</v>
      </c>
      <c r="C335" s="219">
        <v>50</v>
      </c>
      <c r="D335" s="219">
        <v>53</v>
      </c>
      <c r="E335" s="219">
        <v>54</v>
      </c>
      <c r="F335" s="193">
        <f t="shared" si="77"/>
        <v>1.8867924528301883E-2</v>
      </c>
      <c r="G335" s="193">
        <f t="shared" si="78"/>
        <v>-0.12903225806451613</v>
      </c>
      <c r="H335" s="218">
        <f t="shared" si="79"/>
        <v>1</v>
      </c>
      <c r="I335" s="218">
        <f t="shared" si="80"/>
        <v>-8</v>
      </c>
      <c r="J335" s="193">
        <f t="shared" si="81"/>
        <v>0.16945606694560669</v>
      </c>
    </row>
    <row r="336" spans="1:10" x14ac:dyDescent="0.25">
      <c r="A336" s="21" t="s">
        <v>9</v>
      </c>
      <c r="B336" s="219">
        <v>51.666666666666664</v>
      </c>
      <c r="C336" s="219">
        <v>29</v>
      </c>
      <c r="D336" s="219">
        <v>31.666666666666668</v>
      </c>
      <c r="E336" s="219">
        <v>31</v>
      </c>
      <c r="F336" s="193">
        <f t="shared" si="77"/>
        <v>-2.1052631578947434E-2</v>
      </c>
      <c r="G336" s="193">
        <f t="shared" si="78"/>
        <v>-0.4</v>
      </c>
      <c r="H336" s="218">
        <f t="shared" si="79"/>
        <v>-0.66666666666666785</v>
      </c>
      <c r="I336" s="218">
        <f t="shared" si="80"/>
        <v>-20.666666666666664</v>
      </c>
      <c r="J336" s="193">
        <f t="shared" si="81"/>
        <v>9.7280334728033463E-2</v>
      </c>
    </row>
    <row r="337" spans="1:10" x14ac:dyDescent="0.25">
      <c r="A337" s="225" t="s">
        <v>10</v>
      </c>
      <c r="B337" s="223">
        <v>38.333333333333336</v>
      </c>
      <c r="C337" s="223">
        <v>16</v>
      </c>
      <c r="D337" s="223">
        <v>18.333333333333332</v>
      </c>
      <c r="E337" s="223">
        <v>21</v>
      </c>
      <c r="F337" s="226">
        <f t="shared" si="77"/>
        <v>0.1454545454545455</v>
      </c>
      <c r="G337" s="226">
        <f t="shared" si="78"/>
        <v>-0.45217391304347831</v>
      </c>
      <c r="H337" s="227">
        <f t="shared" si="79"/>
        <v>2.6666666666666679</v>
      </c>
      <c r="I337" s="227">
        <f t="shared" si="80"/>
        <v>-17.333333333333336</v>
      </c>
      <c r="J337" s="226">
        <f t="shared" si="81"/>
        <v>6.5899581589958151E-2</v>
      </c>
    </row>
    <row r="338" spans="1:10" ht="21" x14ac:dyDescent="0.35">
      <c r="A338" s="372" t="s">
        <v>83</v>
      </c>
      <c r="B338" s="372"/>
      <c r="C338" s="372"/>
      <c r="D338" s="372"/>
      <c r="E338" s="372"/>
      <c r="F338" s="372"/>
      <c r="G338" s="372"/>
      <c r="H338" s="372"/>
      <c r="I338" s="372"/>
      <c r="J338" s="372"/>
    </row>
    <row r="339" spans="1:10" x14ac:dyDescent="0.25">
      <c r="A339" s="46"/>
      <c r="B339" s="271" t="str">
        <f>B$5</f>
        <v>verano (junio-agosto)</v>
      </c>
      <c r="C339" s="272"/>
      <c r="D339" s="272"/>
      <c r="E339" s="272"/>
      <c r="F339" s="272"/>
      <c r="G339" s="272"/>
      <c r="H339" s="272"/>
      <c r="I339" s="272"/>
      <c r="J339" s="273"/>
    </row>
    <row r="340" spans="1:10" x14ac:dyDescent="0.25">
      <c r="A340" s="3"/>
      <c r="B340" s="204">
        <f>B$6</f>
        <v>2019</v>
      </c>
      <c r="C340" s="204">
        <f>C$6</f>
        <v>2022</v>
      </c>
      <c r="D340" s="204">
        <f>D$6</f>
        <v>2023</v>
      </c>
      <c r="E340" s="204">
        <f>E$6</f>
        <v>2024</v>
      </c>
      <c r="F340" s="204" t="str">
        <f>CONCATENATE("var ",RIGHT(E340,2),"/",RIGHT(D340,2))</f>
        <v>var 24/23</v>
      </c>
      <c r="G340" s="204" t="str">
        <f>CONCATENATE("var ",RIGHT(E340,2),"/",RIGHT(B340,2))</f>
        <v>var 24/19</v>
      </c>
      <c r="H340" s="204" t="str">
        <f>CONCATENATE("dif ",RIGHT(E340,2),"-",RIGHT(D340,2))</f>
        <v>dif 24-23</v>
      </c>
      <c r="I340" s="204" t="str">
        <f>CONCATENATE("dif ",RIGHT(E340,2),"-",RIGHT(B340,2))</f>
        <v>dif 24-19</v>
      </c>
      <c r="J340" s="204" t="str">
        <f>CONCATENATE("cuota ",RIGHT(E340,2))</f>
        <v>cuota 24</v>
      </c>
    </row>
    <row r="341" spans="1:10" x14ac:dyDescent="0.25">
      <c r="A341" s="206" t="s">
        <v>48</v>
      </c>
      <c r="B341" s="209">
        <v>384.33333333333331</v>
      </c>
      <c r="C341" s="209">
        <v>293.33333333333331</v>
      </c>
      <c r="D341" s="209">
        <v>301.66666666666669</v>
      </c>
      <c r="E341" s="209">
        <v>318.66666666666669</v>
      </c>
      <c r="F341" s="207">
        <f t="shared" ref="F341:F351" si="82">E341/D341-1</f>
        <v>5.6353591160221095E-2</v>
      </c>
      <c r="G341" s="207">
        <f t="shared" ref="G341:G351" si="83">E341/B341-1</f>
        <v>-0.17085862966175192</v>
      </c>
      <c r="H341" s="208">
        <f t="shared" ref="H341:H351" si="84">E341-D341</f>
        <v>17</v>
      </c>
      <c r="I341" s="208">
        <f t="shared" ref="I341:I351" si="85">E341-B341</f>
        <v>-65.666666666666629</v>
      </c>
      <c r="J341" s="207">
        <f>E341/$E$341</f>
        <v>1</v>
      </c>
    </row>
    <row r="342" spans="1:10" x14ac:dyDescent="0.25">
      <c r="A342" s="60" t="s">
        <v>49</v>
      </c>
      <c r="B342" s="219">
        <v>99.666666666666671</v>
      </c>
      <c r="C342" s="219">
        <v>84.333333333333329</v>
      </c>
      <c r="D342" s="217">
        <v>88.666666666666671</v>
      </c>
      <c r="E342" s="219">
        <v>93.666666666666671</v>
      </c>
      <c r="F342" s="193">
        <f t="shared" si="82"/>
        <v>5.6390977443609103E-2</v>
      </c>
      <c r="G342" s="193">
        <f t="shared" si="83"/>
        <v>-6.020066889632103E-2</v>
      </c>
      <c r="H342" s="218">
        <f t="shared" si="84"/>
        <v>5</v>
      </c>
      <c r="I342" s="218">
        <f t="shared" si="85"/>
        <v>-6</v>
      </c>
      <c r="J342" s="193">
        <f t="shared" ref="J342:J351" si="86">E342/$E$341</f>
        <v>0.29393305439330542</v>
      </c>
    </row>
    <row r="343" spans="1:10" x14ac:dyDescent="0.25">
      <c r="A343" s="63" t="s">
        <v>50</v>
      </c>
      <c r="B343" s="219">
        <v>101.66666666666667</v>
      </c>
      <c r="C343" s="219">
        <v>78</v>
      </c>
      <c r="D343" s="219">
        <v>78</v>
      </c>
      <c r="E343" s="219">
        <v>80.666666666666671</v>
      </c>
      <c r="F343" s="193">
        <f t="shared" si="82"/>
        <v>3.4188034188034289E-2</v>
      </c>
      <c r="G343" s="193">
        <f t="shared" si="83"/>
        <v>-0.20655737704918031</v>
      </c>
      <c r="H343" s="218">
        <f t="shared" si="84"/>
        <v>2.6666666666666714</v>
      </c>
      <c r="I343" s="218">
        <f t="shared" si="85"/>
        <v>-21</v>
      </c>
      <c r="J343" s="193">
        <f t="shared" si="86"/>
        <v>0.25313807531380755</v>
      </c>
    </row>
    <row r="344" spans="1:10" x14ac:dyDescent="0.25">
      <c r="A344" s="63" t="s">
        <v>52</v>
      </c>
      <c r="B344" s="219">
        <v>78</v>
      </c>
      <c r="C344" s="219">
        <v>59.666666666666664</v>
      </c>
      <c r="D344" s="219">
        <v>61.666666666666664</v>
      </c>
      <c r="E344" s="219">
        <v>64</v>
      </c>
      <c r="F344" s="193">
        <f t="shared" si="82"/>
        <v>3.7837837837837895E-2</v>
      </c>
      <c r="G344" s="193">
        <f t="shared" si="83"/>
        <v>-0.17948717948717952</v>
      </c>
      <c r="H344" s="218">
        <f t="shared" si="84"/>
        <v>2.3333333333333357</v>
      </c>
      <c r="I344" s="218">
        <f t="shared" si="85"/>
        <v>-14</v>
      </c>
      <c r="J344" s="193">
        <f t="shared" si="86"/>
        <v>0.20083682008368201</v>
      </c>
    </row>
    <row r="345" spans="1:10" x14ac:dyDescent="0.25">
      <c r="A345" s="63" t="s">
        <v>53</v>
      </c>
      <c r="B345" s="219">
        <v>15</v>
      </c>
      <c r="C345" s="219">
        <v>11</v>
      </c>
      <c r="D345" s="219">
        <v>12</v>
      </c>
      <c r="E345" s="219">
        <v>12</v>
      </c>
      <c r="F345" s="193">
        <f t="shared" si="82"/>
        <v>0</v>
      </c>
      <c r="G345" s="193">
        <f t="shared" si="83"/>
        <v>-0.19999999999999996</v>
      </c>
      <c r="H345" s="218">
        <f t="shared" si="84"/>
        <v>0</v>
      </c>
      <c r="I345" s="218">
        <f t="shared" si="85"/>
        <v>-3</v>
      </c>
      <c r="J345" s="193">
        <f t="shared" si="86"/>
        <v>3.7656903765690378E-2</v>
      </c>
    </row>
    <row r="346" spans="1:10" x14ac:dyDescent="0.25">
      <c r="A346" s="63" t="s">
        <v>54</v>
      </c>
      <c r="B346" s="219">
        <v>22</v>
      </c>
      <c r="C346" s="219">
        <v>16.333333333333332</v>
      </c>
      <c r="D346" s="219">
        <v>17.333333333333332</v>
      </c>
      <c r="E346" s="219">
        <v>19.333333333333332</v>
      </c>
      <c r="F346" s="193">
        <f t="shared" si="82"/>
        <v>0.11538461538461542</v>
      </c>
      <c r="G346" s="193">
        <f t="shared" si="83"/>
        <v>-0.12121212121212122</v>
      </c>
      <c r="H346" s="218">
        <f t="shared" si="84"/>
        <v>2</v>
      </c>
      <c r="I346" s="218">
        <f t="shared" si="85"/>
        <v>-2.6666666666666679</v>
      </c>
      <c r="J346" s="193">
        <f t="shared" si="86"/>
        <v>6.0669456066945598E-2</v>
      </c>
    </row>
    <row r="347" spans="1:10" x14ac:dyDescent="0.25">
      <c r="A347" s="63" t="s">
        <v>55</v>
      </c>
      <c r="B347" s="219">
        <v>8</v>
      </c>
      <c r="C347" s="219">
        <v>5</v>
      </c>
      <c r="D347" s="219">
        <v>4.666666666666667</v>
      </c>
      <c r="E347" s="219">
        <v>6</v>
      </c>
      <c r="F347" s="193">
        <f t="shared" si="82"/>
        <v>0.28571428571428559</v>
      </c>
      <c r="G347" s="193">
        <f t="shared" si="83"/>
        <v>-0.25</v>
      </c>
      <c r="H347" s="218">
        <f t="shared" si="84"/>
        <v>1.333333333333333</v>
      </c>
      <c r="I347" s="218">
        <f t="shared" si="85"/>
        <v>-2</v>
      </c>
      <c r="J347" s="193">
        <f t="shared" si="86"/>
        <v>1.8828451882845189E-2</v>
      </c>
    </row>
    <row r="348" spans="1:10" x14ac:dyDescent="0.25">
      <c r="A348" s="63" t="s">
        <v>56</v>
      </c>
      <c r="B348" s="219">
        <v>19</v>
      </c>
      <c r="C348" s="219">
        <v>14</v>
      </c>
      <c r="D348" s="219">
        <v>13.666666666666666</v>
      </c>
      <c r="E348" s="219">
        <v>14</v>
      </c>
      <c r="F348" s="193">
        <f t="shared" si="82"/>
        <v>2.4390243902439046E-2</v>
      </c>
      <c r="G348" s="193">
        <f t="shared" si="83"/>
        <v>-0.26315789473684215</v>
      </c>
      <c r="H348" s="218">
        <f t="shared" si="84"/>
        <v>0.33333333333333393</v>
      </c>
      <c r="I348" s="218">
        <f t="shared" si="85"/>
        <v>-5</v>
      </c>
      <c r="J348" s="193">
        <f t="shared" si="86"/>
        <v>4.3933054393305436E-2</v>
      </c>
    </row>
    <row r="349" spans="1:10" x14ac:dyDescent="0.25">
      <c r="A349" s="63" t="s">
        <v>51</v>
      </c>
      <c r="B349" s="219">
        <v>13</v>
      </c>
      <c r="C349" s="219">
        <v>5</v>
      </c>
      <c r="D349" s="219">
        <v>6.666666666666667</v>
      </c>
      <c r="E349" s="219">
        <v>6.666666666666667</v>
      </c>
      <c r="F349" s="193">
        <f t="shared" si="82"/>
        <v>0</v>
      </c>
      <c r="G349" s="193">
        <f t="shared" si="83"/>
        <v>-0.48717948717948711</v>
      </c>
      <c r="H349" s="218">
        <f t="shared" si="84"/>
        <v>0</v>
      </c>
      <c r="I349" s="218">
        <f t="shared" si="85"/>
        <v>-6.333333333333333</v>
      </c>
      <c r="J349" s="193">
        <f t="shared" si="86"/>
        <v>2.0920502092050208E-2</v>
      </c>
    </row>
    <row r="350" spans="1:10" x14ac:dyDescent="0.25">
      <c r="A350" s="64" t="s">
        <v>57</v>
      </c>
      <c r="B350" s="219">
        <v>6</v>
      </c>
      <c r="C350" s="219">
        <v>5</v>
      </c>
      <c r="D350" s="219">
        <v>4</v>
      </c>
      <c r="E350" s="219">
        <v>5</v>
      </c>
      <c r="F350" s="193">
        <f t="shared" si="82"/>
        <v>0.25</v>
      </c>
      <c r="G350" s="193">
        <f t="shared" si="83"/>
        <v>-0.16666666666666663</v>
      </c>
      <c r="H350" s="218">
        <f t="shared" si="84"/>
        <v>1</v>
      </c>
      <c r="I350" s="218">
        <f t="shared" si="85"/>
        <v>-1</v>
      </c>
      <c r="J350" s="193">
        <f t="shared" si="86"/>
        <v>1.5690376569037656E-2</v>
      </c>
    </row>
    <row r="351" spans="1:10" x14ac:dyDescent="0.25">
      <c r="A351" s="65" t="s">
        <v>58</v>
      </c>
      <c r="B351" s="219">
        <v>22</v>
      </c>
      <c r="C351" s="219">
        <v>15</v>
      </c>
      <c r="D351" s="219">
        <v>15</v>
      </c>
      <c r="E351" s="219">
        <v>17.333333333333332</v>
      </c>
      <c r="F351" s="193">
        <f t="shared" si="82"/>
        <v>0.15555555555555545</v>
      </c>
      <c r="G351" s="193">
        <f t="shared" si="83"/>
        <v>-0.21212121212121215</v>
      </c>
      <c r="H351" s="218">
        <f t="shared" si="84"/>
        <v>2.3333333333333321</v>
      </c>
      <c r="I351" s="218">
        <f t="shared" si="85"/>
        <v>-4.6666666666666679</v>
      </c>
      <c r="J351" s="193">
        <f t="shared" si="86"/>
        <v>5.439330543933054E-2</v>
      </c>
    </row>
    <row r="352" spans="1:10" ht="21" x14ac:dyDescent="0.35">
      <c r="A352" s="372" t="s">
        <v>84</v>
      </c>
      <c r="B352" s="372"/>
      <c r="C352" s="372"/>
      <c r="D352" s="372"/>
      <c r="E352" s="372"/>
      <c r="F352" s="372"/>
      <c r="G352" s="372"/>
      <c r="H352" s="372"/>
      <c r="I352" s="372"/>
      <c r="J352" s="372"/>
    </row>
    <row r="353" spans="1:10" x14ac:dyDescent="0.25">
      <c r="A353" s="46"/>
      <c r="B353" s="271" t="str">
        <f>B$5</f>
        <v>verano (junio-agosto)</v>
      </c>
      <c r="C353" s="272"/>
      <c r="D353" s="272"/>
      <c r="E353" s="272"/>
      <c r="F353" s="272"/>
      <c r="G353" s="272"/>
      <c r="H353" s="272"/>
      <c r="I353" s="272"/>
      <c r="J353" s="273"/>
    </row>
    <row r="354" spans="1:10" x14ac:dyDescent="0.25">
      <c r="A354" s="3"/>
      <c r="B354" s="204">
        <f>B$6</f>
        <v>2019</v>
      </c>
      <c r="C354" s="204">
        <f>C$6</f>
        <v>2022</v>
      </c>
      <c r="D354" s="204">
        <f>D$6</f>
        <v>2023</v>
      </c>
      <c r="E354" s="204">
        <f>E$6</f>
        <v>2024</v>
      </c>
      <c r="F354" s="204" t="str">
        <f>CONCATENATE("var ",RIGHT(E354,2),"/",RIGHT(D354,2))</f>
        <v>var 24/23</v>
      </c>
      <c r="G354" s="204" t="str">
        <f>CONCATENATE("var ",RIGHT(E354,2),"/",RIGHT(B354,2))</f>
        <v>var 24/19</v>
      </c>
      <c r="H354" s="204" t="str">
        <f>CONCATENATE("dif ",RIGHT(E354,2),"-",RIGHT(D354,2))</f>
        <v>dif 24-23</v>
      </c>
      <c r="I354" s="204" t="str">
        <f>CONCATENATE("dif ",RIGHT(E354,2),"-",RIGHT(B354,2))</f>
        <v>dif 24-19</v>
      </c>
      <c r="J354" s="204" t="str">
        <f>CONCATENATE("cuota ",RIGHT(E354,2))</f>
        <v>cuota 24</v>
      </c>
    </row>
    <row r="355" spans="1:10" x14ac:dyDescent="0.25">
      <c r="A355" s="206" t="s">
        <v>4</v>
      </c>
      <c r="B355" s="228">
        <v>131419</v>
      </c>
      <c r="C355" s="228">
        <v>124650</v>
      </c>
      <c r="D355" s="228">
        <v>124101.66666666667</v>
      </c>
      <c r="E355" s="228">
        <v>127001.33333333333</v>
      </c>
      <c r="F355" s="207">
        <f t="shared" ref="F355:F366" si="87">E355/D355-1</f>
        <v>2.3365251608224336E-2</v>
      </c>
      <c r="G355" s="207">
        <f t="shared" ref="G355:G366" si="88">E355/B355-1</f>
        <v>-3.3615129217743789E-2</v>
      </c>
      <c r="H355" s="229">
        <f t="shared" ref="H355:H366" si="89">E355-D355</f>
        <v>2899.666666666657</v>
      </c>
      <c r="I355" s="229">
        <f t="shared" ref="I355:I366" si="90">E355-B355</f>
        <v>-4417.6666666666715</v>
      </c>
      <c r="J355" s="207">
        <f>E355/$E$355</f>
        <v>1</v>
      </c>
    </row>
    <row r="356" spans="1:10" x14ac:dyDescent="0.25">
      <c r="A356" s="210" t="s">
        <v>5</v>
      </c>
      <c r="B356" s="230">
        <v>87663.333333333328</v>
      </c>
      <c r="C356" s="230">
        <v>89804</v>
      </c>
      <c r="D356" s="230">
        <v>88071.333333333328</v>
      </c>
      <c r="E356" s="230">
        <v>91411</v>
      </c>
      <c r="F356" s="211">
        <f t="shared" si="87"/>
        <v>3.7920019378231418E-2</v>
      </c>
      <c r="G356" s="211">
        <f t="shared" si="88"/>
        <v>4.2750674930605692E-2</v>
      </c>
      <c r="H356" s="231">
        <f t="shared" si="89"/>
        <v>3339.6666666666715</v>
      </c>
      <c r="I356" s="231">
        <f t="shared" si="90"/>
        <v>3747.6666666666715</v>
      </c>
      <c r="J356" s="211">
        <f t="shared" ref="J356:J366" si="91">E356/$E$355</f>
        <v>0.71976409696486132</v>
      </c>
    </row>
    <row r="357" spans="1:10" x14ac:dyDescent="0.25">
      <c r="A357" s="214" t="s">
        <v>6</v>
      </c>
      <c r="B357" s="232">
        <v>15700.666666666666</v>
      </c>
      <c r="C357" s="232">
        <v>17626</v>
      </c>
      <c r="D357" s="232">
        <v>16025.666666666666</v>
      </c>
      <c r="E357" s="232">
        <v>18232.666666666668</v>
      </c>
      <c r="F357" s="215">
        <f t="shared" si="87"/>
        <v>0.13771657965347273</v>
      </c>
      <c r="G357" s="215">
        <f t="shared" si="88"/>
        <v>0.16126703749310023</v>
      </c>
      <c r="H357" s="233">
        <f t="shared" si="89"/>
        <v>2207.0000000000018</v>
      </c>
      <c r="I357" s="233">
        <f t="shared" si="90"/>
        <v>2532.0000000000018</v>
      </c>
      <c r="J357" s="215">
        <f t="shared" si="91"/>
        <v>0.14356279724097387</v>
      </c>
    </row>
    <row r="358" spans="1:10" x14ac:dyDescent="0.25">
      <c r="A358" s="21" t="s">
        <v>7</v>
      </c>
      <c r="B358" s="234">
        <v>52713.666666666664</v>
      </c>
      <c r="C358" s="234">
        <v>54095</v>
      </c>
      <c r="D358" s="234">
        <v>56279</v>
      </c>
      <c r="E358" s="234">
        <v>56752.333333333336</v>
      </c>
      <c r="F358" s="193">
        <f t="shared" si="87"/>
        <v>8.4104787457726093E-3</v>
      </c>
      <c r="G358" s="193">
        <f t="shared" si="88"/>
        <v>7.6615172535901666E-2</v>
      </c>
      <c r="H358" s="235">
        <f t="shared" si="89"/>
        <v>473.33333333333576</v>
      </c>
      <c r="I358" s="235">
        <f t="shared" si="90"/>
        <v>4038.6666666666715</v>
      </c>
      <c r="J358" s="193">
        <f t="shared" si="91"/>
        <v>0.44686407491784869</v>
      </c>
    </row>
    <row r="359" spans="1:10" x14ac:dyDescent="0.25">
      <c r="A359" s="21" t="s">
        <v>8</v>
      </c>
      <c r="B359" s="234">
        <v>15981.333333333334</v>
      </c>
      <c r="C359" s="234">
        <v>15485</v>
      </c>
      <c r="D359" s="234">
        <v>13214.333333333334</v>
      </c>
      <c r="E359" s="234">
        <v>13677.333333333334</v>
      </c>
      <c r="F359" s="193">
        <f t="shared" si="87"/>
        <v>3.5037711575814035E-2</v>
      </c>
      <c r="G359" s="193">
        <f t="shared" si="88"/>
        <v>-0.14416819622893373</v>
      </c>
      <c r="H359" s="235">
        <f t="shared" si="89"/>
        <v>463</v>
      </c>
      <c r="I359" s="235">
        <f t="shared" si="90"/>
        <v>-2304</v>
      </c>
      <c r="J359" s="193">
        <f t="shared" si="91"/>
        <v>0.10769440740779625</v>
      </c>
    </row>
    <row r="360" spans="1:10" x14ac:dyDescent="0.25">
      <c r="A360" s="21" t="s">
        <v>9</v>
      </c>
      <c r="B360" s="234">
        <v>2262.6666666666665</v>
      </c>
      <c r="C360" s="234">
        <v>2013</v>
      </c>
      <c r="D360" s="234">
        <v>1963.6666666666667</v>
      </c>
      <c r="E360" s="234">
        <v>2060</v>
      </c>
      <c r="F360" s="193">
        <f t="shared" si="87"/>
        <v>4.9057884909183391E-2</v>
      </c>
      <c r="G360" s="193">
        <f t="shared" si="88"/>
        <v>-8.9569829110194399E-2</v>
      </c>
      <c r="H360" s="235">
        <f t="shared" si="89"/>
        <v>96.333333333333258</v>
      </c>
      <c r="I360" s="235">
        <f t="shared" si="90"/>
        <v>-202.66666666666652</v>
      </c>
      <c r="J360" s="193">
        <f t="shared" si="91"/>
        <v>1.6220302149058802E-2</v>
      </c>
    </row>
    <row r="361" spans="1:10" x14ac:dyDescent="0.25">
      <c r="A361" s="220" t="s">
        <v>10</v>
      </c>
      <c r="B361" s="236">
        <v>1005</v>
      </c>
      <c r="C361" s="236">
        <v>585</v>
      </c>
      <c r="D361" s="236">
        <v>588.66666666666663</v>
      </c>
      <c r="E361" s="236">
        <v>688.66666666666663</v>
      </c>
      <c r="F361" s="221">
        <f t="shared" si="87"/>
        <v>0.16987542468856165</v>
      </c>
      <c r="G361" s="221">
        <f t="shared" si="88"/>
        <v>-0.3147595356550581</v>
      </c>
      <c r="H361" s="237">
        <f t="shared" si="89"/>
        <v>100</v>
      </c>
      <c r="I361" s="237">
        <f t="shared" si="90"/>
        <v>-316.33333333333337</v>
      </c>
      <c r="J361" s="221">
        <f t="shared" si="91"/>
        <v>5.4225152491837354E-3</v>
      </c>
    </row>
    <row r="362" spans="1:10" x14ac:dyDescent="0.25">
      <c r="A362" s="224" t="s">
        <v>11</v>
      </c>
      <c r="B362" s="230">
        <v>43755.666666666664</v>
      </c>
      <c r="C362" s="230">
        <v>34846</v>
      </c>
      <c r="D362" s="230">
        <v>36030.333333333336</v>
      </c>
      <c r="E362" s="230">
        <v>35590.333333333336</v>
      </c>
      <c r="F362" s="211">
        <f t="shared" si="87"/>
        <v>-1.2211932538324199E-2</v>
      </c>
      <c r="G362" s="211">
        <f t="shared" si="88"/>
        <v>-0.186612019776486</v>
      </c>
      <c r="H362" s="231">
        <f t="shared" si="89"/>
        <v>-440</v>
      </c>
      <c r="I362" s="231">
        <f t="shared" si="90"/>
        <v>-8165.3333333333285</v>
      </c>
      <c r="J362" s="211">
        <f t="shared" si="91"/>
        <v>0.28023590303513879</v>
      </c>
    </row>
    <row r="363" spans="1:10" x14ac:dyDescent="0.25">
      <c r="A363" s="214" t="s">
        <v>12</v>
      </c>
      <c r="B363" s="234">
        <v>1933</v>
      </c>
      <c r="C363" s="234">
        <v>2230</v>
      </c>
      <c r="D363" s="232">
        <v>2117</v>
      </c>
      <c r="E363" s="234">
        <v>2119</v>
      </c>
      <c r="F363" s="215">
        <f t="shared" si="87"/>
        <v>9.4473311289555717E-4</v>
      </c>
      <c r="G363" s="215">
        <f t="shared" si="88"/>
        <v>9.6223486808070247E-2</v>
      </c>
      <c r="H363" s="233">
        <f t="shared" si="89"/>
        <v>2</v>
      </c>
      <c r="I363" s="233">
        <f t="shared" si="90"/>
        <v>186</v>
      </c>
      <c r="J363" s="215">
        <f t="shared" si="91"/>
        <v>1.6684864200900779E-2</v>
      </c>
    </row>
    <row r="364" spans="1:10" x14ac:dyDescent="0.25">
      <c r="A364" s="21" t="s">
        <v>8</v>
      </c>
      <c r="B364" s="234">
        <v>24298</v>
      </c>
      <c r="C364" s="234">
        <v>20598.666666666668</v>
      </c>
      <c r="D364" s="234">
        <v>21400</v>
      </c>
      <c r="E364" s="234">
        <v>21284</v>
      </c>
      <c r="F364" s="193">
        <f t="shared" si="87"/>
        <v>-5.4205607476635054E-3</v>
      </c>
      <c r="G364" s="193">
        <f t="shared" si="88"/>
        <v>-0.12404313112190302</v>
      </c>
      <c r="H364" s="235">
        <f t="shared" si="89"/>
        <v>-116</v>
      </c>
      <c r="I364" s="235">
        <f t="shared" si="90"/>
        <v>-3014</v>
      </c>
      <c r="J364" s="193">
        <f t="shared" si="91"/>
        <v>0.16758879171872212</v>
      </c>
    </row>
    <row r="365" spans="1:10" x14ac:dyDescent="0.25">
      <c r="A365" s="21" t="s">
        <v>9</v>
      </c>
      <c r="B365" s="234">
        <v>12363.333333333334</v>
      </c>
      <c r="C365" s="234">
        <v>9019.3333333333339</v>
      </c>
      <c r="D365" s="234">
        <v>9270.3333333333339</v>
      </c>
      <c r="E365" s="234">
        <v>8710.3333333333339</v>
      </c>
      <c r="F365" s="193">
        <f t="shared" si="87"/>
        <v>-6.0407752328215492E-2</v>
      </c>
      <c r="G365" s="193">
        <f t="shared" si="88"/>
        <v>-0.2954704772175788</v>
      </c>
      <c r="H365" s="235">
        <f t="shared" si="89"/>
        <v>-560</v>
      </c>
      <c r="I365" s="235">
        <f t="shared" si="90"/>
        <v>-3653</v>
      </c>
      <c r="J365" s="193">
        <f t="shared" si="91"/>
        <v>6.858458178916757E-2</v>
      </c>
    </row>
    <row r="366" spans="1:10" x14ac:dyDescent="0.25">
      <c r="A366" s="225" t="s">
        <v>10</v>
      </c>
      <c r="B366" s="236">
        <v>5161.333333333333</v>
      </c>
      <c r="C366" s="236">
        <v>2998</v>
      </c>
      <c r="D366" s="236">
        <v>3243</v>
      </c>
      <c r="E366" s="236">
        <v>3477</v>
      </c>
      <c r="F366" s="226">
        <f t="shared" si="87"/>
        <v>7.2155411655874246E-2</v>
      </c>
      <c r="G366" s="226">
        <f t="shared" si="88"/>
        <v>-0.32633686385946781</v>
      </c>
      <c r="H366" s="238">
        <f t="shared" si="89"/>
        <v>234</v>
      </c>
      <c r="I366" s="238">
        <f t="shared" si="90"/>
        <v>-1684.333333333333</v>
      </c>
      <c r="J366" s="226">
        <f t="shared" si="91"/>
        <v>2.7377665326348281E-2</v>
      </c>
    </row>
    <row r="367" spans="1:10" ht="21" x14ac:dyDescent="0.35">
      <c r="A367" s="372" t="s">
        <v>85</v>
      </c>
      <c r="B367" s="372"/>
      <c r="C367" s="372"/>
      <c r="D367" s="372"/>
      <c r="E367" s="372"/>
      <c r="F367" s="372"/>
      <c r="G367" s="372"/>
      <c r="H367" s="372"/>
      <c r="I367" s="372"/>
      <c r="J367" s="372"/>
    </row>
    <row r="368" spans="1:10" x14ac:dyDescent="0.25">
      <c r="A368" s="46"/>
      <c r="B368" s="271" t="str">
        <f>B$5</f>
        <v>verano (junio-agosto)</v>
      </c>
      <c r="C368" s="272"/>
      <c r="D368" s="272"/>
      <c r="E368" s="272"/>
      <c r="F368" s="272"/>
      <c r="G368" s="272"/>
      <c r="H368" s="272"/>
      <c r="I368" s="272"/>
      <c r="J368" s="273"/>
    </row>
    <row r="369" spans="1:10" x14ac:dyDescent="0.25">
      <c r="A369" s="3"/>
      <c r="B369" s="204">
        <f>B$6</f>
        <v>2019</v>
      </c>
      <c r="C369" s="204">
        <f>C$6</f>
        <v>2022</v>
      </c>
      <c r="D369" s="204">
        <f>D$6</f>
        <v>2023</v>
      </c>
      <c r="E369" s="204">
        <f>E$6</f>
        <v>2024</v>
      </c>
      <c r="F369" s="204" t="str">
        <f>CONCATENATE("var ",RIGHT(E369,2),"/",RIGHT(D369,2))</f>
        <v>var 24/23</v>
      </c>
      <c r="G369" s="204" t="str">
        <f>CONCATENATE("var ",RIGHT(E369,2),"/",RIGHT(B369,2))</f>
        <v>var 24/19</v>
      </c>
      <c r="H369" s="204" t="str">
        <f>CONCATENATE("dif ",RIGHT(E369,2),"-",RIGHT(D369,2))</f>
        <v>dif 24-23</v>
      </c>
      <c r="I369" s="204" t="str">
        <f>CONCATENATE("dif ",RIGHT(E369,2),"-",RIGHT(B369,2))</f>
        <v>dif 24-19</v>
      </c>
      <c r="J369" s="204" t="str">
        <f>CONCATENATE("cuota ",RIGHT(E369,2))</f>
        <v>cuota 24</v>
      </c>
    </row>
    <row r="370" spans="1:10" x14ac:dyDescent="0.25">
      <c r="A370" s="206" t="s">
        <v>48</v>
      </c>
      <c r="B370" s="228">
        <v>131419</v>
      </c>
      <c r="C370" s="228">
        <v>124650</v>
      </c>
      <c r="D370" s="228">
        <v>124101.66666666667</v>
      </c>
      <c r="E370" s="228">
        <v>127001.33333333333</v>
      </c>
      <c r="F370" s="207">
        <f t="shared" ref="F370:F380" si="92">E370/D370-1</f>
        <v>2.3365251608224336E-2</v>
      </c>
      <c r="G370" s="207">
        <f t="shared" ref="G370:G380" si="93">E370/B370-1</f>
        <v>-3.3615129217743789E-2</v>
      </c>
      <c r="H370" s="229">
        <f t="shared" ref="H370:H380" si="94">E370-D370</f>
        <v>2899.666666666657</v>
      </c>
      <c r="I370" s="229">
        <f t="shared" ref="I370:I380" si="95">E370-B370</f>
        <v>-4417.6666666666715</v>
      </c>
      <c r="J370" s="207">
        <f>E370/$E$370</f>
        <v>1</v>
      </c>
    </row>
    <row r="371" spans="1:10" x14ac:dyDescent="0.25">
      <c r="A371" s="60" t="s">
        <v>49</v>
      </c>
      <c r="B371" s="234">
        <v>46348</v>
      </c>
      <c r="C371" s="234">
        <v>44353</v>
      </c>
      <c r="D371" s="232">
        <v>45234</v>
      </c>
      <c r="E371" s="234">
        <v>46265.333333333336</v>
      </c>
      <c r="F371" s="193">
        <f t="shared" si="92"/>
        <v>2.2799958733106473E-2</v>
      </c>
      <c r="G371" s="193">
        <f t="shared" si="93"/>
        <v>-1.783608066511233E-3</v>
      </c>
      <c r="H371" s="235">
        <f t="shared" si="94"/>
        <v>1031.3333333333358</v>
      </c>
      <c r="I371" s="235">
        <f t="shared" si="95"/>
        <v>-82.666666666664241</v>
      </c>
      <c r="J371" s="193">
        <f t="shared" ref="J371:J380" si="96">E371/$E$370</f>
        <v>0.36429013868620808</v>
      </c>
    </row>
    <row r="372" spans="1:10" x14ac:dyDescent="0.25">
      <c r="A372" s="63" t="s">
        <v>50</v>
      </c>
      <c r="B372" s="234">
        <v>40928</v>
      </c>
      <c r="C372" s="234">
        <v>39037.333333333336</v>
      </c>
      <c r="D372" s="234">
        <v>37079.666666666664</v>
      </c>
      <c r="E372" s="234">
        <v>37714.666666666664</v>
      </c>
      <c r="F372" s="193">
        <f t="shared" si="92"/>
        <v>1.7125288792599669E-2</v>
      </c>
      <c r="G372" s="193">
        <f t="shared" si="93"/>
        <v>-7.8511858222569786E-2</v>
      </c>
      <c r="H372" s="235">
        <f t="shared" si="94"/>
        <v>635</v>
      </c>
      <c r="I372" s="235">
        <f t="shared" si="95"/>
        <v>-3213.3333333333358</v>
      </c>
      <c r="J372" s="193">
        <f t="shared" si="96"/>
        <v>0.29696276154581053</v>
      </c>
    </row>
    <row r="373" spans="1:10" x14ac:dyDescent="0.25">
      <c r="A373" s="63" t="s">
        <v>52</v>
      </c>
      <c r="B373" s="234">
        <v>21382.333333333332</v>
      </c>
      <c r="C373" s="234">
        <v>18549</v>
      </c>
      <c r="D373" s="234">
        <v>19142.333333333332</v>
      </c>
      <c r="E373" s="234">
        <v>20163.333333333332</v>
      </c>
      <c r="F373" s="193">
        <f t="shared" si="92"/>
        <v>5.3337280373343621E-2</v>
      </c>
      <c r="G373" s="193">
        <f t="shared" si="93"/>
        <v>-5.7009680889207659E-2</v>
      </c>
      <c r="H373" s="235">
        <f t="shared" si="94"/>
        <v>1021</v>
      </c>
      <c r="I373" s="235">
        <f t="shared" si="95"/>
        <v>-1219</v>
      </c>
      <c r="J373" s="193">
        <f t="shared" si="96"/>
        <v>0.15876473737808527</v>
      </c>
    </row>
    <row r="374" spans="1:10" x14ac:dyDescent="0.25">
      <c r="A374" s="63" t="s">
        <v>53</v>
      </c>
      <c r="B374" s="234">
        <v>4121</v>
      </c>
      <c r="C374" s="234">
        <v>4513.666666666667</v>
      </c>
      <c r="D374" s="234">
        <v>4791</v>
      </c>
      <c r="E374" s="234">
        <v>4797</v>
      </c>
      <c r="F374" s="193">
        <f t="shared" si="92"/>
        <v>1.2523481527864089E-3</v>
      </c>
      <c r="G374" s="193">
        <f t="shared" si="93"/>
        <v>0.16403785488959</v>
      </c>
      <c r="H374" s="235">
        <f t="shared" si="94"/>
        <v>6</v>
      </c>
      <c r="I374" s="235">
        <f t="shared" si="95"/>
        <v>676</v>
      </c>
      <c r="J374" s="193">
        <f t="shared" si="96"/>
        <v>3.7771256994677226E-2</v>
      </c>
    </row>
    <row r="375" spans="1:10" x14ac:dyDescent="0.25">
      <c r="A375" s="63" t="s">
        <v>54</v>
      </c>
      <c r="B375" s="234">
        <v>2586.6666666666665</v>
      </c>
      <c r="C375" s="234">
        <v>2658</v>
      </c>
      <c r="D375" s="234">
        <v>2678.6666666666665</v>
      </c>
      <c r="E375" s="234">
        <v>2725.3333333333335</v>
      </c>
      <c r="F375" s="193">
        <f t="shared" si="92"/>
        <v>1.7421602787456525E-2</v>
      </c>
      <c r="G375" s="193">
        <f t="shared" si="93"/>
        <v>5.3608247422680444E-2</v>
      </c>
      <c r="H375" s="235">
        <f t="shared" si="94"/>
        <v>46.66666666666697</v>
      </c>
      <c r="I375" s="235">
        <f t="shared" si="95"/>
        <v>138.66666666666697</v>
      </c>
      <c r="J375" s="193">
        <f t="shared" si="96"/>
        <v>2.1459092292994301E-2</v>
      </c>
    </row>
    <row r="376" spans="1:10" x14ac:dyDescent="0.25">
      <c r="A376" s="63" t="s">
        <v>55</v>
      </c>
      <c r="B376" s="234">
        <v>584</v>
      </c>
      <c r="C376" s="234">
        <v>663</v>
      </c>
      <c r="D376" s="234">
        <v>654.66666666666663</v>
      </c>
      <c r="E376" s="234">
        <v>673</v>
      </c>
      <c r="F376" s="193">
        <f t="shared" si="92"/>
        <v>2.800407331975574E-2</v>
      </c>
      <c r="G376" s="193">
        <f t="shared" si="93"/>
        <v>0.15239726027397271</v>
      </c>
      <c r="H376" s="235">
        <f t="shared" si="94"/>
        <v>18.333333333333371</v>
      </c>
      <c r="I376" s="235">
        <f t="shared" si="95"/>
        <v>89</v>
      </c>
      <c r="J376" s="193">
        <f t="shared" si="96"/>
        <v>5.2991569642313469E-3</v>
      </c>
    </row>
    <row r="377" spans="1:10" x14ac:dyDescent="0.25">
      <c r="A377" s="63" t="s">
        <v>56</v>
      </c>
      <c r="B377" s="234">
        <v>6890</v>
      </c>
      <c r="C377" s="234">
        <v>6413</v>
      </c>
      <c r="D377" s="234">
        <v>6335.666666666667</v>
      </c>
      <c r="E377" s="234">
        <v>6415</v>
      </c>
      <c r="F377" s="193">
        <f t="shared" si="92"/>
        <v>1.252170253064655E-2</v>
      </c>
      <c r="G377" s="193">
        <f t="shared" si="93"/>
        <v>-6.8940493468795383E-2</v>
      </c>
      <c r="H377" s="235">
        <f t="shared" si="94"/>
        <v>79.33333333333303</v>
      </c>
      <c r="I377" s="235">
        <f t="shared" si="95"/>
        <v>-475</v>
      </c>
      <c r="J377" s="193">
        <f t="shared" si="96"/>
        <v>5.0511280721462243E-2</v>
      </c>
    </row>
    <row r="378" spans="1:10" x14ac:dyDescent="0.25">
      <c r="A378" s="63" t="s">
        <v>51</v>
      </c>
      <c r="B378" s="234">
        <v>1127</v>
      </c>
      <c r="C378" s="234">
        <v>844</v>
      </c>
      <c r="D378" s="234">
        <v>862.33333333333337</v>
      </c>
      <c r="E378" s="234">
        <v>862.33333333333337</v>
      </c>
      <c r="F378" s="193">
        <f t="shared" si="92"/>
        <v>0</v>
      </c>
      <c r="G378" s="193">
        <f t="shared" si="93"/>
        <v>-0.23484176279207336</v>
      </c>
      <c r="H378" s="235">
        <f t="shared" si="94"/>
        <v>0</v>
      </c>
      <c r="I378" s="235">
        <f t="shared" si="95"/>
        <v>-264.66666666666663</v>
      </c>
      <c r="J378" s="193">
        <f t="shared" si="96"/>
        <v>6.7899549611027711E-3</v>
      </c>
    </row>
    <row r="379" spans="1:10" x14ac:dyDescent="0.25">
      <c r="A379" s="64" t="s">
        <v>57</v>
      </c>
      <c r="B379" s="234">
        <v>4070</v>
      </c>
      <c r="C379" s="234">
        <v>4562</v>
      </c>
      <c r="D379" s="234">
        <v>4276</v>
      </c>
      <c r="E379" s="234">
        <v>4306.333333333333</v>
      </c>
      <c r="F379" s="193">
        <f t="shared" si="92"/>
        <v>7.0938571874024081E-3</v>
      </c>
      <c r="G379" s="193">
        <f t="shared" si="93"/>
        <v>5.8067158067157898E-2</v>
      </c>
      <c r="H379" s="235">
        <f t="shared" si="94"/>
        <v>30.33333333333303</v>
      </c>
      <c r="I379" s="235">
        <f t="shared" si="95"/>
        <v>236.33333333333303</v>
      </c>
      <c r="J379" s="193">
        <f t="shared" si="96"/>
        <v>3.3907780495742827E-2</v>
      </c>
    </row>
    <row r="380" spans="1:10" x14ac:dyDescent="0.25">
      <c r="A380" s="65" t="s">
        <v>58</v>
      </c>
      <c r="B380" s="234">
        <v>3382</v>
      </c>
      <c r="C380" s="234">
        <v>3057</v>
      </c>
      <c r="D380" s="234">
        <v>3047.3333333333335</v>
      </c>
      <c r="E380" s="234">
        <v>3079</v>
      </c>
      <c r="F380" s="193">
        <f t="shared" si="92"/>
        <v>1.0391599212426161E-2</v>
      </c>
      <c r="G380" s="193">
        <f t="shared" si="93"/>
        <v>-8.9591957421644053E-2</v>
      </c>
      <c r="H380" s="235">
        <f t="shared" si="94"/>
        <v>31.666666666666515</v>
      </c>
      <c r="I380" s="235">
        <f t="shared" si="95"/>
        <v>-303</v>
      </c>
      <c r="J380" s="193">
        <f t="shared" si="96"/>
        <v>2.4243839959685463E-2</v>
      </c>
    </row>
    <row r="381" spans="1:10" ht="21" x14ac:dyDescent="0.35">
      <c r="A381" s="371" t="s">
        <v>86</v>
      </c>
      <c r="B381" s="371"/>
      <c r="C381" s="371"/>
      <c r="D381" s="371"/>
      <c r="E381" s="371"/>
      <c r="F381" s="371"/>
      <c r="G381" s="371"/>
      <c r="H381" s="371"/>
      <c r="I381" s="371"/>
      <c r="J381" s="371"/>
    </row>
  </sheetData>
  <mergeCells count="305">
    <mergeCell ref="A381:J381"/>
    <mergeCell ref="A352:J352"/>
    <mergeCell ref="B353:J353"/>
    <mergeCell ref="A367:J367"/>
    <mergeCell ref="B368:J368"/>
    <mergeCell ref="A323:J323"/>
    <mergeCell ref="B324:J324"/>
    <mergeCell ref="A338:J338"/>
    <mergeCell ref="B339:J339"/>
    <mergeCell ref="I319:J319"/>
    <mergeCell ref="I320:J320"/>
    <mergeCell ref="A321:J321"/>
    <mergeCell ref="A322:J322"/>
    <mergeCell ref="I316:J316"/>
    <mergeCell ref="I317:J317"/>
    <mergeCell ref="I318:J318"/>
    <mergeCell ref="I313:J313"/>
    <mergeCell ref="I314:J314"/>
    <mergeCell ref="I315:J315"/>
    <mergeCell ref="I310:J310"/>
    <mergeCell ref="I311:J311"/>
    <mergeCell ref="I312:J312"/>
    <mergeCell ref="A306:J306"/>
    <mergeCell ref="A307:J307"/>
    <mergeCell ref="B308:J308"/>
    <mergeCell ref="I309:J309"/>
    <mergeCell ref="I303:J303"/>
    <mergeCell ref="I304:J304"/>
    <mergeCell ref="I305:J305"/>
    <mergeCell ref="I300:J300"/>
    <mergeCell ref="I301:J301"/>
    <mergeCell ref="I302:J302"/>
    <mergeCell ref="I297:J297"/>
    <mergeCell ref="I298:J298"/>
    <mergeCell ref="I299:J299"/>
    <mergeCell ref="I294:J294"/>
    <mergeCell ref="I295:J295"/>
    <mergeCell ref="I296:J296"/>
    <mergeCell ref="A290:J290"/>
    <mergeCell ref="A291:J291"/>
    <mergeCell ref="B292:J292"/>
    <mergeCell ref="I293:J293"/>
    <mergeCell ref="I287:J287"/>
    <mergeCell ref="I288:J288"/>
    <mergeCell ref="I289:J289"/>
    <mergeCell ref="I284:J284"/>
    <mergeCell ref="I285:J285"/>
    <mergeCell ref="I286:J286"/>
    <mergeCell ref="I281:J281"/>
    <mergeCell ref="I282:J282"/>
    <mergeCell ref="I283:J283"/>
    <mergeCell ref="I278:J278"/>
    <mergeCell ref="I279:J279"/>
    <mergeCell ref="I280:J280"/>
    <mergeCell ref="I274:J274"/>
    <mergeCell ref="A275:J275"/>
    <mergeCell ref="A276:J276"/>
    <mergeCell ref="B277:J277"/>
    <mergeCell ref="I271:J271"/>
    <mergeCell ref="I272:J272"/>
    <mergeCell ref="I273:J273"/>
    <mergeCell ref="I268:J268"/>
    <mergeCell ref="I269:J269"/>
    <mergeCell ref="I270:J270"/>
    <mergeCell ref="I265:J265"/>
    <mergeCell ref="I266:J266"/>
    <mergeCell ref="I267:J267"/>
    <mergeCell ref="I262:J262"/>
    <mergeCell ref="I263:J263"/>
    <mergeCell ref="I264:J264"/>
    <mergeCell ref="A245:J245"/>
    <mergeCell ref="A246:J246"/>
    <mergeCell ref="B247:J247"/>
    <mergeCell ref="A260:J260"/>
    <mergeCell ref="B261:J261"/>
    <mergeCell ref="I228:J228"/>
    <mergeCell ref="A229:J229"/>
    <mergeCell ref="A230:J230"/>
    <mergeCell ref="B231:J231"/>
    <mergeCell ref="I225:J225"/>
    <mergeCell ref="I226:J226"/>
    <mergeCell ref="I227:J227"/>
    <mergeCell ref="I222:J222"/>
    <mergeCell ref="I223:J223"/>
    <mergeCell ref="I224:J224"/>
    <mergeCell ref="I219:J219"/>
    <mergeCell ref="I220:J220"/>
    <mergeCell ref="I221:J221"/>
    <mergeCell ref="B216:J216"/>
    <mergeCell ref="I217:J217"/>
    <mergeCell ref="I218:J218"/>
    <mergeCell ref="I212:J212"/>
    <mergeCell ref="I213:J213"/>
    <mergeCell ref="A214:J214"/>
    <mergeCell ref="A215:J215"/>
    <mergeCell ref="I209:J209"/>
    <mergeCell ref="I210:J210"/>
    <mergeCell ref="I211:J211"/>
    <mergeCell ref="I206:J206"/>
    <mergeCell ref="I207:J207"/>
    <mergeCell ref="I208:J208"/>
    <mergeCell ref="I203:J203"/>
    <mergeCell ref="I204:J204"/>
    <mergeCell ref="I205:J205"/>
    <mergeCell ref="A199:J199"/>
    <mergeCell ref="B200:J200"/>
    <mergeCell ref="I201:J201"/>
    <mergeCell ref="I202:J202"/>
    <mergeCell ref="D198:E198"/>
    <mergeCell ref="G198:H198"/>
    <mergeCell ref="I198:J198"/>
    <mergeCell ref="D197:E197"/>
    <mergeCell ref="G197:H197"/>
    <mergeCell ref="I197:J197"/>
    <mergeCell ref="D196:E196"/>
    <mergeCell ref="G196:H196"/>
    <mergeCell ref="I196:J196"/>
    <mergeCell ref="D195:E195"/>
    <mergeCell ref="G195:H195"/>
    <mergeCell ref="I195:J195"/>
    <mergeCell ref="D194:E194"/>
    <mergeCell ref="G194:H194"/>
    <mergeCell ref="I194:J194"/>
    <mergeCell ref="D193:E193"/>
    <mergeCell ref="G193:H193"/>
    <mergeCell ref="I193:J193"/>
    <mergeCell ref="D192:E192"/>
    <mergeCell ref="G192:H192"/>
    <mergeCell ref="I192:J192"/>
    <mergeCell ref="D191:E191"/>
    <mergeCell ref="G191:H191"/>
    <mergeCell ref="I191:J191"/>
    <mergeCell ref="D190:E190"/>
    <mergeCell ref="G190:H190"/>
    <mergeCell ref="I190:J190"/>
    <mergeCell ref="D189:E189"/>
    <mergeCell ref="G189:H189"/>
    <mergeCell ref="I189:J189"/>
    <mergeCell ref="D188:E188"/>
    <mergeCell ref="G188:H188"/>
    <mergeCell ref="I188:J188"/>
    <mergeCell ref="A185:J185"/>
    <mergeCell ref="B186:J186"/>
    <mergeCell ref="D187:E187"/>
    <mergeCell ref="G187:H187"/>
    <mergeCell ref="I187:J187"/>
    <mergeCell ref="D184:E184"/>
    <mergeCell ref="G184:H184"/>
    <mergeCell ref="I184:J184"/>
    <mergeCell ref="D183:E183"/>
    <mergeCell ref="G183:H183"/>
    <mergeCell ref="I183:J183"/>
    <mergeCell ref="D182:E182"/>
    <mergeCell ref="G182:H182"/>
    <mergeCell ref="I182:J182"/>
    <mergeCell ref="D181:E181"/>
    <mergeCell ref="G181:H181"/>
    <mergeCell ref="I181:J181"/>
    <mergeCell ref="D180:E180"/>
    <mergeCell ref="G180:H180"/>
    <mergeCell ref="I180:J180"/>
    <mergeCell ref="D179:E179"/>
    <mergeCell ref="G179:H179"/>
    <mergeCell ref="I179:J179"/>
    <mergeCell ref="D178:E178"/>
    <mergeCell ref="G178:H178"/>
    <mergeCell ref="I178:J178"/>
    <mergeCell ref="D177:E177"/>
    <mergeCell ref="G177:H177"/>
    <mergeCell ref="I177:J177"/>
    <mergeCell ref="D176:E176"/>
    <mergeCell ref="G176:H176"/>
    <mergeCell ref="I176:J176"/>
    <mergeCell ref="D175:E175"/>
    <mergeCell ref="G175:H175"/>
    <mergeCell ref="I175:J175"/>
    <mergeCell ref="D174:E174"/>
    <mergeCell ref="G174:H174"/>
    <mergeCell ref="I174:J174"/>
    <mergeCell ref="D173:E173"/>
    <mergeCell ref="G173:H173"/>
    <mergeCell ref="I173:J173"/>
    <mergeCell ref="D172:E172"/>
    <mergeCell ref="G172:H172"/>
    <mergeCell ref="I172:J172"/>
    <mergeCell ref="D171:E171"/>
    <mergeCell ref="G171:H171"/>
    <mergeCell ref="I171:J171"/>
    <mergeCell ref="D170:E170"/>
    <mergeCell ref="G170:H170"/>
    <mergeCell ref="I170:J170"/>
    <mergeCell ref="D169:E169"/>
    <mergeCell ref="G169:H169"/>
    <mergeCell ref="I169:J169"/>
    <mergeCell ref="D168:E168"/>
    <mergeCell ref="G168:H168"/>
    <mergeCell ref="I168:J168"/>
    <mergeCell ref="D167:E167"/>
    <mergeCell ref="G167:H167"/>
    <mergeCell ref="I167:J167"/>
    <mergeCell ref="D166:E166"/>
    <mergeCell ref="G166:H166"/>
    <mergeCell ref="I166:J166"/>
    <mergeCell ref="D165:E165"/>
    <mergeCell ref="G165:H165"/>
    <mergeCell ref="I165:J165"/>
    <mergeCell ref="D164:E164"/>
    <mergeCell ref="G164:H164"/>
    <mergeCell ref="I164:J164"/>
    <mergeCell ref="D163:E163"/>
    <mergeCell ref="G163:H163"/>
    <mergeCell ref="I163:J163"/>
    <mergeCell ref="D162:E162"/>
    <mergeCell ref="G162:H162"/>
    <mergeCell ref="I162:J162"/>
    <mergeCell ref="D161:E161"/>
    <mergeCell ref="G161:H161"/>
    <mergeCell ref="I161:J161"/>
    <mergeCell ref="D160:E160"/>
    <mergeCell ref="G160:H160"/>
    <mergeCell ref="I160:J160"/>
    <mergeCell ref="D159:E159"/>
    <mergeCell ref="G159:H159"/>
    <mergeCell ref="I159:J159"/>
    <mergeCell ref="D158:E158"/>
    <mergeCell ref="G158:H158"/>
    <mergeCell ref="I158:J158"/>
    <mergeCell ref="D157:E157"/>
    <mergeCell ref="G157:H157"/>
    <mergeCell ref="I157:J157"/>
    <mergeCell ref="D156:E156"/>
    <mergeCell ref="G156:H156"/>
    <mergeCell ref="I156:J156"/>
    <mergeCell ref="D155:E155"/>
    <mergeCell ref="G155:H155"/>
    <mergeCell ref="I155:J155"/>
    <mergeCell ref="D154:E154"/>
    <mergeCell ref="G154:H154"/>
    <mergeCell ref="I154:J154"/>
    <mergeCell ref="D153:E153"/>
    <mergeCell ref="G153:H153"/>
    <mergeCell ref="I153:J153"/>
    <mergeCell ref="A149:J149"/>
    <mergeCell ref="A150:J150"/>
    <mergeCell ref="B151:J151"/>
    <mergeCell ref="D152:E152"/>
    <mergeCell ref="G152:H152"/>
    <mergeCell ref="I152:J152"/>
    <mergeCell ref="D148:E148"/>
    <mergeCell ref="G148:H148"/>
    <mergeCell ref="I148:J148"/>
    <mergeCell ref="D147:E147"/>
    <mergeCell ref="G147:H147"/>
    <mergeCell ref="I147:J147"/>
    <mergeCell ref="D146:E146"/>
    <mergeCell ref="G146:H146"/>
    <mergeCell ref="I146:J146"/>
    <mergeCell ref="D145:E145"/>
    <mergeCell ref="G145:H145"/>
    <mergeCell ref="I145:J145"/>
    <mergeCell ref="D144:E144"/>
    <mergeCell ref="G144:H144"/>
    <mergeCell ref="I144:J144"/>
    <mergeCell ref="D143:E143"/>
    <mergeCell ref="G143:H143"/>
    <mergeCell ref="I143:J143"/>
    <mergeCell ref="D142:E142"/>
    <mergeCell ref="G142:H142"/>
    <mergeCell ref="I142:J142"/>
    <mergeCell ref="D141:E141"/>
    <mergeCell ref="G141:H141"/>
    <mergeCell ref="I141:J141"/>
    <mergeCell ref="D140:E140"/>
    <mergeCell ref="G140:H140"/>
    <mergeCell ref="I140:J140"/>
    <mergeCell ref="D139:E139"/>
    <mergeCell ref="G139:H139"/>
    <mergeCell ref="I139:J139"/>
    <mergeCell ref="D138:E138"/>
    <mergeCell ref="G138:H138"/>
    <mergeCell ref="I138:J138"/>
    <mergeCell ref="D137:E137"/>
    <mergeCell ref="G137:H137"/>
    <mergeCell ref="I137:J137"/>
    <mergeCell ref="D136:E136"/>
    <mergeCell ref="G136:H136"/>
    <mergeCell ref="I136:J136"/>
    <mergeCell ref="A120:J120"/>
    <mergeCell ref="B121:J121"/>
    <mergeCell ref="A134:J134"/>
    <mergeCell ref="B135:J135"/>
    <mergeCell ref="A69:J69"/>
    <mergeCell ref="B70:J70"/>
    <mergeCell ref="A84:J84"/>
    <mergeCell ref="A85:J85"/>
    <mergeCell ref="B86:J86"/>
    <mergeCell ref="A19:J19"/>
    <mergeCell ref="B21:J21"/>
    <mergeCell ref="A55:J55"/>
    <mergeCell ref="B56:J56"/>
    <mergeCell ref="A1:J1"/>
    <mergeCell ref="A2:J2"/>
    <mergeCell ref="A3:J3"/>
    <mergeCell ref="A4:J4"/>
    <mergeCell ref="B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74931-91B9-4CDD-A219-261EC47BBDF7}">
  <sheetPr codeName="Hoja15"/>
  <dimension ref="A1:Y411"/>
  <sheetViews>
    <sheetView workbookViewId="0">
      <selection activeCell="G64" sqref="G64"/>
    </sheetView>
  </sheetViews>
  <sheetFormatPr baseColWidth="10" defaultColWidth="0" defaultRowHeight="0" customHeight="1" zeroHeight="1" x14ac:dyDescent="0.25"/>
  <cols>
    <col min="1" max="1" width="29.85546875" bestFit="1" customWidth="1"/>
    <col min="2" max="4" width="12.5703125" style="267" customWidth="1"/>
    <col min="5" max="7" width="11.42578125" style="267" customWidth="1"/>
    <col min="8" max="9" width="14" style="267" customWidth="1"/>
    <col min="10" max="10" width="11.42578125" style="267" customWidth="1"/>
    <col min="11" max="14" width="11.42578125" hidden="1" customWidth="1"/>
    <col min="15" max="15" width="24" hidden="1" customWidth="1"/>
    <col min="16" max="16" width="11.42578125" hidden="1" customWidth="1"/>
    <col min="17" max="20" width="0" hidden="1" customWidth="1"/>
    <col min="21" max="24" width="11.42578125" hidden="1" customWidth="1"/>
    <col min="25" max="25" width="24" hidden="1" customWidth="1"/>
    <col min="26" max="16384" width="11.42578125" hidden="1"/>
  </cols>
  <sheetData>
    <row r="1" spans="1:16" ht="53.25" customHeight="1" x14ac:dyDescent="0.25">
      <c r="A1" s="277" t="s">
        <v>0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6" ht="21" x14ac:dyDescent="0.35">
      <c r="A2" s="374" t="s">
        <v>87</v>
      </c>
      <c r="B2" s="374"/>
      <c r="C2" s="374"/>
      <c r="D2" s="374"/>
      <c r="E2" s="374"/>
      <c r="F2" s="374"/>
      <c r="G2" s="374"/>
      <c r="H2" s="374"/>
      <c r="I2" s="374"/>
      <c r="J2" s="374"/>
    </row>
    <row r="3" spans="1:16" ht="21" x14ac:dyDescent="0.25">
      <c r="A3" s="280" t="s">
        <v>88</v>
      </c>
      <c r="B3" s="281"/>
      <c r="C3" s="281"/>
      <c r="D3" s="281"/>
      <c r="E3" s="281"/>
      <c r="F3" s="281"/>
      <c r="G3" s="281"/>
      <c r="H3" s="281"/>
      <c r="I3" s="281"/>
      <c r="J3" s="282"/>
    </row>
    <row r="4" spans="1:16" ht="21" x14ac:dyDescent="0.35">
      <c r="A4" s="373" t="s">
        <v>89</v>
      </c>
      <c r="B4" s="373"/>
      <c r="C4" s="373"/>
      <c r="D4" s="373"/>
      <c r="E4" s="373"/>
      <c r="F4" s="373"/>
      <c r="G4" s="373"/>
      <c r="H4" s="373"/>
      <c r="I4" s="373"/>
      <c r="J4" s="373"/>
    </row>
    <row r="5" spans="1:16" ht="15" x14ac:dyDescent="0.25">
      <c r="A5" s="46"/>
      <c r="B5" s="271" t="s">
        <v>120</v>
      </c>
      <c r="C5" s="272"/>
      <c r="D5" s="272"/>
      <c r="E5" s="272"/>
      <c r="F5" s="272"/>
      <c r="G5" s="272"/>
      <c r="H5" s="272"/>
      <c r="I5" s="272"/>
      <c r="J5" s="273"/>
    </row>
    <row r="6" spans="1:16" ht="15" x14ac:dyDescent="0.25">
      <c r="A6" s="3"/>
      <c r="B6" s="4">
        <v>2019</v>
      </c>
      <c r="C6" s="4">
        <v>2022</v>
      </c>
      <c r="D6" s="4">
        <v>2023</v>
      </c>
      <c r="E6" s="4">
        <v>2024</v>
      </c>
      <c r="F6" s="4" t="str">
        <f>CONCATENATE("var ",RIGHT(E6,2),"/",RIGHT(D6,2))</f>
        <v>var 24/23</v>
      </c>
      <c r="G6" s="4" t="str">
        <f>CONCATENATE("var ",RIGHT(E6,2),"/",RIGHT(B6,2))</f>
        <v>var 24/19</v>
      </c>
      <c r="H6" s="4" t="str">
        <f>CONCATENATE("dif ",RIGHT(E6,2),"-",RIGHT(D6,2))</f>
        <v>dif 24-23</v>
      </c>
      <c r="I6" s="4" t="str">
        <f>CONCATENATE("dif ",RIGHT(E6,2),"-",RIGHT(B6,2))</f>
        <v>dif 24-19</v>
      </c>
      <c r="J6" s="4" t="str">
        <f>CONCATENATE("cuota ",RIGHT(E6,2))</f>
        <v>cuota 24</v>
      </c>
      <c r="P6" s="239"/>
    </row>
    <row r="7" spans="1:16" ht="15" x14ac:dyDescent="0.25">
      <c r="A7" s="240" t="s">
        <v>90</v>
      </c>
      <c r="B7" s="241">
        <v>2110604</v>
      </c>
      <c r="C7" s="241">
        <v>2077506</v>
      </c>
      <c r="D7" s="241">
        <v>2204672</v>
      </c>
      <c r="E7" s="241">
        <v>2472948</v>
      </c>
      <c r="F7" s="242">
        <f>IFERROR(E7/D7-1,"-")</f>
        <v>0.12168522120297265</v>
      </c>
      <c r="G7" s="242">
        <f>IFERROR(E7/B7-1,"-")</f>
        <v>0.17167787041055549</v>
      </c>
      <c r="H7" s="241">
        <f>IFERROR(E7-D7,"-")</f>
        <v>268276</v>
      </c>
      <c r="I7" s="241">
        <f>IFERROR(E7-B7,"-")</f>
        <v>362344</v>
      </c>
      <c r="J7" s="242">
        <f>E7/$E$7</f>
        <v>1</v>
      </c>
      <c r="P7" s="243"/>
    </row>
    <row r="8" spans="1:16" ht="15" x14ac:dyDescent="0.25">
      <c r="A8" s="244" t="s">
        <v>91</v>
      </c>
      <c r="B8" s="245">
        <v>1947466</v>
      </c>
      <c r="C8" s="245">
        <v>1948154</v>
      </c>
      <c r="D8" s="245">
        <v>2067524</v>
      </c>
      <c r="E8" s="245">
        <v>2326928</v>
      </c>
      <c r="F8" s="246">
        <f>IFERROR(E8/D8-1,"-")</f>
        <v>0.12546601635579568</v>
      </c>
      <c r="G8" s="246">
        <f>IFERROR(E8/B8-1,"-")</f>
        <v>0.19484910134502997</v>
      </c>
      <c r="H8" s="245">
        <f>IFERROR(E8-D8,"-")</f>
        <v>259404</v>
      </c>
      <c r="I8" s="245">
        <f>IFERROR(E8-B8,"-")</f>
        <v>379462</v>
      </c>
      <c r="J8" s="246">
        <f>E8/$E$7</f>
        <v>0.9409530649249398</v>
      </c>
    </row>
    <row r="9" spans="1:16" ht="15" x14ac:dyDescent="0.25">
      <c r="A9" s="244" t="s">
        <v>92</v>
      </c>
      <c r="B9" s="245">
        <v>163138</v>
      </c>
      <c r="C9" s="245">
        <v>129352</v>
      </c>
      <c r="D9" s="245">
        <v>137148</v>
      </c>
      <c r="E9" s="245">
        <v>146020</v>
      </c>
      <c r="F9" s="246">
        <f>IFERROR(E9/D9-1,"-")</f>
        <v>6.4689240820135829E-2</v>
      </c>
      <c r="G9" s="246">
        <f>IFERROR(E9/B9-1,"-")</f>
        <v>-0.10492956883129623</v>
      </c>
      <c r="H9" s="245">
        <f>IFERROR(E9-D9,"-")</f>
        <v>8872</v>
      </c>
      <c r="I9" s="245">
        <f>IFERROR(E9-B9,"-")</f>
        <v>-17118</v>
      </c>
      <c r="J9" s="246">
        <f>E9/$E$7</f>
        <v>5.904693507506021E-2</v>
      </c>
    </row>
    <row r="10" spans="1:16" ht="21" x14ac:dyDescent="0.35">
      <c r="A10" s="373" t="s">
        <v>93</v>
      </c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6" ht="15" x14ac:dyDescent="0.25">
      <c r="A11" s="46"/>
      <c r="B11" s="271" t="s">
        <v>120</v>
      </c>
      <c r="C11" s="272"/>
      <c r="D11" s="272"/>
      <c r="E11" s="272"/>
      <c r="F11" s="272"/>
      <c r="G11" s="272"/>
      <c r="H11" s="272"/>
      <c r="I11" s="272"/>
      <c r="J11" s="273"/>
      <c r="O11" s="247"/>
    </row>
    <row r="12" spans="1:16" ht="15" x14ac:dyDescent="0.25">
      <c r="A12" s="3" t="s">
        <v>94</v>
      </c>
      <c r="B12" s="4">
        <f>B$6</f>
        <v>2019</v>
      </c>
      <c r="C12" s="4">
        <f>C$6</f>
        <v>2022</v>
      </c>
      <c r="D12" s="4">
        <f t="shared" ref="D12:E12" si="0">D$6</f>
        <v>2023</v>
      </c>
      <c r="E12" s="4">
        <f t="shared" si="0"/>
        <v>2024</v>
      </c>
      <c r="F12" s="4" t="str">
        <f>CONCATENATE("var ",RIGHT(E12,2),"/",RIGHT(D12,2))</f>
        <v>var 24/23</v>
      </c>
      <c r="G12" s="4" t="str">
        <f>CONCATENATE("var ",RIGHT(E12,2),"/",RIGHT(B12,2))</f>
        <v>var 24/19</v>
      </c>
      <c r="H12" s="4" t="str">
        <f>CONCATENATE("dif ",RIGHT(E12,2),"-",RIGHT(D12,2))</f>
        <v>dif 24-23</v>
      </c>
      <c r="I12" s="4" t="str">
        <f>CONCATENATE("dif ",RIGHT(E12,2),"-",RIGHT(B12,2))</f>
        <v>dif 24-19</v>
      </c>
      <c r="J12" s="4" t="str">
        <f>CONCATENATE("cuota ",RIGHT(E12,2))</f>
        <v>cuota 24</v>
      </c>
      <c r="O12" s="248"/>
    </row>
    <row r="13" spans="1:16" ht="15" x14ac:dyDescent="0.25">
      <c r="A13" s="249" t="s">
        <v>95</v>
      </c>
      <c r="B13" s="241">
        <v>2110604</v>
      </c>
      <c r="C13" s="241">
        <v>2077506</v>
      </c>
      <c r="D13" s="241">
        <v>2204672</v>
      </c>
      <c r="E13" s="241">
        <v>2472948</v>
      </c>
      <c r="F13" s="242">
        <f t="shared" ref="F13:F47" si="1">IFERROR(E13/D13-1,"-")</f>
        <v>0.12168522120297265</v>
      </c>
      <c r="G13" s="242">
        <f t="shared" ref="G13:G47" si="2">IFERROR(E13/B13-1,"-")</f>
        <v>0.17167787041055549</v>
      </c>
      <c r="H13" s="241">
        <f t="shared" ref="H13:H47" si="3">IFERROR(E13-D13,"-")</f>
        <v>268276</v>
      </c>
      <c r="I13" s="241">
        <f t="shared" ref="I13:I47" si="4">IFERROR(E13-B13,"-")</f>
        <v>362344</v>
      </c>
      <c r="J13" s="242">
        <f>E13/$E$13</f>
        <v>1</v>
      </c>
      <c r="O13" s="248"/>
    </row>
    <row r="14" spans="1:16" ht="15" x14ac:dyDescent="0.25">
      <c r="A14" s="250" t="s">
        <v>96</v>
      </c>
      <c r="B14" s="251">
        <v>952191</v>
      </c>
      <c r="C14" s="251">
        <v>911122</v>
      </c>
      <c r="D14" s="251">
        <v>956391</v>
      </c>
      <c r="E14" s="251">
        <v>1065635</v>
      </c>
      <c r="F14" s="252">
        <f>IFERROR(E14/D14-1,"-")</f>
        <v>0.11422524887833529</v>
      </c>
      <c r="G14" s="252">
        <f t="shared" si="2"/>
        <v>0.11913996246551384</v>
      </c>
      <c r="H14" s="251">
        <f t="shared" si="3"/>
        <v>109244</v>
      </c>
      <c r="I14" s="251">
        <f t="shared" si="4"/>
        <v>113444</v>
      </c>
      <c r="J14" s="252">
        <f t="shared" ref="J14:J47" si="5">E14/$E$13</f>
        <v>0.43091686521511979</v>
      </c>
    </row>
    <row r="15" spans="1:16" ht="15" x14ac:dyDescent="0.25">
      <c r="A15" s="244" t="s">
        <v>97</v>
      </c>
      <c r="B15" s="245">
        <v>385208</v>
      </c>
      <c r="C15" s="245">
        <v>364532</v>
      </c>
      <c r="D15" s="245">
        <v>393420</v>
      </c>
      <c r="E15" s="245">
        <v>417181</v>
      </c>
      <c r="F15" s="246">
        <f t="shared" si="1"/>
        <v>6.039601443749687E-2</v>
      </c>
      <c r="G15" s="246">
        <f>IFERROR(E15/B15-1,"-")</f>
        <v>8.3001910656061106E-2</v>
      </c>
      <c r="H15" s="245">
        <f>IFERROR(E15-D15,"-")</f>
        <v>23761</v>
      </c>
      <c r="I15" s="245">
        <f t="shared" si="4"/>
        <v>31973</v>
      </c>
      <c r="J15" s="246">
        <f t="shared" si="5"/>
        <v>0.16869784564818993</v>
      </c>
    </row>
    <row r="16" spans="1:16" ht="15" x14ac:dyDescent="0.25">
      <c r="A16" s="253" t="s">
        <v>98</v>
      </c>
      <c r="B16" s="254">
        <v>566983</v>
      </c>
      <c r="C16" s="254">
        <v>546590</v>
      </c>
      <c r="D16" s="254">
        <v>562971</v>
      </c>
      <c r="E16" s="254">
        <v>648454</v>
      </c>
      <c r="F16" s="255">
        <f t="shared" si="1"/>
        <v>0.15184263487817318</v>
      </c>
      <c r="G16" s="255">
        <f t="shared" si="2"/>
        <v>0.14369213891774524</v>
      </c>
      <c r="H16" s="254">
        <f t="shared" si="3"/>
        <v>85483</v>
      </c>
      <c r="I16" s="254">
        <f t="shared" si="4"/>
        <v>81471</v>
      </c>
      <c r="J16" s="255">
        <f t="shared" si="5"/>
        <v>0.26221901956692983</v>
      </c>
    </row>
    <row r="17" spans="1:11" ht="15" x14ac:dyDescent="0.25">
      <c r="A17" s="250" t="s">
        <v>99</v>
      </c>
      <c r="B17" s="251">
        <v>1158413</v>
      </c>
      <c r="C17" s="251">
        <v>1166384</v>
      </c>
      <c r="D17" s="251">
        <v>1248281</v>
      </c>
      <c r="E17" s="251">
        <v>1407313</v>
      </c>
      <c r="F17" s="252">
        <f t="shared" si="1"/>
        <v>0.12740080158233602</v>
      </c>
      <c r="G17" s="252">
        <f t="shared" si="2"/>
        <v>0.21486292021929998</v>
      </c>
      <c r="H17" s="251">
        <f t="shared" si="3"/>
        <v>159032</v>
      </c>
      <c r="I17" s="251">
        <f t="shared" si="4"/>
        <v>248900</v>
      </c>
      <c r="J17" s="252">
        <f t="shared" si="5"/>
        <v>0.56908313478488026</v>
      </c>
    </row>
    <row r="18" spans="1:11" ht="15" x14ac:dyDescent="0.25">
      <c r="A18" s="244" t="s">
        <v>29</v>
      </c>
      <c r="B18" s="245">
        <v>574258</v>
      </c>
      <c r="C18" s="245">
        <v>616656</v>
      </c>
      <c r="D18" s="245">
        <v>639712</v>
      </c>
      <c r="E18" s="245">
        <v>693626</v>
      </c>
      <c r="F18" s="246">
        <f t="shared" si="1"/>
        <v>8.4278550347656411E-2</v>
      </c>
      <c r="G18" s="246">
        <f t="shared" si="2"/>
        <v>0.20786475765248369</v>
      </c>
      <c r="H18" s="245">
        <f t="shared" si="3"/>
        <v>53914</v>
      </c>
      <c r="I18" s="245">
        <f t="shared" si="4"/>
        <v>119368</v>
      </c>
      <c r="J18" s="246">
        <f t="shared" si="5"/>
        <v>0.28048547725225115</v>
      </c>
      <c r="K18" s="256"/>
    </row>
    <row r="19" spans="1:11" ht="15" x14ac:dyDescent="0.25">
      <c r="A19" s="244" t="s">
        <v>22</v>
      </c>
      <c r="B19" s="245">
        <v>167675</v>
      </c>
      <c r="C19" s="245">
        <v>121279</v>
      </c>
      <c r="D19" s="245">
        <v>134726</v>
      </c>
      <c r="E19" s="245">
        <v>141328</v>
      </c>
      <c r="F19" s="246">
        <f t="shared" si="1"/>
        <v>4.9003161973190101E-2</v>
      </c>
      <c r="G19" s="246">
        <f t="shared" si="2"/>
        <v>-0.15713135530043243</v>
      </c>
      <c r="H19" s="245">
        <f t="shared" si="3"/>
        <v>6602</v>
      </c>
      <c r="I19" s="245">
        <f t="shared" si="4"/>
        <v>-26347</v>
      </c>
      <c r="J19" s="246">
        <f t="shared" si="5"/>
        <v>5.7149604439721335E-2</v>
      </c>
      <c r="K19" s="256"/>
    </row>
    <row r="20" spans="1:11" ht="15" x14ac:dyDescent="0.25">
      <c r="A20" s="244" t="s">
        <v>100</v>
      </c>
      <c r="B20" s="245">
        <v>59267</v>
      </c>
      <c r="C20" s="245">
        <v>59503</v>
      </c>
      <c r="D20" s="245">
        <v>60421</v>
      </c>
      <c r="E20" s="245">
        <v>65132</v>
      </c>
      <c r="F20" s="246">
        <f t="shared" si="1"/>
        <v>7.7969580112874581E-2</v>
      </c>
      <c r="G20" s="246">
        <f t="shared" si="2"/>
        <v>9.8958948487353871E-2</v>
      </c>
      <c r="H20" s="245">
        <f t="shared" si="3"/>
        <v>4711</v>
      </c>
      <c r="I20" s="245">
        <f t="shared" si="4"/>
        <v>5865</v>
      </c>
      <c r="J20" s="246">
        <f t="shared" si="5"/>
        <v>2.6337796023207929E-2</v>
      </c>
      <c r="K20" s="256"/>
    </row>
    <row r="21" spans="1:11" ht="15" x14ac:dyDescent="0.25">
      <c r="A21" s="244" t="s">
        <v>101</v>
      </c>
      <c r="B21" s="245">
        <v>45251</v>
      </c>
      <c r="C21" s="245">
        <v>48769</v>
      </c>
      <c r="D21" s="245">
        <v>52546</v>
      </c>
      <c r="E21" s="245">
        <v>56090</v>
      </c>
      <c r="F21" s="246">
        <f t="shared" si="1"/>
        <v>6.744566665397933E-2</v>
      </c>
      <c r="G21" s="246">
        <f t="shared" si="2"/>
        <v>0.23953061810788712</v>
      </c>
      <c r="H21" s="245">
        <f t="shared" si="3"/>
        <v>3544</v>
      </c>
      <c r="I21" s="245">
        <f t="shared" si="4"/>
        <v>10839</v>
      </c>
      <c r="J21" s="246">
        <f t="shared" si="5"/>
        <v>2.268143123106511E-2</v>
      </c>
      <c r="K21" s="256"/>
    </row>
    <row r="22" spans="1:11" ht="15" x14ac:dyDescent="0.25">
      <c r="A22" s="244" t="s">
        <v>28</v>
      </c>
      <c r="B22" s="245">
        <v>3627</v>
      </c>
      <c r="C22" s="245">
        <v>4912</v>
      </c>
      <c r="D22" s="245">
        <v>5399</v>
      </c>
      <c r="E22" s="245">
        <v>5986</v>
      </c>
      <c r="F22" s="246">
        <f t="shared" si="1"/>
        <v>0.10872383774773109</v>
      </c>
      <c r="G22" s="246">
        <f t="shared" si="2"/>
        <v>0.65039977943203753</v>
      </c>
      <c r="H22" s="245">
        <f t="shared" si="3"/>
        <v>587</v>
      </c>
      <c r="I22" s="245">
        <f t="shared" si="4"/>
        <v>2359</v>
      </c>
      <c r="J22" s="246">
        <f t="shared" si="5"/>
        <v>2.4205927500295195E-3</v>
      </c>
      <c r="K22" s="256"/>
    </row>
    <row r="23" spans="1:11" ht="15" x14ac:dyDescent="0.25">
      <c r="A23" s="244" t="s">
        <v>102</v>
      </c>
      <c r="B23" s="245">
        <f>B24+B25+B26+B27</f>
        <v>21593</v>
      </c>
      <c r="C23" s="245">
        <f t="shared" ref="C23:E23" si="6">C24+C25+C26+C27</f>
        <v>8177</v>
      </c>
      <c r="D23" s="245">
        <f t="shared" si="6"/>
        <v>13109</v>
      </c>
      <c r="E23" s="245">
        <f t="shared" si="6"/>
        <v>10898</v>
      </c>
      <c r="F23" s="246">
        <f t="shared" si="1"/>
        <v>-0.16866275078190551</v>
      </c>
      <c r="G23" s="246">
        <f t="shared" si="2"/>
        <v>-0.49529940258417082</v>
      </c>
      <c r="H23" s="245">
        <f t="shared" si="3"/>
        <v>-2211</v>
      </c>
      <c r="I23" s="245">
        <f t="shared" si="4"/>
        <v>-10695</v>
      </c>
      <c r="J23" s="246">
        <f t="shared" si="5"/>
        <v>4.4068860323791684E-3</v>
      </c>
      <c r="K23" s="256"/>
    </row>
    <row r="24" spans="1:11" ht="15" x14ac:dyDescent="0.25">
      <c r="A24" s="244" t="s">
        <v>27</v>
      </c>
      <c r="B24" s="245">
        <v>0</v>
      </c>
      <c r="C24" s="245">
        <v>0</v>
      </c>
      <c r="D24" s="245">
        <v>0</v>
      </c>
      <c r="E24" s="245">
        <v>0</v>
      </c>
      <c r="F24" s="246" t="str">
        <f t="shared" si="1"/>
        <v>-</v>
      </c>
      <c r="G24" s="246" t="str">
        <f t="shared" si="2"/>
        <v>-</v>
      </c>
      <c r="H24" s="245">
        <f t="shared" si="3"/>
        <v>0</v>
      </c>
      <c r="I24" s="245">
        <f t="shared" si="4"/>
        <v>0</v>
      </c>
      <c r="J24" s="246">
        <f t="shared" si="5"/>
        <v>0</v>
      </c>
      <c r="K24" s="256"/>
    </row>
    <row r="25" spans="1:11" ht="15" x14ac:dyDescent="0.25">
      <c r="A25" s="244" t="s">
        <v>37</v>
      </c>
      <c r="B25" s="245">
        <v>6878</v>
      </c>
      <c r="C25" s="245">
        <v>0</v>
      </c>
      <c r="D25" s="245">
        <v>1942</v>
      </c>
      <c r="E25" s="245">
        <v>4</v>
      </c>
      <c r="F25" s="246">
        <f>IFERROR(E25/D25-1,"-")</f>
        <v>-0.99794026776519051</v>
      </c>
      <c r="G25" s="246">
        <f>IFERROR(E25/B25-1,"-")</f>
        <v>-0.99941843559174182</v>
      </c>
      <c r="H25" s="245">
        <f>IFERROR(E25-D25,"-")</f>
        <v>-1938</v>
      </c>
      <c r="I25" s="245">
        <f>IFERROR(E25-B25,"-")</f>
        <v>-6874</v>
      </c>
      <c r="J25" s="246">
        <f>E25/$E$13</f>
        <v>1.6175026729231669E-6</v>
      </c>
      <c r="K25" s="256"/>
    </row>
    <row r="26" spans="1:11" ht="15" x14ac:dyDescent="0.25">
      <c r="A26" s="244" t="s">
        <v>25</v>
      </c>
      <c r="B26" s="245">
        <v>7268</v>
      </c>
      <c r="C26" s="245">
        <v>7345</v>
      </c>
      <c r="D26" s="245">
        <v>5286</v>
      </c>
      <c r="E26" s="245">
        <v>5427</v>
      </c>
      <c r="F26" s="246">
        <f t="shared" si="1"/>
        <v>2.6674233825198623E-2</v>
      </c>
      <c r="G26" s="246">
        <f t="shared" si="2"/>
        <v>-0.2533021463951568</v>
      </c>
      <c r="H26" s="245">
        <f t="shared" si="3"/>
        <v>141</v>
      </c>
      <c r="I26" s="245">
        <f t="shared" si="4"/>
        <v>-1841</v>
      </c>
      <c r="J26" s="246">
        <f t="shared" si="5"/>
        <v>2.1945467514885067E-3</v>
      </c>
      <c r="K26" s="256"/>
    </row>
    <row r="27" spans="1:11" ht="15" x14ac:dyDescent="0.25">
      <c r="A27" s="244" t="s">
        <v>36</v>
      </c>
      <c r="B27" s="245">
        <v>7447</v>
      </c>
      <c r="C27" s="245">
        <v>832</v>
      </c>
      <c r="D27" s="245">
        <v>5881</v>
      </c>
      <c r="E27" s="245">
        <v>5467</v>
      </c>
      <c r="F27" s="246">
        <f t="shared" si="1"/>
        <v>-7.0396191123958562E-2</v>
      </c>
      <c r="G27" s="246">
        <f t="shared" si="2"/>
        <v>-0.26587887740029537</v>
      </c>
      <c r="H27" s="245">
        <f t="shared" si="3"/>
        <v>-414</v>
      </c>
      <c r="I27" s="245">
        <f t="shared" si="4"/>
        <v>-1980</v>
      </c>
      <c r="J27" s="246">
        <f t="shared" si="5"/>
        <v>2.2107217782177386E-3</v>
      </c>
      <c r="K27" s="256"/>
    </row>
    <row r="28" spans="1:11" ht="15" x14ac:dyDescent="0.25">
      <c r="A28" s="244" t="s">
        <v>30</v>
      </c>
      <c r="B28" s="245">
        <v>43050</v>
      </c>
      <c r="C28" s="245">
        <v>47077</v>
      </c>
      <c r="D28" s="245">
        <v>53062</v>
      </c>
      <c r="E28" s="245">
        <v>71141</v>
      </c>
      <c r="F28" s="246">
        <f t="shared" si="1"/>
        <v>0.34071463570917038</v>
      </c>
      <c r="G28" s="246">
        <f t="shared" si="2"/>
        <v>0.65252032520325209</v>
      </c>
      <c r="H28" s="245">
        <f t="shared" si="3"/>
        <v>18079</v>
      </c>
      <c r="I28" s="245">
        <f t="shared" si="4"/>
        <v>28091</v>
      </c>
      <c r="J28" s="246">
        <f t="shared" si="5"/>
        <v>2.8767689413606756E-2</v>
      </c>
      <c r="K28" s="256"/>
    </row>
    <row r="29" spans="1:11" ht="15" x14ac:dyDescent="0.25">
      <c r="A29" s="244" t="s">
        <v>35</v>
      </c>
      <c r="B29" s="245">
        <v>45703</v>
      </c>
      <c r="C29" s="245">
        <v>74424</v>
      </c>
      <c r="D29" s="245">
        <v>73734</v>
      </c>
      <c r="E29" s="245">
        <v>102191</v>
      </c>
      <c r="F29" s="246">
        <f t="shared" si="1"/>
        <v>0.38594135676892605</v>
      </c>
      <c r="G29" s="246">
        <f t="shared" si="2"/>
        <v>1.2359801325952344</v>
      </c>
      <c r="H29" s="245">
        <f t="shared" si="3"/>
        <v>28457</v>
      </c>
      <c r="I29" s="245">
        <f t="shared" si="4"/>
        <v>56488</v>
      </c>
      <c r="J29" s="246">
        <f t="shared" si="5"/>
        <v>4.1323553912172843E-2</v>
      </c>
      <c r="K29" s="256"/>
    </row>
    <row r="30" spans="1:11" ht="15" x14ac:dyDescent="0.25">
      <c r="A30" s="244" t="s">
        <v>43</v>
      </c>
      <c r="B30" s="245">
        <v>30418</v>
      </c>
      <c r="C30" s="245">
        <v>32268</v>
      </c>
      <c r="D30" s="245">
        <v>41080</v>
      </c>
      <c r="E30" s="245">
        <v>56679</v>
      </c>
      <c r="F30" s="246">
        <f t="shared" si="1"/>
        <v>0.37972249269717628</v>
      </c>
      <c r="G30" s="246">
        <f t="shared" si="2"/>
        <v>0.86333749753435463</v>
      </c>
      <c r="H30" s="245">
        <f t="shared" si="3"/>
        <v>15599</v>
      </c>
      <c r="I30" s="245">
        <f t="shared" si="4"/>
        <v>26261</v>
      </c>
      <c r="J30" s="246">
        <f t="shared" si="5"/>
        <v>2.2919608499653046E-2</v>
      </c>
      <c r="K30" s="256"/>
    </row>
    <row r="31" spans="1:11" ht="15" x14ac:dyDescent="0.25">
      <c r="A31" s="244" t="s">
        <v>33</v>
      </c>
      <c r="B31" s="245">
        <v>43531</v>
      </c>
      <c r="C31" s="245">
        <v>40375</v>
      </c>
      <c r="D31" s="245">
        <v>43575</v>
      </c>
      <c r="E31" s="245">
        <v>58297</v>
      </c>
      <c r="F31" s="246">
        <f t="shared" si="1"/>
        <v>0.33785427423981651</v>
      </c>
      <c r="G31" s="246">
        <f t="shared" si="2"/>
        <v>0.33920654246399118</v>
      </c>
      <c r="H31" s="245">
        <f t="shared" si="3"/>
        <v>14722</v>
      </c>
      <c r="I31" s="245">
        <f t="shared" si="4"/>
        <v>14766</v>
      </c>
      <c r="J31" s="246">
        <f t="shared" si="5"/>
        <v>2.3573888330850466E-2</v>
      </c>
      <c r="K31" s="256"/>
    </row>
    <row r="32" spans="1:11" ht="15" x14ac:dyDescent="0.25">
      <c r="A32" s="244" t="s">
        <v>44</v>
      </c>
      <c r="B32" s="245">
        <v>20470</v>
      </c>
      <c r="C32" s="245">
        <v>21551</v>
      </c>
      <c r="D32" s="245">
        <v>23665</v>
      </c>
      <c r="E32" s="245">
        <v>21002</v>
      </c>
      <c r="F32" s="246">
        <f t="shared" si="1"/>
        <v>-0.11252905134164382</v>
      </c>
      <c r="G32" s="246">
        <f t="shared" si="2"/>
        <v>2.5989252564728949E-2</v>
      </c>
      <c r="H32" s="245">
        <f t="shared" si="3"/>
        <v>-2663</v>
      </c>
      <c r="I32" s="245">
        <f t="shared" si="4"/>
        <v>532</v>
      </c>
      <c r="J32" s="246">
        <f t="shared" si="5"/>
        <v>8.4926977841830887E-3</v>
      </c>
      <c r="K32" s="256"/>
    </row>
    <row r="33" spans="1:11" ht="15" x14ac:dyDescent="0.25">
      <c r="A33" s="244" t="s">
        <v>23</v>
      </c>
      <c r="B33" s="245">
        <v>10677</v>
      </c>
      <c r="C33" s="245">
        <v>15637</v>
      </c>
      <c r="D33" s="245">
        <v>19528</v>
      </c>
      <c r="E33" s="245">
        <v>20690</v>
      </c>
      <c r="F33" s="246">
        <f t="shared" si="1"/>
        <v>5.9504301515772129E-2</v>
      </c>
      <c r="G33" s="246">
        <f t="shared" si="2"/>
        <v>0.93781024632387378</v>
      </c>
      <c r="H33" s="245">
        <f t="shared" si="3"/>
        <v>1162</v>
      </c>
      <c r="I33" s="245">
        <f t="shared" si="4"/>
        <v>10013</v>
      </c>
      <c r="J33" s="246">
        <f t="shared" si="5"/>
        <v>8.3665325756950813E-3</v>
      </c>
      <c r="K33" s="256"/>
    </row>
    <row r="34" spans="1:11" ht="15" x14ac:dyDescent="0.25">
      <c r="A34" s="244" t="s">
        <v>40</v>
      </c>
      <c r="B34" s="245">
        <v>23294</v>
      </c>
      <c r="C34" s="245">
        <v>21351</v>
      </c>
      <c r="D34" s="245">
        <v>21876</v>
      </c>
      <c r="E34" s="245">
        <v>15098</v>
      </c>
      <c r="F34" s="246">
        <f t="shared" si="1"/>
        <v>-0.30983726458219052</v>
      </c>
      <c r="G34" s="246">
        <f t="shared" si="2"/>
        <v>-0.35185026187000945</v>
      </c>
      <c r="H34" s="245">
        <f t="shared" si="3"/>
        <v>-6778</v>
      </c>
      <c r="I34" s="245">
        <f t="shared" si="4"/>
        <v>-8196</v>
      </c>
      <c r="J34" s="246">
        <f t="shared" si="5"/>
        <v>6.1052638389484937E-3</v>
      </c>
      <c r="K34" s="256"/>
    </row>
    <row r="35" spans="1:11" ht="15" x14ac:dyDescent="0.25">
      <c r="A35" s="244" t="s">
        <v>103</v>
      </c>
      <c r="B35" s="245">
        <v>27793</v>
      </c>
      <c r="C35" s="245">
        <v>0</v>
      </c>
      <c r="D35" s="245">
        <v>0</v>
      </c>
      <c r="E35" s="245">
        <v>0</v>
      </c>
      <c r="F35" s="246" t="str">
        <f t="shared" si="1"/>
        <v>-</v>
      </c>
      <c r="G35" s="246">
        <f t="shared" si="2"/>
        <v>-1</v>
      </c>
      <c r="H35" s="245">
        <f t="shared" si="3"/>
        <v>0</v>
      </c>
      <c r="I35" s="245">
        <f t="shared" si="4"/>
        <v>-27793</v>
      </c>
      <c r="J35" s="246">
        <f t="shared" si="5"/>
        <v>0</v>
      </c>
      <c r="K35" s="256"/>
    </row>
    <row r="36" spans="1:11" ht="15" x14ac:dyDescent="0.25">
      <c r="A36" s="244" t="s">
        <v>41</v>
      </c>
      <c r="B36" s="245">
        <v>0</v>
      </c>
      <c r="C36" s="245">
        <v>0</v>
      </c>
      <c r="D36" s="245">
        <v>0</v>
      </c>
      <c r="E36" s="245">
        <v>0</v>
      </c>
      <c r="F36" s="246" t="str">
        <f t="shared" si="1"/>
        <v>-</v>
      </c>
      <c r="G36" s="246" t="str">
        <f t="shared" si="2"/>
        <v>-</v>
      </c>
      <c r="H36" s="245">
        <f t="shared" si="3"/>
        <v>0</v>
      </c>
      <c r="I36" s="245">
        <f t="shared" si="4"/>
        <v>0</v>
      </c>
      <c r="J36" s="246">
        <f t="shared" si="5"/>
        <v>0</v>
      </c>
      <c r="K36" s="256"/>
    </row>
    <row r="37" spans="1:11" ht="15" x14ac:dyDescent="0.25">
      <c r="A37" s="244" t="s">
        <v>104</v>
      </c>
      <c r="B37" s="245">
        <v>6975</v>
      </c>
      <c r="C37" s="245">
        <v>10980</v>
      </c>
      <c r="D37" s="245">
        <v>12888</v>
      </c>
      <c r="E37" s="245">
        <v>16220</v>
      </c>
      <c r="F37" s="246">
        <f t="shared" si="1"/>
        <v>0.25853507138423337</v>
      </c>
      <c r="G37" s="246">
        <f t="shared" si="2"/>
        <v>1.325448028673835</v>
      </c>
      <c r="H37" s="245">
        <f t="shared" si="3"/>
        <v>3332</v>
      </c>
      <c r="I37" s="245">
        <f t="shared" si="4"/>
        <v>9245</v>
      </c>
      <c r="J37" s="246">
        <f t="shared" si="5"/>
        <v>6.5589733387034421E-3</v>
      </c>
      <c r="K37" s="256"/>
    </row>
    <row r="38" spans="1:11" ht="15" x14ac:dyDescent="0.25">
      <c r="A38" s="244" t="s">
        <v>105</v>
      </c>
      <c r="B38" s="245">
        <v>0</v>
      </c>
      <c r="C38" s="245">
        <v>3</v>
      </c>
      <c r="D38" s="245">
        <v>0</v>
      </c>
      <c r="E38" s="245">
        <v>0</v>
      </c>
      <c r="F38" s="246" t="str">
        <f t="shared" si="1"/>
        <v>-</v>
      </c>
      <c r="G38" s="246" t="str">
        <f t="shared" si="2"/>
        <v>-</v>
      </c>
      <c r="H38" s="245">
        <f t="shared" si="3"/>
        <v>0</v>
      </c>
      <c r="I38" s="245">
        <f t="shared" si="4"/>
        <v>0</v>
      </c>
      <c r="J38" s="246">
        <f t="shared" si="5"/>
        <v>0</v>
      </c>
      <c r="K38" s="256"/>
    </row>
    <row r="39" spans="1:11" ht="15" x14ac:dyDescent="0.25">
      <c r="A39" s="244" t="s">
        <v>106</v>
      </c>
      <c r="B39" s="245">
        <v>4295</v>
      </c>
      <c r="C39" s="245">
        <v>5709</v>
      </c>
      <c r="D39" s="245">
        <v>6807</v>
      </c>
      <c r="E39" s="245">
        <v>19144</v>
      </c>
      <c r="F39" s="246">
        <f t="shared" si="1"/>
        <v>1.8123990010283531</v>
      </c>
      <c r="G39" s="246">
        <f t="shared" si="2"/>
        <v>3.4572759022118742</v>
      </c>
      <c r="H39" s="245">
        <f t="shared" si="3"/>
        <v>12337</v>
      </c>
      <c r="I39" s="245">
        <f t="shared" si="4"/>
        <v>14849</v>
      </c>
      <c r="J39" s="246">
        <f t="shared" si="5"/>
        <v>7.7413677926102776E-3</v>
      </c>
      <c r="K39" s="256"/>
    </row>
    <row r="40" spans="1:11" ht="15" x14ac:dyDescent="0.25">
      <c r="A40" s="244" t="s">
        <v>34</v>
      </c>
      <c r="B40" s="245">
        <v>9009</v>
      </c>
      <c r="C40" s="245">
        <v>18262</v>
      </c>
      <c r="D40" s="245">
        <v>17120</v>
      </c>
      <c r="E40" s="245">
        <v>16225</v>
      </c>
      <c r="F40" s="246">
        <f t="shared" si="1"/>
        <v>-5.22780373831776E-2</v>
      </c>
      <c r="G40" s="246">
        <f t="shared" si="2"/>
        <v>0.80097680097680102</v>
      </c>
      <c r="H40" s="245">
        <f t="shared" si="3"/>
        <v>-895</v>
      </c>
      <c r="I40" s="245">
        <f t="shared" si="4"/>
        <v>7216</v>
      </c>
      <c r="J40" s="246">
        <f t="shared" si="5"/>
        <v>6.5609952170445959E-3</v>
      </c>
      <c r="K40" s="256"/>
    </row>
    <row r="41" spans="1:11" ht="15" x14ac:dyDescent="0.25">
      <c r="A41" s="244" t="s">
        <v>107</v>
      </c>
      <c r="B41" s="245">
        <v>0</v>
      </c>
      <c r="C41" s="245">
        <v>0</v>
      </c>
      <c r="D41" s="245">
        <v>0</v>
      </c>
      <c r="E41" s="245">
        <v>0</v>
      </c>
      <c r="F41" s="246" t="str">
        <f t="shared" si="1"/>
        <v>-</v>
      </c>
      <c r="G41" s="246" t="str">
        <f t="shared" si="2"/>
        <v>-</v>
      </c>
      <c r="H41" s="245">
        <f t="shared" si="3"/>
        <v>0</v>
      </c>
      <c r="I41" s="245">
        <f t="shared" si="4"/>
        <v>0</v>
      </c>
      <c r="J41" s="246">
        <f t="shared" si="5"/>
        <v>0</v>
      </c>
      <c r="K41" s="256"/>
    </row>
    <row r="42" spans="1:11" ht="15" x14ac:dyDescent="0.25">
      <c r="A42" s="244" t="s">
        <v>108</v>
      </c>
      <c r="B42" s="245">
        <v>2376</v>
      </c>
      <c r="C42" s="245">
        <v>3880</v>
      </c>
      <c r="D42" s="245">
        <v>9265</v>
      </c>
      <c r="E42" s="245">
        <v>13289</v>
      </c>
      <c r="F42" s="246">
        <f t="shared" si="1"/>
        <v>0.43432271991365345</v>
      </c>
      <c r="G42" s="246">
        <f t="shared" si="2"/>
        <v>4.593013468013468</v>
      </c>
      <c r="H42" s="245">
        <f t="shared" si="3"/>
        <v>4024</v>
      </c>
      <c r="I42" s="245">
        <f t="shared" si="4"/>
        <v>10913</v>
      </c>
      <c r="J42" s="246">
        <f t="shared" si="5"/>
        <v>5.3737482551189913E-3</v>
      </c>
      <c r="K42" s="256"/>
    </row>
    <row r="43" spans="1:11" ht="15" x14ac:dyDescent="0.25">
      <c r="A43" s="244" t="s">
        <v>42</v>
      </c>
      <c r="B43" s="245">
        <v>7813</v>
      </c>
      <c r="C43" s="245">
        <v>9868</v>
      </c>
      <c r="D43" s="245">
        <v>10992</v>
      </c>
      <c r="E43" s="245">
        <v>14755</v>
      </c>
      <c r="F43" s="246">
        <f t="shared" si="1"/>
        <v>0.342339883551674</v>
      </c>
      <c r="G43" s="246">
        <f t="shared" si="2"/>
        <v>0.88851913477537448</v>
      </c>
      <c r="H43" s="245">
        <f t="shared" si="3"/>
        <v>3763</v>
      </c>
      <c r="I43" s="245">
        <f t="shared" si="4"/>
        <v>6942</v>
      </c>
      <c r="J43" s="246">
        <f t="shared" si="5"/>
        <v>5.9665629847453321E-3</v>
      </c>
      <c r="K43" s="256"/>
    </row>
    <row r="44" spans="1:11" ht="15" x14ac:dyDescent="0.25">
      <c r="A44" s="244" t="s">
        <v>109</v>
      </c>
      <c r="B44" s="245">
        <v>7420</v>
      </c>
      <c r="C44" s="245">
        <v>0</v>
      </c>
      <c r="D44" s="245">
        <v>0</v>
      </c>
      <c r="E44" s="245">
        <v>0</v>
      </c>
      <c r="F44" s="246" t="str">
        <f t="shared" si="1"/>
        <v>-</v>
      </c>
      <c r="G44" s="246">
        <f t="shared" si="2"/>
        <v>-1</v>
      </c>
      <c r="H44" s="245">
        <f t="shared" si="3"/>
        <v>0</v>
      </c>
      <c r="I44" s="245">
        <f t="shared" si="4"/>
        <v>-7420</v>
      </c>
      <c r="J44" s="246">
        <f t="shared" si="5"/>
        <v>0</v>
      </c>
      <c r="K44" s="256"/>
    </row>
    <row r="45" spans="1:11" ht="15" x14ac:dyDescent="0.25">
      <c r="A45" s="244" t="s">
        <v>26</v>
      </c>
      <c r="B45" s="245">
        <v>29</v>
      </c>
      <c r="C45" s="245">
        <v>5516</v>
      </c>
      <c r="D45" s="245">
        <v>5014</v>
      </c>
      <c r="E45" s="245">
        <v>5323</v>
      </c>
      <c r="F45" s="246">
        <f t="shared" si="1"/>
        <v>6.162744315915436E-2</v>
      </c>
      <c r="G45" s="246">
        <f t="shared" si="2"/>
        <v>182.55172413793105</v>
      </c>
      <c r="H45" s="245">
        <f t="shared" si="3"/>
        <v>309</v>
      </c>
      <c r="I45" s="245">
        <f t="shared" si="4"/>
        <v>5294</v>
      </c>
      <c r="J45" s="246">
        <f t="shared" si="5"/>
        <v>2.1524916819925044E-3</v>
      </c>
      <c r="K45" s="256"/>
    </row>
    <row r="46" spans="1:11" ht="15" x14ac:dyDescent="0.25">
      <c r="A46" s="244" t="s">
        <v>110</v>
      </c>
      <c r="B46" s="245">
        <v>2729</v>
      </c>
      <c r="C46" s="245">
        <v>0</v>
      </c>
      <c r="D46" s="245">
        <v>2867</v>
      </c>
      <c r="E46" s="245">
        <v>3153</v>
      </c>
      <c r="F46" s="246">
        <f t="shared" si="1"/>
        <v>9.9755842343913548E-2</v>
      </c>
      <c r="G46" s="246">
        <f t="shared" si="2"/>
        <v>0.15536826676438253</v>
      </c>
      <c r="H46" s="245">
        <f t="shared" si="3"/>
        <v>286</v>
      </c>
      <c r="I46" s="245">
        <f t="shared" si="4"/>
        <v>424</v>
      </c>
      <c r="J46" s="246">
        <f t="shared" si="5"/>
        <v>1.2749964819316864E-3</v>
      </c>
      <c r="K46" s="256"/>
    </row>
    <row r="47" spans="1:11" ht="15" x14ac:dyDescent="0.25">
      <c r="A47" s="244" t="s">
        <v>111</v>
      </c>
      <c r="B47" s="245">
        <f>IFERROR(B17-SUM(B18:B22)-SUM(B24:B46),"-")</f>
        <v>1160</v>
      </c>
      <c r="C47" s="245">
        <f>IFERROR(C17-SUM(C18:C22)-SUM(C24:C46),"-")</f>
        <v>187</v>
      </c>
      <c r="D47" s="245">
        <f>IFERROR(D17-SUM(D18:D22)-SUM(D24:D46),"-")</f>
        <v>895</v>
      </c>
      <c r="E47" s="245">
        <f>IFERROR(E17-SUM(E18:E22)-SUM(E24:E46),"-")</f>
        <v>1046</v>
      </c>
      <c r="F47" s="246">
        <f t="shared" si="1"/>
        <v>0.16871508379888267</v>
      </c>
      <c r="G47" s="246">
        <f t="shared" si="2"/>
        <v>-9.8275862068965547E-2</v>
      </c>
      <c r="H47" s="245">
        <f t="shared" si="3"/>
        <v>151</v>
      </c>
      <c r="I47" s="245">
        <f t="shared" si="4"/>
        <v>-114</v>
      </c>
      <c r="J47" s="246">
        <f t="shared" si="5"/>
        <v>4.2297694896940819E-4</v>
      </c>
      <c r="K47" s="256"/>
    </row>
    <row r="48" spans="1:11" ht="21" x14ac:dyDescent="0.35">
      <c r="A48" s="373" t="s">
        <v>112</v>
      </c>
      <c r="B48" s="373"/>
      <c r="C48" s="373"/>
      <c r="D48" s="373"/>
      <c r="E48" s="373"/>
      <c r="F48" s="373"/>
      <c r="G48" s="373"/>
      <c r="H48" s="373"/>
      <c r="I48" s="373"/>
      <c r="J48" s="373"/>
      <c r="K48" s="256"/>
    </row>
    <row r="49" spans="1:11" ht="15" x14ac:dyDescent="0.25">
      <c r="A49" s="46"/>
      <c r="B49" s="271" t="s">
        <v>120</v>
      </c>
      <c r="C49" s="272"/>
      <c r="D49" s="272"/>
      <c r="E49" s="272"/>
      <c r="F49" s="272"/>
      <c r="G49" s="272"/>
      <c r="H49" s="272"/>
      <c r="I49" s="272"/>
      <c r="J49" s="273"/>
      <c r="K49" s="256"/>
    </row>
    <row r="50" spans="1:11" ht="15" x14ac:dyDescent="0.25">
      <c r="A50" s="3"/>
      <c r="B50" s="4">
        <f>B$6</f>
        <v>2019</v>
      </c>
      <c r="C50" s="4">
        <f>C$6</f>
        <v>2022</v>
      </c>
      <c r="D50" s="4">
        <f t="shared" ref="D50:E50" si="7">D$6</f>
        <v>2023</v>
      </c>
      <c r="E50" s="4">
        <f t="shared" si="7"/>
        <v>2024</v>
      </c>
      <c r="F50" s="4" t="str">
        <f>CONCATENATE("var ",RIGHT(E50,2),"/",RIGHT(D50,2))</f>
        <v>var 24/23</v>
      </c>
      <c r="G50" s="4" t="str">
        <f>CONCATENATE("var ",RIGHT(E50,2),"/",RIGHT(B50,2))</f>
        <v>var 24/19</v>
      </c>
      <c r="H50" s="4" t="str">
        <f>CONCATENATE("dif ",RIGHT(E50,2),"-",RIGHT(D50,2))</f>
        <v>dif 24-23</v>
      </c>
      <c r="I50" s="4" t="str">
        <f>CONCATENATE("dif ",RIGHT(E50,2),"-",RIGHT(B50,2))</f>
        <v>dif 24-19</v>
      </c>
      <c r="J50" s="4" t="str">
        <f>CONCATENATE("cuota ",RIGHT(E50,2))</f>
        <v>cuota 24</v>
      </c>
    </row>
    <row r="51" spans="1:11" ht="15" x14ac:dyDescent="0.25">
      <c r="A51" s="257" t="s">
        <v>90</v>
      </c>
      <c r="B51" s="241">
        <v>2110604</v>
      </c>
      <c r="C51" s="241">
        <v>2077506</v>
      </c>
      <c r="D51" s="241">
        <v>2204672</v>
      </c>
      <c r="E51" s="241">
        <v>2472948</v>
      </c>
      <c r="F51" s="242">
        <f>IFERROR(E51/D51-1,"-")</f>
        <v>0.12168522120297265</v>
      </c>
      <c r="G51" s="242">
        <f>IFERROR(E51/B51-1,"-")</f>
        <v>0.17167787041055549</v>
      </c>
      <c r="H51" s="241">
        <f>IFERROR(E51-D51,"-")</f>
        <v>268276</v>
      </c>
      <c r="I51" s="241">
        <f>IFERROR(E51-B51,"-")</f>
        <v>362344</v>
      </c>
      <c r="J51" s="242">
        <f>E51/$E$51</f>
        <v>1</v>
      </c>
    </row>
    <row r="52" spans="1:11" ht="15" x14ac:dyDescent="0.25">
      <c r="A52" s="244" t="s">
        <v>113</v>
      </c>
      <c r="B52" s="245">
        <v>808871</v>
      </c>
      <c r="C52" s="245">
        <v>788849</v>
      </c>
      <c r="D52" s="245">
        <v>823200</v>
      </c>
      <c r="E52" s="245">
        <v>902086</v>
      </c>
      <c r="F52" s="246">
        <f>IFERROR(E52/D52-1,"-")</f>
        <v>9.58284742468416E-2</v>
      </c>
      <c r="G52" s="246">
        <f>IFERROR(E52/B52-1,"-")</f>
        <v>0.11524087277204886</v>
      </c>
      <c r="H52" s="245">
        <f>IFERROR(E52-D52,"-")</f>
        <v>78886</v>
      </c>
      <c r="I52" s="245">
        <f>IFERROR(E52-B52,"-")</f>
        <v>93215</v>
      </c>
      <c r="J52" s="246">
        <f>E52/$E$51</f>
        <v>0.36478162905164202</v>
      </c>
    </row>
    <row r="53" spans="1:11" ht="15" x14ac:dyDescent="0.25">
      <c r="A53" s="244" t="s">
        <v>114</v>
      </c>
      <c r="B53" s="245">
        <v>1301733</v>
      </c>
      <c r="C53" s="245">
        <v>1288657</v>
      </c>
      <c r="D53" s="245">
        <v>1381472</v>
      </c>
      <c r="E53" s="245">
        <v>1570862</v>
      </c>
      <c r="F53" s="246">
        <f>IFERROR(E53/D53-1,"-")</f>
        <v>0.13709289801023838</v>
      </c>
      <c r="G53" s="246">
        <f>IFERROR(E53/B53-1,"-")</f>
        <v>0.20674669843969529</v>
      </c>
      <c r="H53" s="245">
        <f>IFERROR(E53-D53,"-")</f>
        <v>189390</v>
      </c>
      <c r="I53" s="245">
        <f>IFERROR(E53-B53,"-")</f>
        <v>269129</v>
      </c>
      <c r="J53" s="246">
        <f>E53/$E$51</f>
        <v>0.63521837094835798</v>
      </c>
    </row>
    <row r="54" spans="1:11" ht="21" x14ac:dyDescent="0.35">
      <c r="A54" s="371" t="s">
        <v>115</v>
      </c>
      <c r="B54" s="371"/>
      <c r="C54" s="371"/>
      <c r="D54" s="371"/>
      <c r="E54" s="371"/>
      <c r="F54" s="371"/>
      <c r="G54" s="371"/>
      <c r="H54" s="371"/>
      <c r="I54" s="371"/>
      <c r="J54" s="371"/>
    </row>
    <row r="55" spans="1:11" ht="15" x14ac:dyDescent="0.25">
      <c r="A55" s="46"/>
      <c r="B55" s="271" t="s">
        <v>120</v>
      </c>
      <c r="C55" s="272"/>
      <c r="D55" s="272"/>
      <c r="E55" s="272"/>
      <c r="F55" s="272"/>
      <c r="G55" s="272"/>
      <c r="H55" s="272"/>
      <c r="I55" s="272"/>
      <c r="J55" s="273"/>
    </row>
    <row r="56" spans="1:11" ht="15" x14ac:dyDescent="0.25">
      <c r="A56" s="3"/>
      <c r="B56" s="4">
        <f>B$6</f>
        <v>2019</v>
      </c>
      <c r="C56" s="4">
        <f>C$6</f>
        <v>2022</v>
      </c>
      <c r="D56" s="4">
        <f t="shared" ref="D56:E56" si="8">D$6</f>
        <v>2023</v>
      </c>
      <c r="E56" s="4">
        <f t="shared" si="8"/>
        <v>2024</v>
      </c>
      <c r="F56" s="4" t="str">
        <f>CONCATENATE("var ",RIGHT(E56,2),"/",RIGHT(D56,2))</f>
        <v>var 24/23</v>
      </c>
      <c r="G56" s="4" t="str">
        <f>CONCATENATE("var ",RIGHT(E56,2),"/",RIGHT(B56,2))</f>
        <v>var 24/19</v>
      </c>
      <c r="H56" s="4" t="str">
        <f>CONCATENATE("dif ",RIGHT(E56,2),"-",RIGHT(D56,2))</f>
        <v>dif 24-23</v>
      </c>
      <c r="I56" s="4" t="str">
        <f>CONCATENATE("dif ",RIGHT(E56,2),"-",RIGHT(B56,2))</f>
        <v>dif 24-19</v>
      </c>
      <c r="J56" s="4" t="str">
        <f>CONCATENATE("cuota ",RIGHT(E56,2))</f>
        <v>cuota 24</v>
      </c>
    </row>
    <row r="57" spans="1:11" ht="15" x14ac:dyDescent="0.25">
      <c r="A57" s="258" t="s">
        <v>90</v>
      </c>
      <c r="B57" s="259">
        <v>16666</v>
      </c>
      <c r="C57" s="259">
        <v>16602</v>
      </c>
      <c r="D57" s="259">
        <v>17596</v>
      </c>
      <c r="E57" s="259">
        <v>19395</v>
      </c>
      <c r="F57" s="260">
        <f>IFERROR(E57/D57-1,"-")</f>
        <v>0.10223914526028643</v>
      </c>
      <c r="G57" s="260">
        <f>IFERROR(E57/B57-1,"-")</f>
        <v>0.16374654986199455</v>
      </c>
      <c r="H57" s="259">
        <f>IFERROR(E57-D57,"-")</f>
        <v>1799</v>
      </c>
      <c r="I57" s="259">
        <f>IFERROR(E57-B57,"-")</f>
        <v>2729</v>
      </c>
      <c r="J57" s="260">
        <f>E57/$E$57</f>
        <v>1</v>
      </c>
    </row>
    <row r="58" spans="1:11" ht="15" x14ac:dyDescent="0.25">
      <c r="A58" s="244" t="s">
        <v>91</v>
      </c>
      <c r="B58" s="245">
        <v>15605</v>
      </c>
      <c r="C58" s="245">
        <v>15606</v>
      </c>
      <c r="D58" s="245">
        <v>16620</v>
      </c>
      <c r="E58" s="245">
        <v>18415</v>
      </c>
      <c r="F58" s="246">
        <f>IFERROR(E58/D58-1,"-")</f>
        <v>0.10800240673886874</v>
      </c>
      <c r="G58" s="246">
        <f>IFERROR(E58/B58-1,"-")</f>
        <v>0.18007049022749122</v>
      </c>
      <c r="H58" s="245">
        <f>IFERROR(E58-D58,"-")</f>
        <v>1795</v>
      </c>
      <c r="I58" s="245">
        <f>IFERROR(E58-B58,"-")</f>
        <v>2810</v>
      </c>
      <c r="J58" s="246">
        <f>E58/$E$57</f>
        <v>0.94947151327661772</v>
      </c>
    </row>
    <row r="59" spans="1:11" ht="15" x14ac:dyDescent="0.25">
      <c r="A59" s="244" t="s">
        <v>92</v>
      </c>
      <c r="B59" s="245">
        <v>1061</v>
      </c>
      <c r="C59" s="245">
        <v>996</v>
      </c>
      <c r="D59" s="245">
        <v>976</v>
      </c>
      <c r="E59" s="245">
        <v>980</v>
      </c>
      <c r="F59" s="246">
        <f>IFERROR(E59/D59-1,"-")</f>
        <v>4.098360655737654E-3</v>
      </c>
      <c r="G59" s="246">
        <f>IFERROR(E59/B59-1,"-")</f>
        <v>-7.6343072573044291E-2</v>
      </c>
      <c r="H59" s="245">
        <f>IFERROR(E59-D59,"-")</f>
        <v>4</v>
      </c>
      <c r="I59" s="245">
        <f>IFERROR(E59-B59,"-")</f>
        <v>-81</v>
      </c>
      <c r="J59" s="246">
        <f>E59/$E$57</f>
        <v>5.0528486723382317E-2</v>
      </c>
    </row>
    <row r="60" spans="1:11" ht="21" x14ac:dyDescent="0.35">
      <c r="A60" s="371" t="s">
        <v>116</v>
      </c>
      <c r="B60" s="371"/>
      <c r="C60" s="371"/>
      <c r="D60" s="371"/>
      <c r="E60" s="371"/>
      <c r="F60" s="371"/>
      <c r="G60" s="371"/>
      <c r="H60" s="371"/>
      <c r="I60" s="371"/>
      <c r="J60" s="371"/>
    </row>
    <row r="61" spans="1:11" ht="15" x14ac:dyDescent="0.25">
      <c r="A61" s="46"/>
      <c r="B61" s="271" t="s">
        <v>120</v>
      </c>
      <c r="C61" s="272"/>
      <c r="D61" s="272"/>
      <c r="E61" s="272"/>
      <c r="F61" s="272"/>
      <c r="G61" s="272"/>
      <c r="H61" s="272"/>
      <c r="I61" s="272"/>
      <c r="J61" s="273"/>
    </row>
    <row r="62" spans="1:11" ht="15" x14ac:dyDescent="0.25">
      <c r="A62" s="3" t="s">
        <v>94</v>
      </c>
      <c r="B62" s="4">
        <f>B$6</f>
        <v>2019</v>
      </c>
      <c r="C62" s="4">
        <f>C$6</f>
        <v>2022</v>
      </c>
      <c r="D62" s="4">
        <f t="shared" ref="D62:E62" si="9">D$6</f>
        <v>2023</v>
      </c>
      <c r="E62" s="4">
        <f t="shared" si="9"/>
        <v>2024</v>
      </c>
      <c r="F62" s="4" t="str">
        <f>CONCATENATE("var ",RIGHT(E62,2),"/",RIGHT(D62,2))</f>
        <v>var 24/23</v>
      </c>
      <c r="G62" s="4" t="str">
        <f>CONCATENATE("var ",RIGHT(E62,2),"/",RIGHT(B62,2))</f>
        <v>var 24/19</v>
      </c>
      <c r="H62" s="4" t="str">
        <f>CONCATENATE("dif ",RIGHT(E62,2),"-",RIGHT(D62,2))</f>
        <v>dif 24-23</v>
      </c>
      <c r="I62" s="4" t="str">
        <f>CONCATENATE("dif ",RIGHT(E62,2),"-",RIGHT(B62,2))</f>
        <v>dif 24-19</v>
      </c>
      <c r="J62" s="4" t="str">
        <f>CONCATENATE("cuota ",RIGHT(E62,2))</f>
        <v>cuota 24</v>
      </c>
    </row>
    <row r="63" spans="1:11" ht="15" x14ac:dyDescent="0.25">
      <c r="A63" s="261" t="s">
        <v>95</v>
      </c>
      <c r="B63" s="262">
        <v>16666</v>
      </c>
      <c r="C63" s="262">
        <v>16602</v>
      </c>
      <c r="D63" s="262">
        <v>17596</v>
      </c>
      <c r="E63" s="262">
        <v>19395</v>
      </c>
      <c r="F63" s="263">
        <f t="shared" ref="F63:F97" si="10">IFERROR(E63/D63-1,"-")</f>
        <v>0.10223914526028643</v>
      </c>
      <c r="G63" s="263">
        <f t="shared" ref="G63:G97" si="11">IFERROR(E63/B63-1,"-")</f>
        <v>0.16374654986199455</v>
      </c>
      <c r="H63" s="262">
        <f t="shared" ref="H63:H97" si="12">IFERROR(E63-D63,"-")</f>
        <v>1799</v>
      </c>
      <c r="I63" s="262">
        <f t="shared" ref="I63:I97" si="13">IFERROR(E63-B63,"-")</f>
        <v>2729</v>
      </c>
      <c r="J63" s="263">
        <f>E63/$E$63</f>
        <v>1</v>
      </c>
    </row>
    <row r="64" spans="1:11" ht="15" x14ac:dyDescent="0.25">
      <c r="A64" s="264" t="s">
        <v>96</v>
      </c>
      <c r="B64" s="265">
        <v>10157</v>
      </c>
      <c r="C64" s="265">
        <v>10061</v>
      </c>
      <c r="D64" s="265">
        <v>10606</v>
      </c>
      <c r="E64" s="265">
        <v>11577</v>
      </c>
      <c r="F64" s="266">
        <f t="shared" si="10"/>
        <v>9.1551951725438396E-2</v>
      </c>
      <c r="G64" s="266">
        <f t="shared" si="11"/>
        <v>0.1398050605493748</v>
      </c>
      <c r="H64" s="265">
        <f t="shared" si="12"/>
        <v>971</v>
      </c>
      <c r="I64" s="265">
        <f t="shared" si="13"/>
        <v>1420</v>
      </c>
      <c r="J64" s="266">
        <f t="shared" ref="J64:J96" si="14">E64/$E$63</f>
        <v>0.59690641918020104</v>
      </c>
    </row>
    <row r="65" spans="1:10" ht="15" x14ac:dyDescent="0.25">
      <c r="A65" s="244" t="s">
        <v>97</v>
      </c>
      <c r="B65" s="245">
        <v>6816</v>
      </c>
      <c r="C65" s="245">
        <v>6811</v>
      </c>
      <c r="D65" s="245">
        <v>7280</v>
      </c>
      <c r="E65" s="245">
        <v>7595</v>
      </c>
      <c r="F65" s="246">
        <f t="shared" si="10"/>
        <v>4.3269230769230838E-2</v>
      </c>
      <c r="G65" s="246">
        <f t="shared" si="11"/>
        <v>0.11428990610328649</v>
      </c>
      <c r="H65" s="245">
        <f t="shared" si="12"/>
        <v>315</v>
      </c>
      <c r="I65" s="245">
        <f t="shared" si="13"/>
        <v>779</v>
      </c>
      <c r="J65" s="246">
        <f t="shared" si="14"/>
        <v>0.39159577210621294</v>
      </c>
    </row>
    <row r="66" spans="1:10" ht="15" x14ac:dyDescent="0.25">
      <c r="A66" s="244" t="s">
        <v>98</v>
      </c>
      <c r="B66" s="245">
        <v>3341</v>
      </c>
      <c r="C66" s="245">
        <v>3250</v>
      </c>
      <c r="D66" s="245">
        <v>3326</v>
      </c>
      <c r="E66" s="245">
        <v>3982</v>
      </c>
      <c r="F66" s="246">
        <f t="shared" si="10"/>
        <v>0.19723391461214668</v>
      </c>
      <c r="G66" s="246">
        <f t="shared" si="11"/>
        <v>0.19185872493265488</v>
      </c>
      <c r="H66" s="245">
        <f t="shared" si="12"/>
        <v>656</v>
      </c>
      <c r="I66" s="245">
        <f t="shared" si="13"/>
        <v>641</v>
      </c>
      <c r="J66" s="246">
        <f t="shared" si="14"/>
        <v>0.20531064707398813</v>
      </c>
    </row>
    <row r="67" spans="1:10" ht="15" x14ac:dyDescent="0.25">
      <c r="A67" s="264" t="s">
        <v>99</v>
      </c>
      <c r="B67" s="265">
        <v>6509</v>
      </c>
      <c r="C67" s="265">
        <v>6541</v>
      </c>
      <c r="D67" s="265">
        <v>6990</v>
      </c>
      <c r="E67" s="265">
        <v>7818</v>
      </c>
      <c r="F67" s="266">
        <f t="shared" si="10"/>
        <v>0.11845493562231768</v>
      </c>
      <c r="G67" s="266">
        <f t="shared" si="11"/>
        <v>0.20110616070056841</v>
      </c>
      <c r="H67" s="265">
        <f t="shared" si="12"/>
        <v>828</v>
      </c>
      <c r="I67" s="265">
        <f t="shared" si="13"/>
        <v>1309</v>
      </c>
      <c r="J67" s="266">
        <f t="shared" si="14"/>
        <v>0.4030935808197989</v>
      </c>
    </row>
    <row r="68" spans="1:10" ht="15" x14ac:dyDescent="0.25">
      <c r="A68" s="244" t="s">
        <v>29</v>
      </c>
      <c r="B68" s="245">
        <v>2981</v>
      </c>
      <c r="C68" s="245">
        <v>3264</v>
      </c>
      <c r="D68" s="245">
        <v>3341</v>
      </c>
      <c r="E68" s="245">
        <v>3675</v>
      </c>
      <c r="F68" s="246">
        <f t="shared" si="10"/>
        <v>9.9970068841664261E-2</v>
      </c>
      <c r="G68" s="246">
        <f t="shared" si="11"/>
        <v>0.23280778262328083</v>
      </c>
      <c r="H68" s="245">
        <f t="shared" si="12"/>
        <v>334</v>
      </c>
      <c r="I68" s="245">
        <f t="shared" si="13"/>
        <v>694</v>
      </c>
      <c r="J68" s="246">
        <f t="shared" si="14"/>
        <v>0.18948182521268367</v>
      </c>
    </row>
    <row r="69" spans="1:10" ht="15" x14ac:dyDescent="0.25">
      <c r="A69" s="244" t="s">
        <v>22</v>
      </c>
      <c r="B69" s="245">
        <v>907</v>
      </c>
      <c r="C69" s="245">
        <v>673</v>
      </c>
      <c r="D69" s="245">
        <v>777</v>
      </c>
      <c r="E69" s="245">
        <v>768</v>
      </c>
      <c r="F69" s="246">
        <f t="shared" si="10"/>
        <v>-1.158301158301156E-2</v>
      </c>
      <c r="G69" s="246">
        <f t="shared" si="11"/>
        <v>-0.15325248070562292</v>
      </c>
      <c r="H69" s="245">
        <f t="shared" si="12"/>
        <v>-9</v>
      </c>
      <c r="I69" s="245">
        <f t="shared" si="13"/>
        <v>-139</v>
      </c>
      <c r="J69" s="246">
        <f t="shared" si="14"/>
        <v>3.9597834493426139E-2</v>
      </c>
    </row>
    <row r="70" spans="1:10" ht="15" x14ac:dyDescent="0.25">
      <c r="A70" s="244" t="s">
        <v>100</v>
      </c>
      <c r="B70" s="245">
        <v>363</v>
      </c>
      <c r="C70" s="245">
        <v>365</v>
      </c>
      <c r="D70" s="245">
        <v>391</v>
      </c>
      <c r="E70" s="245">
        <v>413</v>
      </c>
      <c r="F70" s="246">
        <f t="shared" si="10"/>
        <v>5.6265984654731538E-2</v>
      </c>
      <c r="G70" s="246">
        <f t="shared" si="11"/>
        <v>0.13774104683195598</v>
      </c>
      <c r="H70" s="245">
        <f t="shared" si="12"/>
        <v>22</v>
      </c>
      <c r="I70" s="245">
        <f t="shared" si="13"/>
        <v>50</v>
      </c>
      <c r="J70" s="246">
        <f t="shared" si="14"/>
        <v>2.1294147976282547E-2</v>
      </c>
    </row>
    <row r="71" spans="1:10" ht="15" x14ac:dyDescent="0.25">
      <c r="A71" s="244" t="s">
        <v>101</v>
      </c>
      <c r="B71" s="245">
        <v>288</v>
      </c>
      <c r="C71" s="245">
        <v>280</v>
      </c>
      <c r="D71" s="245">
        <v>289</v>
      </c>
      <c r="E71" s="245">
        <v>316</v>
      </c>
      <c r="F71" s="246">
        <f t="shared" si="10"/>
        <v>9.3425605536332279E-2</v>
      </c>
      <c r="G71" s="246">
        <f t="shared" si="11"/>
        <v>9.7222222222222321E-2</v>
      </c>
      <c r="H71" s="245">
        <f t="shared" si="12"/>
        <v>27</v>
      </c>
      <c r="I71" s="245">
        <f t="shared" si="13"/>
        <v>28</v>
      </c>
      <c r="J71" s="246">
        <f t="shared" si="14"/>
        <v>1.6292858984274298E-2</v>
      </c>
    </row>
    <row r="72" spans="1:10" ht="15" x14ac:dyDescent="0.25">
      <c r="A72" s="244" t="s">
        <v>28</v>
      </c>
      <c r="B72" s="245">
        <v>29</v>
      </c>
      <c r="C72" s="245">
        <v>37</v>
      </c>
      <c r="D72" s="245">
        <v>39</v>
      </c>
      <c r="E72" s="245">
        <v>40</v>
      </c>
      <c r="F72" s="246">
        <f t="shared" si="10"/>
        <v>2.564102564102555E-2</v>
      </c>
      <c r="G72" s="246">
        <f t="shared" si="11"/>
        <v>0.3793103448275863</v>
      </c>
      <c r="H72" s="245">
        <f t="shared" si="12"/>
        <v>1</v>
      </c>
      <c r="I72" s="245">
        <f t="shared" si="13"/>
        <v>11</v>
      </c>
      <c r="J72" s="246">
        <f t="shared" si="14"/>
        <v>2.0623872131992783E-3</v>
      </c>
    </row>
    <row r="73" spans="1:10" ht="15" x14ac:dyDescent="0.25">
      <c r="A73" s="244" t="s">
        <v>102</v>
      </c>
      <c r="B73" s="245">
        <f t="shared" ref="B73:E73" si="15">B74+B75+B76+B77</f>
        <v>130</v>
      </c>
      <c r="C73" s="245">
        <f t="shared" si="15"/>
        <v>46</v>
      </c>
      <c r="D73" s="245">
        <f t="shared" si="15"/>
        <v>81</v>
      </c>
      <c r="E73" s="245">
        <f t="shared" si="15"/>
        <v>68</v>
      </c>
      <c r="F73" s="246">
        <f t="shared" si="10"/>
        <v>-0.16049382716049387</v>
      </c>
      <c r="G73" s="246">
        <f t="shared" si="11"/>
        <v>-0.47692307692307689</v>
      </c>
      <c r="H73" s="245">
        <f t="shared" si="12"/>
        <v>-13</v>
      </c>
      <c r="I73" s="245">
        <f t="shared" si="13"/>
        <v>-62</v>
      </c>
      <c r="J73" s="246">
        <f t="shared" ref="J73" si="16">E73/$E$13</f>
        <v>2.7497545439693839E-5</v>
      </c>
    </row>
    <row r="74" spans="1:10" ht="15" x14ac:dyDescent="0.25">
      <c r="A74" s="244" t="s">
        <v>27</v>
      </c>
      <c r="B74" s="245">
        <v>0</v>
      </c>
      <c r="C74" s="245">
        <v>0</v>
      </c>
      <c r="D74" s="245">
        <v>0</v>
      </c>
      <c r="E74" s="245">
        <v>0</v>
      </c>
      <c r="F74" s="246" t="str">
        <f t="shared" si="10"/>
        <v>-</v>
      </c>
      <c r="G74" s="246" t="str">
        <f t="shared" si="11"/>
        <v>-</v>
      </c>
      <c r="H74" s="245">
        <f t="shared" si="12"/>
        <v>0</v>
      </c>
      <c r="I74" s="245">
        <f t="shared" si="13"/>
        <v>0</v>
      </c>
      <c r="J74" s="246">
        <f t="shared" si="14"/>
        <v>0</v>
      </c>
    </row>
    <row r="75" spans="1:10" ht="15" x14ac:dyDescent="0.25">
      <c r="A75" s="244" t="s">
        <v>37</v>
      </c>
      <c r="B75" s="245">
        <v>38</v>
      </c>
      <c r="C75" s="245">
        <v>0</v>
      </c>
      <c r="D75" s="245">
        <v>14</v>
      </c>
      <c r="E75" s="245">
        <v>2</v>
      </c>
      <c r="F75" s="246">
        <f t="shared" si="10"/>
        <v>-0.85714285714285721</v>
      </c>
      <c r="G75" s="246">
        <f t="shared" si="11"/>
        <v>-0.94736842105263164</v>
      </c>
      <c r="H75" s="245">
        <f t="shared" si="12"/>
        <v>-12</v>
      </c>
      <c r="I75" s="245">
        <f t="shared" si="13"/>
        <v>-36</v>
      </c>
      <c r="J75" s="246">
        <f t="shared" si="14"/>
        <v>1.031193606599639E-4</v>
      </c>
    </row>
    <row r="76" spans="1:10" ht="15" x14ac:dyDescent="0.25">
      <c r="A76" s="244" t="s">
        <v>25</v>
      </c>
      <c r="B76" s="245">
        <v>47</v>
      </c>
      <c r="C76" s="245">
        <v>41</v>
      </c>
      <c r="D76" s="245">
        <v>30</v>
      </c>
      <c r="E76" s="245">
        <v>32</v>
      </c>
      <c r="F76" s="246">
        <f t="shared" si="10"/>
        <v>6.6666666666666652E-2</v>
      </c>
      <c r="G76" s="246">
        <f t="shared" si="11"/>
        <v>-0.31914893617021278</v>
      </c>
      <c r="H76" s="245">
        <f t="shared" si="12"/>
        <v>2</v>
      </c>
      <c r="I76" s="245">
        <f t="shared" si="13"/>
        <v>-15</v>
      </c>
      <c r="J76" s="246">
        <f t="shared" si="14"/>
        <v>1.6499097705594224E-3</v>
      </c>
    </row>
    <row r="77" spans="1:10" ht="15" x14ac:dyDescent="0.25">
      <c r="A77" s="244" t="s">
        <v>36</v>
      </c>
      <c r="B77" s="245">
        <v>45</v>
      </c>
      <c r="C77" s="245">
        <v>5</v>
      </c>
      <c r="D77" s="245">
        <v>37</v>
      </c>
      <c r="E77" s="245">
        <v>34</v>
      </c>
      <c r="F77" s="246">
        <f t="shared" si="10"/>
        <v>-8.108108108108103E-2</v>
      </c>
      <c r="G77" s="246">
        <f t="shared" si="11"/>
        <v>-0.24444444444444446</v>
      </c>
      <c r="H77" s="245">
        <f t="shared" si="12"/>
        <v>-3</v>
      </c>
      <c r="I77" s="245">
        <f t="shared" si="13"/>
        <v>-11</v>
      </c>
      <c r="J77" s="246">
        <f t="shared" si="14"/>
        <v>1.7530291312193864E-3</v>
      </c>
    </row>
    <row r="78" spans="1:10" ht="15" x14ac:dyDescent="0.25">
      <c r="A78" s="244" t="s">
        <v>30</v>
      </c>
      <c r="B78" s="245">
        <v>288</v>
      </c>
      <c r="C78" s="245">
        <v>281</v>
      </c>
      <c r="D78" s="245">
        <v>308</v>
      </c>
      <c r="E78" s="245">
        <v>421</v>
      </c>
      <c r="F78" s="246">
        <f t="shared" si="10"/>
        <v>0.36688311688311681</v>
      </c>
      <c r="G78" s="246">
        <f t="shared" si="11"/>
        <v>0.46180555555555558</v>
      </c>
      <c r="H78" s="245">
        <f t="shared" si="12"/>
        <v>113</v>
      </c>
      <c r="I78" s="245">
        <f t="shared" si="13"/>
        <v>133</v>
      </c>
      <c r="J78" s="246">
        <f t="shared" si="14"/>
        <v>2.1706625418922404E-2</v>
      </c>
    </row>
    <row r="79" spans="1:10" ht="15" x14ac:dyDescent="0.25">
      <c r="A79" s="244" t="s">
        <v>35</v>
      </c>
      <c r="B79" s="245">
        <v>288</v>
      </c>
      <c r="C79" s="245">
        <v>426</v>
      </c>
      <c r="D79" s="245">
        <v>410</v>
      </c>
      <c r="E79" s="245">
        <v>538</v>
      </c>
      <c r="F79" s="246">
        <f t="shared" si="10"/>
        <v>0.31219512195121957</v>
      </c>
      <c r="G79" s="246">
        <f t="shared" si="11"/>
        <v>0.86805555555555558</v>
      </c>
      <c r="H79" s="245">
        <f t="shared" si="12"/>
        <v>128</v>
      </c>
      <c r="I79" s="245">
        <f t="shared" si="13"/>
        <v>250</v>
      </c>
      <c r="J79" s="246">
        <f t="shared" si="14"/>
        <v>2.7739108017530292E-2</v>
      </c>
    </row>
    <row r="80" spans="1:10" ht="15" x14ac:dyDescent="0.25">
      <c r="A80" s="244" t="s">
        <v>43</v>
      </c>
      <c r="B80" s="245">
        <v>169</v>
      </c>
      <c r="C80" s="245">
        <v>170</v>
      </c>
      <c r="D80" s="245">
        <v>211</v>
      </c>
      <c r="E80" s="245">
        <v>284</v>
      </c>
      <c r="F80" s="246">
        <f t="shared" si="10"/>
        <v>0.34597156398104256</v>
      </c>
      <c r="G80" s="246">
        <f t="shared" si="11"/>
        <v>0.68047337278106501</v>
      </c>
      <c r="H80" s="245">
        <f t="shared" si="12"/>
        <v>73</v>
      </c>
      <c r="I80" s="245">
        <f t="shared" si="13"/>
        <v>115</v>
      </c>
      <c r="J80" s="246">
        <f t="shared" si="14"/>
        <v>1.4642949213714875E-2</v>
      </c>
    </row>
    <row r="81" spans="1:10" ht="15" x14ac:dyDescent="0.25">
      <c r="A81" s="244" t="s">
        <v>33</v>
      </c>
      <c r="B81" s="245">
        <v>250</v>
      </c>
      <c r="C81" s="245">
        <v>231</v>
      </c>
      <c r="D81" s="245">
        <v>248</v>
      </c>
      <c r="E81" s="245">
        <v>335</v>
      </c>
      <c r="F81" s="246">
        <f t="shared" si="10"/>
        <v>0.35080645161290325</v>
      </c>
      <c r="G81" s="246">
        <f t="shared" si="11"/>
        <v>0.34000000000000008</v>
      </c>
      <c r="H81" s="245">
        <f t="shared" si="12"/>
        <v>87</v>
      </c>
      <c r="I81" s="245">
        <f t="shared" si="13"/>
        <v>85</v>
      </c>
      <c r="J81" s="246">
        <f t="shared" si="14"/>
        <v>1.7272492910543953E-2</v>
      </c>
    </row>
    <row r="82" spans="1:10" ht="15" x14ac:dyDescent="0.25">
      <c r="A82" s="244" t="s">
        <v>44</v>
      </c>
      <c r="B82" s="245">
        <v>132</v>
      </c>
      <c r="C82" s="245">
        <v>158</v>
      </c>
      <c r="D82" s="245">
        <v>169</v>
      </c>
      <c r="E82" s="245">
        <v>150</v>
      </c>
      <c r="F82" s="246">
        <f t="shared" si="10"/>
        <v>-0.1124260355029586</v>
      </c>
      <c r="G82" s="246">
        <f t="shared" si="11"/>
        <v>0.13636363636363646</v>
      </c>
      <c r="H82" s="245">
        <f t="shared" si="12"/>
        <v>-19</v>
      </c>
      <c r="I82" s="245">
        <f t="shared" si="13"/>
        <v>18</v>
      </c>
      <c r="J82" s="246">
        <f t="shared" si="14"/>
        <v>7.7339520494972931E-3</v>
      </c>
    </row>
    <row r="83" spans="1:10" ht="15" x14ac:dyDescent="0.25">
      <c r="A83" s="244" t="s">
        <v>23</v>
      </c>
      <c r="B83" s="245">
        <v>71</v>
      </c>
      <c r="C83" s="245">
        <v>85</v>
      </c>
      <c r="D83" s="245">
        <v>106</v>
      </c>
      <c r="E83" s="245">
        <v>111</v>
      </c>
      <c r="F83" s="246">
        <f t="shared" si="10"/>
        <v>4.7169811320754818E-2</v>
      </c>
      <c r="G83" s="246">
        <f t="shared" si="11"/>
        <v>0.56338028169014076</v>
      </c>
      <c r="H83" s="245">
        <f t="shared" si="12"/>
        <v>5</v>
      </c>
      <c r="I83" s="245">
        <f t="shared" si="13"/>
        <v>40</v>
      </c>
      <c r="J83" s="246">
        <f t="shared" si="14"/>
        <v>5.7231245166279969E-3</v>
      </c>
    </row>
    <row r="84" spans="1:10" ht="15" x14ac:dyDescent="0.25">
      <c r="A84" s="244" t="s">
        <v>40</v>
      </c>
      <c r="B84" s="245">
        <v>187</v>
      </c>
      <c r="C84" s="245">
        <v>174</v>
      </c>
      <c r="D84" s="245">
        <v>186</v>
      </c>
      <c r="E84" s="245">
        <v>139</v>
      </c>
      <c r="F84" s="246">
        <f t="shared" si="10"/>
        <v>-0.25268817204301075</v>
      </c>
      <c r="G84" s="246">
        <f t="shared" si="11"/>
        <v>-0.25668449197860965</v>
      </c>
      <c r="H84" s="245">
        <f t="shared" si="12"/>
        <v>-47</v>
      </c>
      <c r="I84" s="245">
        <f t="shared" si="13"/>
        <v>-48</v>
      </c>
      <c r="J84" s="246">
        <f t="shared" si="14"/>
        <v>7.1667955658674919E-3</v>
      </c>
    </row>
    <row r="85" spans="1:10" ht="15" x14ac:dyDescent="0.25">
      <c r="A85" s="244" t="s">
        <v>103</v>
      </c>
      <c r="B85" s="245">
        <v>119</v>
      </c>
      <c r="C85" s="245">
        <v>0</v>
      </c>
      <c r="D85" s="245">
        <v>0</v>
      </c>
      <c r="E85" s="245">
        <v>0</v>
      </c>
      <c r="F85" s="246" t="str">
        <f t="shared" si="10"/>
        <v>-</v>
      </c>
      <c r="G85" s="246">
        <f t="shared" si="11"/>
        <v>-1</v>
      </c>
      <c r="H85" s="245">
        <f t="shared" si="12"/>
        <v>0</v>
      </c>
      <c r="I85" s="245">
        <f t="shared" si="13"/>
        <v>-119</v>
      </c>
      <c r="J85" s="246">
        <f t="shared" si="14"/>
        <v>0</v>
      </c>
    </row>
    <row r="86" spans="1:10" ht="15" x14ac:dyDescent="0.25">
      <c r="A86" s="244" t="s">
        <v>41</v>
      </c>
      <c r="B86" s="245">
        <v>0</v>
      </c>
      <c r="C86" s="245">
        <v>0</v>
      </c>
      <c r="D86" s="245">
        <v>0</v>
      </c>
      <c r="E86" s="245">
        <v>0</v>
      </c>
      <c r="F86" s="246" t="str">
        <f t="shared" si="10"/>
        <v>-</v>
      </c>
      <c r="G86" s="246" t="str">
        <f t="shared" si="11"/>
        <v>-</v>
      </c>
      <c r="H86" s="245">
        <f t="shared" si="12"/>
        <v>0</v>
      </c>
      <c r="I86" s="245">
        <f t="shared" si="13"/>
        <v>0</v>
      </c>
      <c r="J86" s="246">
        <f t="shared" si="14"/>
        <v>0</v>
      </c>
    </row>
    <row r="87" spans="1:10" ht="15" x14ac:dyDescent="0.25">
      <c r="A87" s="244" t="s">
        <v>104</v>
      </c>
      <c r="B87" s="245">
        <v>38</v>
      </c>
      <c r="C87" s="245">
        <v>69</v>
      </c>
      <c r="D87" s="245">
        <v>78</v>
      </c>
      <c r="E87" s="245">
        <v>103</v>
      </c>
      <c r="F87" s="246">
        <f t="shared" si="10"/>
        <v>0.32051282051282048</v>
      </c>
      <c r="G87" s="246">
        <f t="shared" si="11"/>
        <v>1.7105263157894739</v>
      </c>
      <c r="H87" s="245">
        <f t="shared" si="12"/>
        <v>25</v>
      </c>
      <c r="I87" s="245">
        <f t="shared" si="13"/>
        <v>65</v>
      </c>
      <c r="J87" s="246">
        <f t="shared" si="14"/>
        <v>5.3106470739881411E-3</v>
      </c>
    </row>
    <row r="88" spans="1:10" ht="15" x14ac:dyDescent="0.25">
      <c r="A88" s="244" t="s">
        <v>105</v>
      </c>
      <c r="B88" s="245">
        <v>0</v>
      </c>
      <c r="C88" s="245">
        <v>1</v>
      </c>
      <c r="D88" s="245">
        <v>0</v>
      </c>
      <c r="E88" s="245">
        <v>0</v>
      </c>
      <c r="F88" s="246" t="str">
        <f t="shared" si="10"/>
        <v>-</v>
      </c>
      <c r="G88" s="246" t="str">
        <f t="shared" si="11"/>
        <v>-</v>
      </c>
      <c r="H88" s="245">
        <f t="shared" si="12"/>
        <v>0</v>
      </c>
      <c r="I88" s="245">
        <f t="shared" si="13"/>
        <v>0</v>
      </c>
      <c r="J88" s="246">
        <f t="shared" si="14"/>
        <v>0</v>
      </c>
    </row>
    <row r="89" spans="1:10" ht="15" x14ac:dyDescent="0.25">
      <c r="A89" s="244" t="s">
        <v>106</v>
      </c>
      <c r="B89" s="245">
        <v>26</v>
      </c>
      <c r="C89" s="245">
        <v>26</v>
      </c>
      <c r="D89" s="245">
        <v>30</v>
      </c>
      <c r="E89" s="245">
        <v>92</v>
      </c>
      <c r="F89" s="246">
        <f t="shared" si="10"/>
        <v>2.0666666666666669</v>
      </c>
      <c r="G89" s="246">
        <f t="shared" si="11"/>
        <v>2.5384615384615383</v>
      </c>
      <c r="H89" s="245">
        <f t="shared" si="12"/>
        <v>62</v>
      </c>
      <c r="I89" s="245">
        <f t="shared" si="13"/>
        <v>66</v>
      </c>
      <c r="J89" s="246">
        <f t="shared" si="14"/>
        <v>4.7434905903583399E-3</v>
      </c>
    </row>
    <row r="90" spans="1:10" ht="15" x14ac:dyDescent="0.25">
      <c r="A90" s="244" t="s">
        <v>34</v>
      </c>
      <c r="B90" s="245">
        <v>57</v>
      </c>
      <c r="C90" s="245">
        <v>120</v>
      </c>
      <c r="D90" s="245">
        <v>113</v>
      </c>
      <c r="E90" s="245">
        <v>104</v>
      </c>
      <c r="F90" s="246">
        <f t="shared" si="10"/>
        <v>-7.9646017699115057E-2</v>
      </c>
      <c r="G90" s="246">
        <f t="shared" si="11"/>
        <v>0.82456140350877183</v>
      </c>
      <c r="H90" s="245">
        <f t="shared" si="12"/>
        <v>-9</v>
      </c>
      <c r="I90" s="245">
        <f t="shared" si="13"/>
        <v>47</v>
      </c>
      <c r="J90" s="246">
        <f t="shared" si="14"/>
        <v>5.3622067543181232E-3</v>
      </c>
    </row>
    <row r="91" spans="1:10" ht="15" x14ac:dyDescent="0.25">
      <c r="A91" s="244" t="s">
        <v>107</v>
      </c>
      <c r="B91" s="245">
        <v>0</v>
      </c>
      <c r="C91" s="245">
        <v>0</v>
      </c>
      <c r="D91" s="245">
        <v>0</v>
      </c>
      <c r="E91" s="245">
        <v>0</v>
      </c>
      <c r="F91" s="246" t="str">
        <f t="shared" si="10"/>
        <v>-</v>
      </c>
      <c r="G91" s="246" t="str">
        <f t="shared" si="11"/>
        <v>-</v>
      </c>
      <c r="H91" s="245">
        <f t="shared" si="12"/>
        <v>0</v>
      </c>
      <c r="I91" s="245">
        <f t="shared" si="13"/>
        <v>0</v>
      </c>
      <c r="J91" s="246">
        <f t="shared" si="14"/>
        <v>0</v>
      </c>
    </row>
    <row r="92" spans="1:10" ht="15" x14ac:dyDescent="0.25">
      <c r="A92" s="244" t="s">
        <v>108</v>
      </c>
      <c r="B92" s="245">
        <v>51</v>
      </c>
      <c r="C92" s="245">
        <v>32</v>
      </c>
      <c r="D92" s="245">
        <v>90</v>
      </c>
      <c r="E92" s="245">
        <v>109</v>
      </c>
      <c r="F92" s="246">
        <f t="shared" si="10"/>
        <v>0.21111111111111103</v>
      </c>
      <c r="G92" s="246">
        <f t="shared" si="11"/>
        <v>1.1372549019607843</v>
      </c>
      <c r="H92" s="245">
        <f t="shared" si="12"/>
        <v>19</v>
      </c>
      <c r="I92" s="245">
        <f t="shared" si="13"/>
        <v>58</v>
      </c>
      <c r="J92" s="246">
        <f t="shared" si="14"/>
        <v>5.6200051559680327E-3</v>
      </c>
    </row>
    <row r="93" spans="1:10" ht="15" x14ac:dyDescent="0.25">
      <c r="A93" s="244" t="s">
        <v>42</v>
      </c>
      <c r="B93" s="245">
        <v>49</v>
      </c>
      <c r="C93" s="245">
        <v>53</v>
      </c>
      <c r="D93" s="245">
        <v>52</v>
      </c>
      <c r="E93" s="245">
        <v>79</v>
      </c>
      <c r="F93" s="246">
        <f t="shared" si="10"/>
        <v>0.51923076923076916</v>
      </c>
      <c r="G93" s="246">
        <f t="shared" si="11"/>
        <v>0.61224489795918369</v>
      </c>
      <c r="H93" s="245">
        <f t="shared" si="12"/>
        <v>27</v>
      </c>
      <c r="I93" s="245">
        <f t="shared" si="13"/>
        <v>30</v>
      </c>
      <c r="J93" s="246">
        <f t="shared" si="14"/>
        <v>4.0732147460685745E-3</v>
      </c>
    </row>
    <row r="94" spans="1:10" ht="15" x14ac:dyDescent="0.25">
      <c r="A94" s="244" t="s">
        <v>109</v>
      </c>
      <c r="B94" s="245">
        <v>48</v>
      </c>
      <c r="C94" s="245">
        <v>0</v>
      </c>
      <c r="D94" s="245">
        <v>0</v>
      </c>
      <c r="E94" s="245">
        <v>0</v>
      </c>
      <c r="F94" s="246" t="str">
        <f t="shared" si="10"/>
        <v>-</v>
      </c>
      <c r="G94" s="246">
        <f t="shared" si="11"/>
        <v>-1</v>
      </c>
      <c r="H94" s="245">
        <f t="shared" si="12"/>
        <v>0</v>
      </c>
      <c r="I94" s="245">
        <f t="shared" si="13"/>
        <v>-48</v>
      </c>
      <c r="J94" s="246">
        <f t="shared" si="14"/>
        <v>0</v>
      </c>
    </row>
    <row r="95" spans="1:10" ht="15" x14ac:dyDescent="0.25">
      <c r="A95" s="244" t="s">
        <v>26</v>
      </c>
      <c r="B95" s="245">
        <v>4</v>
      </c>
      <c r="C95" s="245">
        <v>38</v>
      </c>
      <c r="D95" s="245">
        <v>39</v>
      </c>
      <c r="E95" s="245">
        <v>41</v>
      </c>
      <c r="F95" s="246">
        <f t="shared" si="10"/>
        <v>5.1282051282051322E-2</v>
      </c>
      <c r="G95" s="246">
        <f t="shared" si="11"/>
        <v>9.25</v>
      </c>
      <c r="H95" s="245">
        <f t="shared" si="12"/>
        <v>2</v>
      </c>
      <c r="I95" s="245">
        <f t="shared" si="13"/>
        <v>37</v>
      </c>
      <c r="J95" s="246">
        <f t="shared" si="14"/>
        <v>2.1139468935292599E-3</v>
      </c>
    </row>
    <row r="96" spans="1:10" ht="15" x14ac:dyDescent="0.25">
      <c r="A96" s="244" t="s">
        <v>110</v>
      </c>
      <c r="B96" s="245">
        <v>12</v>
      </c>
      <c r="C96" s="245">
        <v>0</v>
      </c>
      <c r="D96" s="245">
        <v>13</v>
      </c>
      <c r="E96" s="245">
        <v>13</v>
      </c>
      <c r="F96" s="246">
        <f t="shared" si="10"/>
        <v>0</v>
      </c>
      <c r="G96" s="246">
        <f t="shared" si="11"/>
        <v>8.3333333333333259E-2</v>
      </c>
      <c r="H96" s="245">
        <f t="shared" si="12"/>
        <v>0</v>
      </c>
      <c r="I96" s="245">
        <f t="shared" si="13"/>
        <v>1</v>
      </c>
      <c r="J96" s="246">
        <f t="shared" si="14"/>
        <v>6.7027584428976539E-4</v>
      </c>
    </row>
    <row r="97" spans="1:10" ht="15" x14ac:dyDescent="0.25">
      <c r="A97" s="244" t="s">
        <v>111</v>
      </c>
      <c r="B97" s="245">
        <f>IFERROR(B67-SUM(B68:B72)-SUM(B74:B96),"-")</f>
        <v>22</v>
      </c>
      <c r="C97" s="245">
        <f>IFERROR(C67-SUM(C68:C72)-SUM(C74:C96),"-")</f>
        <v>12</v>
      </c>
      <c r="D97" s="245">
        <f>IFERROR(D67-SUM(D68:D72)-SUM(D74:D96),"-")</f>
        <v>19</v>
      </c>
      <c r="E97" s="245">
        <f>IFERROR(E67-SUM(E68:E72)-SUM(E74:E96),"-")</f>
        <v>19</v>
      </c>
      <c r="F97" s="246">
        <f t="shared" si="10"/>
        <v>0</v>
      </c>
      <c r="G97" s="246">
        <f t="shared" si="11"/>
        <v>-0.13636363636363635</v>
      </c>
      <c r="H97" s="245">
        <f t="shared" si="12"/>
        <v>0</v>
      </c>
      <c r="I97" s="245">
        <f t="shared" si="13"/>
        <v>-3</v>
      </c>
      <c r="J97" s="246">
        <f t="shared" ref="J97" si="17">E97/$E$13</f>
        <v>7.6831376963850431E-6</v>
      </c>
    </row>
    <row r="98" spans="1:10" ht="21" x14ac:dyDescent="0.35">
      <c r="A98" s="371" t="s">
        <v>117</v>
      </c>
      <c r="B98" s="371"/>
      <c r="C98" s="371"/>
      <c r="D98" s="371"/>
      <c r="E98" s="371"/>
      <c r="F98" s="371"/>
      <c r="G98" s="371"/>
      <c r="H98" s="371"/>
      <c r="I98" s="371"/>
      <c r="J98" s="371"/>
    </row>
    <row r="99" spans="1:10" ht="15" x14ac:dyDescent="0.25">
      <c r="A99" s="46"/>
      <c r="B99" s="271" t="s">
        <v>120</v>
      </c>
      <c r="C99" s="272"/>
      <c r="D99" s="272"/>
      <c r="E99" s="272"/>
      <c r="F99" s="272"/>
      <c r="G99" s="272"/>
      <c r="H99" s="272"/>
      <c r="I99" s="272"/>
      <c r="J99" s="273"/>
    </row>
    <row r="100" spans="1:10" ht="15" x14ac:dyDescent="0.25">
      <c r="A100" s="3"/>
      <c r="B100" s="4">
        <f>B$6</f>
        <v>2019</v>
      </c>
      <c r="C100" s="4">
        <f>C$6</f>
        <v>2022</v>
      </c>
      <c r="D100" s="4">
        <f t="shared" ref="D100:E100" si="18">D$6</f>
        <v>2023</v>
      </c>
      <c r="E100" s="4">
        <f t="shared" si="18"/>
        <v>2024</v>
      </c>
      <c r="F100" s="4" t="str">
        <f>CONCATENATE("var ",RIGHT(E100,2),"/",RIGHT(D100,2))</f>
        <v>var 24/23</v>
      </c>
      <c r="G100" s="4" t="str">
        <f>CONCATENATE("var ",RIGHT(E100,2),"/",RIGHT(B100,2))</f>
        <v>var 24/19</v>
      </c>
      <c r="H100" s="4" t="str">
        <f>CONCATENATE("dif ",RIGHT(E100,2),"-",RIGHT(D100,2))</f>
        <v>dif 24-23</v>
      </c>
      <c r="I100" s="4" t="str">
        <f>CONCATENATE("dif ",RIGHT(E100,2),"-",RIGHT(B100,2))</f>
        <v>dif 24-19</v>
      </c>
      <c r="J100" s="4" t="str">
        <f>CONCATENATE("cuota ",RIGHT(E100,2))</f>
        <v>cuota 24</v>
      </c>
    </row>
    <row r="101" spans="1:10" ht="15" x14ac:dyDescent="0.25">
      <c r="A101" s="258" t="s">
        <v>90</v>
      </c>
      <c r="B101" s="259">
        <v>16666</v>
      </c>
      <c r="C101" s="259">
        <v>16602</v>
      </c>
      <c r="D101" s="259">
        <v>17596</v>
      </c>
      <c r="E101" s="259">
        <v>19395</v>
      </c>
      <c r="F101" s="260">
        <f>IFERROR(E101/D101-1,"-")</f>
        <v>0.10223914526028643</v>
      </c>
      <c r="G101" s="260">
        <f>IFERROR(E101/B101-1,"-")</f>
        <v>0.16374654986199455</v>
      </c>
      <c r="H101" s="259">
        <f>IFERROR(E101-D101,"-")</f>
        <v>1799</v>
      </c>
      <c r="I101" s="259">
        <f>IFERROR(E101-B101,"-")</f>
        <v>2729</v>
      </c>
      <c r="J101" s="260">
        <f>E101/$E$101</f>
        <v>1</v>
      </c>
    </row>
    <row r="102" spans="1:10" ht="15" x14ac:dyDescent="0.25">
      <c r="A102" s="244" t="s">
        <v>113</v>
      </c>
      <c r="B102" s="245">
        <v>9027</v>
      </c>
      <c r="C102" s="245">
        <v>8829</v>
      </c>
      <c r="D102" s="245">
        <v>9313</v>
      </c>
      <c r="E102" s="245">
        <v>10039</v>
      </c>
      <c r="F102" s="246">
        <f>IFERROR(E102/D102-1,"-")</f>
        <v>7.7955546010952448E-2</v>
      </c>
      <c r="G102" s="246">
        <f>IFERROR(E102/B102-1,"-")</f>
        <v>0.1121081200841918</v>
      </c>
      <c r="H102" s="245">
        <f>IFERROR(E102-D102,"-")</f>
        <v>726</v>
      </c>
      <c r="I102" s="245">
        <f>IFERROR(E102-B102,"-")</f>
        <v>1012</v>
      </c>
      <c r="J102" s="246">
        <f>E102/$E$101</f>
        <v>0.51760763083268879</v>
      </c>
    </row>
    <row r="103" spans="1:10" ht="15" x14ac:dyDescent="0.25">
      <c r="A103" s="244" t="s">
        <v>114</v>
      </c>
      <c r="B103" s="245">
        <v>7639</v>
      </c>
      <c r="C103" s="245">
        <v>7773</v>
      </c>
      <c r="D103" s="245">
        <v>8283</v>
      </c>
      <c r="E103" s="245">
        <v>9356</v>
      </c>
      <c r="F103" s="246">
        <f>IFERROR(E103/D103-1,"-")</f>
        <v>0.12954243631534479</v>
      </c>
      <c r="G103" s="246">
        <f>IFERROR(E103/B103-1,"-")</f>
        <v>0.22476763974342195</v>
      </c>
      <c r="H103" s="245">
        <f>IFERROR(E103-D103,"-")</f>
        <v>1073</v>
      </c>
      <c r="I103" s="245">
        <f>IFERROR(E103-B103,"-")</f>
        <v>1717</v>
      </c>
      <c r="J103" s="246">
        <f>E103/$E$101</f>
        <v>0.48239236916731115</v>
      </c>
    </row>
    <row r="104" spans="1:10" ht="21" x14ac:dyDescent="0.35">
      <c r="A104" s="371" t="s">
        <v>118</v>
      </c>
      <c r="B104" s="371"/>
      <c r="C104" s="371"/>
      <c r="D104" s="371"/>
      <c r="E104" s="371"/>
      <c r="F104" s="371"/>
      <c r="G104" s="371"/>
      <c r="H104" s="371"/>
      <c r="I104" s="371"/>
      <c r="J104" s="371"/>
    </row>
    <row r="105" spans="1:10" ht="15" customHeight="1" x14ac:dyDescent="0.25"/>
    <row r="106" spans="1:10" ht="15" customHeight="1" x14ac:dyDescent="0.25"/>
    <row r="107" spans="1:10" ht="15" customHeight="1" x14ac:dyDescent="0.25"/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2:10" ht="15" customHeight="1" x14ac:dyDescent="0.25"/>
    <row r="338" spans="2:10" ht="15" customHeight="1" x14ac:dyDescent="0.25"/>
    <row r="339" spans="2:10" ht="15" customHeight="1" x14ac:dyDescent="0.25"/>
    <row r="340" spans="2:10" ht="15" customHeight="1" x14ac:dyDescent="0.25"/>
    <row r="341" spans="2:10" ht="15" customHeight="1" x14ac:dyDescent="0.25"/>
    <row r="342" spans="2:10" ht="15" customHeight="1" x14ac:dyDescent="0.25"/>
    <row r="344" spans="2:10" ht="15" customHeight="1" x14ac:dyDescent="0.25"/>
    <row r="345" spans="2:10" ht="15" customHeight="1" x14ac:dyDescent="0.25"/>
    <row r="346" spans="2:10" ht="15" hidden="1" customHeight="1" x14ac:dyDescent="0.25">
      <c r="B346"/>
      <c r="C346"/>
      <c r="D346"/>
      <c r="E346"/>
      <c r="F346"/>
      <c r="G346"/>
      <c r="H346"/>
      <c r="I346"/>
      <c r="J346"/>
    </row>
    <row r="347" spans="2:10" ht="15" hidden="1" customHeight="1" x14ac:dyDescent="0.25">
      <c r="C347"/>
      <c r="E347"/>
      <c r="G347"/>
      <c r="I347"/>
      <c r="J347"/>
    </row>
    <row r="348" spans="2:10" ht="15" hidden="1" customHeight="1" x14ac:dyDescent="0.25">
      <c r="C348"/>
      <c r="E348"/>
      <c r="G348"/>
      <c r="I348"/>
      <c r="J348"/>
    </row>
    <row r="349" spans="2:10" ht="15" hidden="1" customHeight="1" x14ac:dyDescent="0.25">
      <c r="C349"/>
      <c r="E349"/>
      <c r="G349"/>
      <c r="I349"/>
      <c r="J349"/>
    </row>
    <row r="350" spans="2:10" ht="15" hidden="1" customHeight="1" x14ac:dyDescent="0.25">
      <c r="C350"/>
      <c r="E350"/>
      <c r="G350"/>
      <c r="I350"/>
      <c r="J350"/>
    </row>
    <row r="351" spans="2:10" ht="15" hidden="1" customHeight="1" x14ac:dyDescent="0.25">
      <c r="C351"/>
      <c r="E351"/>
      <c r="G351"/>
      <c r="I351"/>
      <c r="J351"/>
    </row>
    <row r="352" spans="2:10" ht="15" hidden="1" customHeight="1" x14ac:dyDescent="0.25">
      <c r="C352"/>
      <c r="E352"/>
      <c r="G352"/>
      <c r="I352"/>
      <c r="J352"/>
    </row>
    <row r="353" spans="2:10" ht="15" hidden="1" customHeight="1" x14ac:dyDescent="0.25">
      <c r="C353"/>
      <c r="E353"/>
      <c r="G353"/>
      <c r="I353"/>
      <c r="J353"/>
    </row>
    <row r="354" spans="2:10" ht="15" hidden="1" customHeight="1" x14ac:dyDescent="0.25">
      <c r="C354"/>
      <c r="E354"/>
      <c r="G354"/>
      <c r="I354"/>
      <c r="J354"/>
    </row>
    <row r="355" spans="2:10" ht="15" hidden="1" customHeight="1" x14ac:dyDescent="0.25">
      <c r="C355"/>
      <c r="E355"/>
      <c r="G355"/>
      <c r="I355"/>
      <c r="J355"/>
    </row>
    <row r="356" spans="2:10" ht="15" hidden="1" customHeight="1" x14ac:dyDescent="0.25">
      <c r="C356"/>
      <c r="E356"/>
      <c r="G356"/>
      <c r="I356"/>
      <c r="J356"/>
    </row>
    <row r="357" spans="2:10" ht="15" hidden="1" customHeight="1" x14ac:dyDescent="0.25">
      <c r="C357"/>
      <c r="E357"/>
      <c r="G357"/>
      <c r="I357"/>
      <c r="J357"/>
    </row>
    <row r="358" spans="2:10" ht="15" hidden="1" customHeight="1" x14ac:dyDescent="0.25">
      <c r="C358"/>
      <c r="E358"/>
      <c r="G358"/>
      <c r="I358"/>
      <c r="J358"/>
    </row>
    <row r="359" spans="2:10" ht="15" hidden="1" customHeight="1" x14ac:dyDescent="0.25">
      <c r="C359"/>
      <c r="E359"/>
      <c r="G359"/>
      <c r="I359"/>
      <c r="J359"/>
    </row>
    <row r="360" spans="2:10" ht="15" customHeight="1" x14ac:dyDescent="0.25"/>
    <row r="361" spans="2:10" ht="15" hidden="1" customHeight="1" x14ac:dyDescent="0.25">
      <c r="B361"/>
      <c r="C361"/>
      <c r="D361"/>
      <c r="E361"/>
      <c r="F361"/>
      <c r="G361"/>
      <c r="H361"/>
      <c r="I361"/>
      <c r="J361"/>
    </row>
    <row r="362" spans="2:10" ht="15" hidden="1" customHeight="1" x14ac:dyDescent="0.25">
      <c r="C362"/>
      <c r="F362"/>
      <c r="H362"/>
      <c r="J362"/>
    </row>
    <row r="363" spans="2:10" ht="15" hidden="1" customHeight="1" x14ac:dyDescent="0.25">
      <c r="C363"/>
      <c r="F363"/>
      <c r="H363"/>
      <c r="J363"/>
    </row>
    <row r="364" spans="2:10" ht="15" hidden="1" customHeight="1" x14ac:dyDescent="0.25">
      <c r="C364"/>
      <c r="F364"/>
      <c r="H364"/>
      <c r="J364"/>
    </row>
    <row r="365" spans="2:10" ht="15" hidden="1" customHeight="1" x14ac:dyDescent="0.25">
      <c r="C365"/>
      <c r="F365"/>
      <c r="H365"/>
      <c r="J365"/>
    </row>
    <row r="366" spans="2:10" ht="15" hidden="1" customHeight="1" x14ac:dyDescent="0.25">
      <c r="C366"/>
      <c r="F366"/>
      <c r="H366"/>
      <c r="J366"/>
    </row>
    <row r="367" spans="2:10" ht="15" hidden="1" customHeight="1" x14ac:dyDescent="0.25">
      <c r="C367"/>
      <c r="F367"/>
      <c r="H367"/>
      <c r="J367"/>
    </row>
    <row r="368" spans="2:10" ht="15" hidden="1" customHeight="1" x14ac:dyDescent="0.25">
      <c r="C368"/>
      <c r="F368"/>
      <c r="H368"/>
      <c r="J368"/>
    </row>
    <row r="369" spans="2:10" ht="15" hidden="1" customHeight="1" x14ac:dyDescent="0.25">
      <c r="C369"/>
      <c r="F369"/>
      <c r="H369"/>
      <c r="J369"/>
    </row>
    <row r="370" spans="2:10" ht="15" hidden="1" customHeight="1" x14ac:dyDescent="0.25">
      <c r="C370"/>
      <c r="F370"/>
      <c r="H370"/>
      <c r="J370"/>
    </row>
    <row r="371" spans="2:10" ht="15" hidden="1" customHeight="1" x14ac:dyDescent="0.25">
      <c r="C371"/>
      <c r="F371"/>
      <c r="H371"/>
      <c r="J371"/>
    </row>
    <row r="372" spans="2:10" ht="15" hidden="1" customHeight="1" x14ac:dyDescent="0.25">
      <c r="C372"/>
      <c r="F372"/>
      <c r="H372"/>
      <c r="J372"/>
    </row>
    <row r="373" spans="2:10" ht="15" hidden="1" customHeight="1" x14ac:dyDescent="0.25">
      <c r="C373"/>
      <c r="F373"/>
      <c r="H373"/>
      <c r="J373"/>
    </row>
    <row r="374" spans="2:10" ht="15" customHeight="1" x14ac:dyDescent="0.25"/>
    <row r="375" spans="2:10" ht="15" hidden="1" customHeight="1" x14ac:dyDescent="0.25">
      <c r="B375"/>
      <c r="C375"/>
      <c r="D375"/>
      <c r="E375"/>
      <c r="F375"/>
      <c r="G375"/>
      <c r="H375"/>
      <c r="I375"/>
      <c r="J375"/>
    </row>
    <row r="376" spans="2:10" ht="15" hidden="1" customHeight="1" x14ac:dyDescent="0.25">
      <c r="C376"/>
      <c r="F376"/>
      <c r="H376"/>
      <c r="J376"/>
    </row>
    <row r="377" spans="2:10" ht="15" hidden="1" customHeight="1" x14ac:dyDescent="0.25">
      <c r="C377"/>
      <c r="F377"/>
      <c r="H377"/>
      <c r="J377"/>
    </row>
    <row r="378" spans="2:10" ht="15" hidden="1" customHeight="1" x14ac:dyDescent="0.25">
      <c r="C378"/>
      <c r="F378"/>
      <c r="H378"/>
      <c r="J378"/>
    </row>
    <row r="379" spans="2:10" ht="15" hidden="1" customHeight="1" x14ac:dyDescent="0.25">
      <c r="C379"/>
      <c r="F379"/>
      <c r="H379"/>
      <c r="J379"/>
    </row>
    <row r="380" spans="2:10" ht="15" hidden="1" customHeight="1" x14ac:dyDescent="0.25">
      <c r="C380"/>
      <c r="F380"/>
      <c r="H380"/>
      <c r="J380"/>
    </row>
    <row r="381" spans="2:10" ht="15" hidden="1" customHeight="1" x14ac:dyDescent="0.25">
      <c r="C381"/>
      <c r="F381"/>
      <c r="H381"/>
      <c r="J381"/>
    </row>
    <row r="382" spans="2:10" ht="15" hidden="1" customHeight="1" x14ac:dyDescent="0.25">
      <c r="C382"/>
      <c r="F382"/>
      <c r="H382"/>
      <c r="J382"/>
    </row>
    <row r="383" spans="2:10" ht="15" hidden="1" customHeight="1" x14ac:dyDescent="0.25">
      <c r="C383"/>
      <c r="F383"/>
      <c r="H383"/>
      <c r="J383"/>
    </row>
    <row r="384" spans="2:10" ht="15" hidden="1" customHeight="1" x14ac:dyDescent="0.25">
      <c r="C384"/>
      <c r="F384"/>
      <c r="H384"/>
      <c r="J384"/>
    </row>
    <row r="385" spans="2:10" ht="15" hidden="1" customHeight="1" x14ac:dyDescent="0.25">
      <c r="C385"/>
      <c r="F385"/>
      <c r="H385"/>
      <c r="J385"/>
    </row>
    <row r="386" spans="2:10" ht="15" hidden="1" customHeight="1" x14ac:dyDescent="0.25">
      <c r="C386"/>
      <c r="F386"/>
      <c r="H386"/>
      <c r="J386"/>
    </row>
    <row r="387" spans="2:10" ht="15" hidden="1" customHeight="1" x14ac:dyDescent="0.25">
      <c r="C387"/>
      <c r="F387"/>
      <c r="H387"/>
      <c r="J387"/>
    </row>
    <row r="388" spans="2:10" ht="15" hidden="1" customHeight="1" x14ac:dyDescent="0.25">
      <c r="C388"/>
      <c r="F388"/>
      <c r="H388"/>
      <c r="J388"/>
    </row>
    <row r="389" spans="2:10" ht="15" customHeight="1" x14ac:dyDescent="0.25"/>
    <row r="390" spans="2:10" ht="15" hidden="1" customHeight="1" x14ac:dyDescent="0.25">
      <c r="B390"/>
      <c r="C390"/>
      <c r="D390"/>
      <c r="E390"/>
      <c r="F390"/>
      <c r="G390"/>
      <c r="H390"/>
      <c r="I390"/>
      <c r="J390"/>
    </row>
    <row r="391" spans="2:10" ht="15" hidden="1" customHeight="1" x14ac:dyDescent="0.25">
      <c r="C391"/>
      <c r="F391"/>
      <c r="H391"/>
      <c r="J391"/>
    </row>
    <row r="392" spans="2:10" ht="15" hidden="1" customHeight="1" x14ac:dyDescent="0.25">
      <c r="C392"/>
      <c r="F392"/>
      <c r="H392"/>
      <c r="J392"/>
    </row>
    <row r="393" spans="2:10" ht="15" hidden="1" customHeight="1" x14ac:dyDescent="0.25">
      <c r="C393"/>
      <c r="F393"/>
      <c r="H393"/>
      <c r="J393"/>
    </row>
    <row r="394" spans="2:10" ht="15" hidden="1" customHeight="1" x14ac:dyDescent="0.25">
      <c r="C394"/>
      <c r="F394"/>
      <c r="H394"/>
      <c r="J394"/>
    </row>
    <row r="395" spans="2:10" ht="15" hidden="1" customHeight="1" x14ac:dyDescent="0.25">
      <c r="C395"/>
      <c r="F395"/>
      <c r="H395"/>
      <c r="J395"/>
    </row>
    <row r="396" spans="2:10" ht="15" hidden="1" customHeight="1" x14ac:dyDescent="0.25">
      <c r="C396"/>
      <c r="F396"/>
      <c r="H396"/>
      <c r="J396"/>
    </row>
    <row r="397" spans="2:10" ht="15" hidden="1" customHeight="1" x14ac:dyDescent="0.25">
      <c r="C397"/>
      <c r="F397"/>
      <c r="H397"/>
      <c r="J397"/>
    </row>
    <row r="398" spans="2:10" ht="15" hidden="1" customHeight="1" x14ac:dyDescent="0.25">
      <c r="C398"/>
      <c r="F398"/>
      <c r="H398"/>
      <c r="J398"/>
    </row>
    <row r="399" spans="2:10" ht="15" hidden="1" customHeight="1" x14ac:dyDescent="0.25">
      <c r="C399"/>
      <c r="F399"/>
      <c r="H399"/>
      <c r="J399"/>
    </row>
    <row r="400" spans="2:10" ht="15" hidden="1" customHeight="1" x14ac:dyDescent="0.25">
      <c r="C400"/>
      <c r="F400"/>
      <c r="H400"/>
      <c r="J400"/>
    </row>
    <row r="401" spans="3:10" ht="15" hidden="1" customHeight="1" x14ac:dyDescent="0.25">
      <c r="C401"/>
      <c r="F401"/>
      <c r="H401"/>
      <c r="J401"/>
    </row>
    <row r="402" spans="3:10" ht="15" hidden="1" customHeight="1" x14ac:dyDescent="0.25">
      <c r="C402"/>
      <c r="F402"/>
      <c r="H402"/>
      <c r="J402"/>
    </row>
    <row r="403" spans="3:10" ht="15" customHeight="1" x14ac:dyDescent="0.25"/>
    <row r="404" spans="3:10" ht="15" customHeight="1" x14ac:dyDescent="0.25"/>
    <row r="405" spans="3:10" ht="15" customHeight="1" x14ac:dyDescent="0.25"/>
    <row r="406" spans="3:10" ht="15" customHeight="1" x14ac:dyDescent="0.25"/>
    <row r="407" spans="3:10" ht="15" customHeight="1" x14ac:dyDescent="0.25"/>
    <row r="408" spans="3:10" ht="15" customHeight="1" x14ac:dyDescent="0.25"/>
    <row r="409" spans="3:10" ht="15" customHeight="1" x14ac:dyDescent="0.25"/>
    <row r="410" spans="3:10" ht="15" customHeight="1" x14ac:dyDescent="0.25"/>
    <row r="411" spans="3:10" ht="15" customHeight="1" x14ac:dyDescent="0.25"/>
  </sheetData>
  <mergeCells count="16">
    <mergeCell ref="A98:J98"/>
    <mergeCell ref="B99:J99"/>
    <mergeCell ref="A104:J104"/>
    <mergeCell ref="A54:J54"/>
    <mergeCell ref="B55:J55"/>
    <mergeCell ref="A60:J60"/>
    <mergeCell ref="B61:J61"/>
    <mergeCell ref="A10:J10"/>
    <mergeCell ref="B11:J11"/>
    <mergeCell ref="A48:J48"/>
    <mergeCell ref="B49:J49"/>
    <mergeCell ref="A1:J1"/>
    <mergeCell ref="A2:J2"/>
    <mergeCell ref="A3:J3"/>
    <mergeCell ref="A4:J4"/>
    <mergeCell ref="B5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94B3ED54-1C6F-4E15-9124-CFD8E6BDB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EA40B-FFBD-4419-A1CE-EF149BC205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B5AAD-9B94-4655-AD05-6B9F06F9C2E1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alojativos</vt:lpstr>
      <vt:lpstr>Pasajeros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Silvia Canales Tafur</cp:lastModifiedBy>
  <dcterms:created xsi:type="dcterms:W3CDTF">2024-09-25T13:44:14Z</dcterms:created>
  <dcterms:modified xsi:type="dcterms:W3CDTF">2024-09-26T13:27:07Z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