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F1BB1B4A-E530-4B37-9DFE-C9300B425C9B}" xr6:coauthVersionLast="47" xr6:coauthVersionMax="47" xr10:uidLastSave="{00000000-0000-0000-0000-000000000000}"/>
  <bookViews>
    <workbookView xWindow="-120" yWindow="-120" windowWidth="29040" windowHeight="15720" xr2:uid="{86767C96-89D1-4E4F-AD9A-713A2AE16A7E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3" l="1"/>
  <c r="S48" i="3"/>
  <c r="R48" i="3"/>
  <c r="Q48" i="3"/>
  <c r="P48" i="3"/>
  <c r="J48" i="3"/>
  <c r="H48" i="3"/>
  <c r="F48" i="3"/>
  <c r="L47" i="3"/>
  <c r="H40" i="3"/>
  <c r="F40" i="3"/>
  <c r="L39" i="3"/>
  <c r="T29" i="3"/>
  <c r="S29" i="3"/>
  <c r="R29" i="3"/>
  <c r="J29" i="3"/>
  <c r="L28" i="3"/>
  <c r="T21" i="3"/>
  <c r="S21" i="3"/>
  <c r="R21" i="3"/>
  <c r="Q21" i="3"/>
  <c r="P21" i="3"/>
  <c r="J21" i="3"/>
  <c r="H21" i="3"/>
  <c r="F21" i="3"/>
  <c r="L20" i="3"/>
  <c r="S6" i="3"/>
  <c r="J6" i="3"/>
  <c r="F6" i="3"/>
  <c r="L5" i="3"/>
  <c r="L77" i="2"/>
  <c r="N52" i="2"/>
  <c r="L51" i="2"/>
  <c r="M46" i="2"/>
  <c r="D46" i="2"/>
  <c r="L45" i="2"/>
  <c r="L39" i="2"/>
  <c r="O12" i="2"/>
  <c r="M12" i="2"/>
  <c r="D12" i="2"/>
  <c r="L11" i="2"/>
  <c r="T6" i="2"/>
  <c r="O46" i="2"/>
  <c r="J6" i="2"/>
  <c r="L5" i="2"/>
  <c r="E57" i="1"/>
  <c r="N22" i="1"/>
  <c r="E22" i="1"/>
  <c r="R6" i="1"/>
  <c r="O122" i="1"/>
  <c r="I6" i="1"/>
  <c r="L5" i="1"/>
  <c r="T13" i="2" l="1"/>
  <c r="T8" i="2"/>
  <c r="T7" i="2"/>
  <c r="J13" i="3"/>
  <c r="T45" i="3"/>
  <c r="S45" i="3"/>
  <c r="R45" i="3"/>
  <c r="Q45" i="3"/>
  <c r="P45" i="3"/>
  <c r="T23" i="3"/>
  <c r="S23" i="3"/>
  <c r="R23" i="3"/>
  <c r="Q23" i="3"/>
  <c r="P23" i="3"/>
  <c r="T41" i="3"/>
  <c r="S41" i="3"/>
  <c r="Q41" i="3"/>
  <c r="J9" i="3"/>
  <c r="T37" i="3"/>
  <c r="Q37" i="3"/>
  <c r="S37" i="3"/>
  <c r="T32" i="3"/>
  <c r="T50" i="3"/>
  <c r="R50" i="3"/>
  <c r="P50" i="3"/>
  <c r="G7" i="3"/>
  <c r="F7" i="3"/>
  <c r="I7" i="3"/>
  <c r="H7" i="3"/>
  <c r="J7" i="3"/>
  <c r="J10" i="3"/>
  <c r="H10" i="3"/>
  <c r="F10" i="3"/>
  <c r="J17" i="3"/>
  <c r="R25" i="3"/>
  <c r="P25" i="3"/>
  <c r="T25" i="3"/>
  <c r="P22" i="3"/>
  <c r="T22" i="3"/>
  <c r="R22" i="3"/>
  <c r="T36" i="3"/>
  <c r="R36" i="3"/>
  <c r="P36" i="3"/>
  <c r="I25" i="3"/>
  <c r="G25" i="3"/>
  <c r="F25" i="3"/>
  <c r="H25" i="3"/>
  <c r="J25" i="3"/>
  <c r="H36" i="3"/>
  <c r="F36" i="3"/>
  <c r="P31" i="3"/>
  <c r="T31" i="3"/>
  <c r="R31" i="3"/>
  <c r="P26" i="3"/>
  <c r="T26" i="3"/>
  <c r="R26" i="3"/>
  <c r="I45" i="3"/>
  <c r="H45" i="3"/>
  <c r="G45" i="3"/>
  <c r="F45" i="3"/>
  <c r="T51" i="3"/>
  <c r="R51" i="3"/>
  <c r="Q51" i="3"/>
  <c r="P51" i="3"/>
  <c r="S51" i="3"/>
  <c r="P49" i="3"/>
  <c r="T49" i="3"/>
  <c r="R49" i="3"/>
  <c r="T35" i="3"/>
  <c r="H24" i="3"/>
  <c r="F24" i="3"/>
  <c r="J24" i="3"/>
  <c r="T30" i="3"/>
  <c r="T34" i="3"/>
  <c r="J22" i="3"/>
  <c r="H22" i="3"/>
  <c r="F22" i="3"/>
  <c r="J26" i="3"/>
  <c r="H26" i="3"/>
  <c r="F26" i="3"/>
  <c r="J49" i="3"/>
  <c r="H49" i="3"/>
  <c r="F49" i="3"/>
  <c r="J23" i="3"/>
  <c r="H23" i="3"/>
  <c r="F23" i="3"/>
  <c r="H32" i="3"/>
  <c r="F32" i="3"/>
  <c r="J50" i="3"/>
  <c r="H50" i="3"/>
  <c r="F50" i="3"/>
  <c r="Q136" i="1"/>
  <c r="T122" i="1"/>
  <c r="S122" i="1"/>
  <c r="L292" i="1"/>
  <c r="L277" i="1"/>
  <c r="L231" i="1"/>
  <c r="L261" i="1"/>
  <c r="L308" i="1"/>
  <c r="L247" i="1"/>
  <c r="L186" i="1"/>
  <c r="L216" i="1"/>
  <c r="L135" i="1"/>
  <c r="L151" i="1"/>
  <c r="L121" i="1"/>
  <c r="L200" i="1"/>
  <c r="L70" i="1"/>
  <c r="L56" i="1"/>
  <c r="L21" i="1"/>
  <c r="L86" i="1"/>
  <c r="J22" i="1"/>
  <c r="H22" i="1"/>
  <c r="F22" i="1"/>
  <c r="B369" i="1"/>
  <c r="B354" i="1"/>
  <c r="B325" i="1"/>
  <c r="B340" i="1"/>
  <c r="B278" i="1"/>
  <c r="B232" i="1"/>
  <c r="B262" i="1"/>
  <c r="B309" i="1"/>
  <c r="B248" i="1"/>
  <c r="B187" i="1"/>
  <c r="B293" i="1"/>
  <c r="B136" i="1"/>
  <c r="B217" i="1"/>
  <c r="B201" i="1"/>
  <c r="B152" i="1"/>
  <c r="B122" i="1"/>
  <c r="B71" i="1"/>
  <c r="J6" i="1"/>
  <c r="S6" i="1"/>
  <c r="O22" i="1"/>
  <c r="D369" i="1"/>
  <c r="D325" i="1"/>
  <c r="D340" i="1"/>
  <c r="D354" i="1"/>
  <c r="C278" i="1"/>
  <c r="C232" i="1"/>
  <c r="C262" i="1"/>
  <c r="C309" i="1"/>
  <c r="C248" i="1"/>
  <c r="C293" i="1"/>
  <c r="C136" i="1"/>
  <c r="C217" i="1"/>
  <c r="C201" i="1"/>
  <c r="C152" i="1"/>
  <c r="C187" i="1"/>
  <c r="C122" i="1"/>
  <c r="C87" i="1"/>
  <c r="L232" i="1"/>
  <c r="L278" i="1"/>
  <c r="L262" i="1"/>
  <c r="L248" i="1"/>
  <c r="L309" i="1"/>
  <c r="L152" i="1"/>
  <c r="L293" i="1"/>
  <c r="L187" i="1"/>
  <c r="L217" i="1"/>
  <c r="L136" i="1"/>
  <c r="L122" i="1"/>
  <c r="S136" i="1" s="1"/>
  <c r="L201" i="1"/>
  <c r="L87" i="1"/>
  <c r="T6" i="1"/>
  <c r="L71" i="1"/>
  <c r="P187" i="1"/>
  <c r="N71" i="1"/>
  <c r="E325" i="1"/>
  <c r="E340" i="1"/>
  <c r="E369" i="1"/>
  <c r="E354" i="1"/>
  <c r="D262" i="1"/>
  <c r="D309" i="1"/>
  <c r="D248" i="1"/>
  <c r="D293" i="1"/>
  <c r="D232" i="1"/>
  <c r="D136" i="1"/>
  <c r="D278" i="1"/>
  <c r="D217" i="1"/>
  <c r="D201" i="1"/>
  <c r="D152" i="1"/>
  <c r="D187" i="1"/>
  <c r="D122" i="1"/>
  <c r="D71" i="1"/>
  <c r="D57" i="1"/>
  <c r="F57" i="1" s="1"/>
  <c r="D87" i="1"/>
  <c r="G369" i="1"/>
  <c r="G325" i="1"/>
  <c r="G340" i="1"/>
  <c r="G354" i="1"/>
  <c r="E262" i="1"/>
  <c r="E309" i="1"/>
  <c r="E248" i="1"/>
  <c r="E293" i="1"/>
  <c r="E278" i="1"/>
  <c r="E232" i="1"/>
  <c r="E217" i="1"/>
  <c r="E201" i="1"/>
  <c r="F152" i="1"/>
  <c r="F187" i="1"/>
  <c r="F136" i="1"/>
  <c r="E122" i="1"/>
  <c r="E87" i="1"/>
  <c r="N262" i="1"/>
  <c r="N248" i="1"/>
  <c r="N309" i="1"/>
  <c r="N293" i="1"/>
  <c r="N232" i="1"/>
  <c r="N187" i="1"/>
  <c r="N278" i="1"/>
  <c r="N217" i="1"/>
  <c r="N136" i="1"/>
  <c r="N201" i="1"/>
  <c r="N152" i="1"/>
  <c r="N122" i="1"/>
  <c r="R122" i="1" s="1"/>
  <c r="N87" i="1"/>
  <c r="J57" i="1"/>
  <c r="O71" i="1"/>
  <c r="B87" i="1"/>
  <c r="F6" i="1"/>
  <c r="O262" i="1"/>
  <c r="O248" i="1"/>
  <c r="O309" i="1"/>
  <c r="O293" i="1"/>
  <c r="O232" i="1"/>
  <c r="O278" i="1"/>
  <c r="O217" i="1"/>
  <c r="P136" i="1"/>
  <c r="O201" i="1"/>
  <c r="P152" i="1"/>
  <c r="O57" i="1"/>
  <c r="O87" i="1"/>
  <c r="B22" i="1"/>
  <c r="I22" i="1" s="1"/>
  <c r="L57" i="1"/>
  <c r="M278" i="1"/>
  <c r="M262" i="1"/>
  <c r="M248" i="1"/>
  <c r="M309" i="1"/>
  <c r="M293" i="1"/>
  <c r="M187" i="1"/>
  <c r="M217" i="1"/>
  <c r="M201" i="1"/>
  <c r="M122" i="1"/>
  <c r="P122" i="1" s="1"/>
  <c r="M71" i="1"/>
  <c r="M232" i="1"/>
  <c r="M152" i="1"/>
  <c r="M57" i="1"/>
  <c r="M87" i="1"/>
  <c r="M136" i="1"/>
  <c r="G6" i="1"/>
  <c r="P6" i="1"/>
  <c r="C22" i="1"/>
  <c r="L22" i="1"/>
  <c r="B57" i="1"/>
  <c r="N57" i="1"/>
  <c r="C71" i="1"/>
  <c r="H6" i="1"/>
  <c r="Q6" i="1"/>
  <c r="D22" i="1"/>
  <c r="M22" i="1"/>
  <c r="C57" i="1"/>
  <c r="E71" i="1"/>
  <c r="L78" i="2"/>
  <c r="L52" i="2"/>
  <c r="L46" i="2"/>
  <c r="L40" i="2"/>
  <c r="L12" i="2"/>
  <c r="S6" i="2"/>
  <c r="Q6" i="2"/>
  <c r="T12" i="2"/>
  <c r="S12" i="2"/>
  <c r="B78" i="2"/>
  <c r="B46" i="2"/>
  <c r="B40" i="2"/>
  <c r="B52" i="2"/>
  <c r="B12" i="2"/>
  <c r="Q12" i="2"/>
  <c r="C78" i="2"/>
  <c r="C52" i="2"/>
  <c r="C46" i="2"/>
  <c r="C40" i="2"/>
  <c r="F6" i="2"/>
  <c r="C12" i="2"/>
  <c r="T46" i="2"/>
  <c r="S46" i="2"/>
  <c r="Q46" i="2"/>
  <c r="P46" i="2"/>
  <c r="H6" i="2"/>
  <c r="D78" i="2"/>
  <c r="D40" i="2"/>
  <c r="M78" i="2"/>
  <c r="M40" i="2"/>
  <c r="E78" i="2"/>
  <c r="E46" i="2"/>
  <c r="E40" i="2"/>
  <c r="N78" i="2"/>
  <c r="N46" i="2"/>
  <c r="N40" i="2"/>
  <c r="O78" i="2"/>
  <c r="O52" i="2"/>
  <c r="O40" i="2"/>
  <c r="D52" i="2"/>
  <c r="G6" i="2"/>
  <c r="P6" i="2"/>
  <c r="E12" i="2"/>
  <c r="N12" i="2"/>
  <c r="E52" i="2"/>
  <c r="I6" i="2"/>
  <c r="R6" i="2"/>
  <c r="M52" i="2"/>
  <c r="I21" i="3"/>
  <c r="G21" i="3"/>
  <c r="I29" i="3"/>
  <c r="P40" i="3"/>
  <c r="T40" i="3"/>
  <c r="S40" i="3"/>
  <c r="R40" i="3"/>
  <c r="R6" i="3"/>
  <c r="Q6" i="3"/>
  <c r="Q40" i="3"/>
  <c r="I48" i="3"/>
  <c r="G48" i="3"/>
  <c r="I6" i="3"/>
  <c r="H6" i="3"/>
  <c r="P6" i="3"/>
  <c r="G6" i="3"/>
  <c r="T6" i="3"/>
  <c r="I40" i="3"/>
  <c r="F29" i="3"/>
  <c r="J40" i="3"/>
  <c r="G29" i="3"/>
  <c r="P29" i="3"/>
  <c r="H29" i="3"/>
  <c r="Q29" i="3"/>
  <c r="G40" i="3"/>
  <c r="S304" i="1" l="1"/>
  <c r="R304" i="1"/>
  <c r="Q304" i="1"/>
  <c r="P304" i="1"/>
  <c r="G311" i="1"/>
  <c r="F311" i="1"/>
  <c r="I311" i="1"/>
  <c r="H311" i="1"/>
  <c r="L145" i="1"/>
  <c r="R41" i="3"/>
  <c r="P41" i="3"/>
  <c r="T27" i="2"/>
  <c r="S66" i="1"/>
  <c r="Q66" i="1"/>
  <c r="P66" i="1"/>
  <c r="R66" i="1"/>
  <c r="T66" i="1"/>
  <c r="M188" i="1"/>
  <c r="M133" i="1"/>
  <c r="M138" i="1"/>
  <c r="G46" i="1"/>
  <c r="I46" i="1"/>
  <c r="G8" i="1"/>
  <c r="B138" i="1"/>
  <c r="I8" i="1"/>
  <c r="P176" i="1"/>
  <c r="R111" i="1"/>
  <c r="Q111" i="1"/>
  <c r="P111" i="1"/>
  <c r="T111" i="1"/>
  <c r="S111" i="1"/>
  <c r="S129" i="1"/>
  <c r="Q129" i="1"/>
  <c r="P194" i="1"/>
  <c r="P129" i="1"/>
  <c r="T129" i="1"/>
  <c r="R129" i="1"/>
  <c r="S285" i="1"/>
  <c r="R285" i="1"/>
  <c r="Q285" i="1"/>
  <c r="P285" i="1"/>
  <c r="R255" i="1"/>
  <c r="Q255" i="1"/>
  <c r="P255" i="1"/>
  <c r="T255" i="1"/>
  <c r="S255" i="1"/>
  <c r="S265" i="1"/>
  <c r="R265" i="1"/>
  <c r="Q265" i="1"/>
  <c r="P265" i="1"/>
  <c r="M137" i="1"/>
  <c r="N170" i="1"/>
  <c r="N167" i="1"/>
  <c r="F188" i="1"/>
  <c r="E133" i="1"/>
  <c r="J123" i="1"/>
  <c r="I123" i="1"/>
  <c r="H123" i="1"/>
  <c r="G123" i="1"/>
  <c r="F123" i="1"/>
  <c r="J132" i="1"/>
  <c r="H126" i="1"/>
  <c r="F126" i="1"/>
  <c r="F191" i="1"/>
  <c r="J126" i="1"/>
  <c r="I126" i="1"/>
  <c r="G126" i="1"/>
  <c r="I226" i="1"/>
  <c r="H226" i="1"/>
  <c r="G226" i="1"/>
  <c r="F226" i="1"/>
  <c r="I228" i="1"/>
  <c r="H228" i="1"/>
  <c r="G228" i="1"/>
  <c r="F228" i="1"/>
  <c r="F318" i="1"/>
  <c r="I318" i="1"/>
  <c r="H318" i="1"/>
  <c r="G318" i="1"/>
  <c r="D139" i="1"/>
  <c r="L172" i="1"/>
  <c r="L175" i="1"/>
  <c r="C177" i="1"/>
  <c r="C192" i="1"/>
  <c r="B169" i="1"/>
  <c r="S35" i="3"/>
  <c r="Q35" i="3"/>
  <c r="T37" i="1"/>
  <c r="S37" i="1"/>
  <c r="R37" i="1"/>
  <c r="Q37" i="1"/>
  <c r="P37" i="1"/>
  <c r="S283" i="1"/>
  <c r="R283" i="1"/>
  <c r="Q283" i="1"/>
  <c r="P283" i="1"/>
  <c r="N182" i="1"/>
  <c r="C195" i="1"/>
  <c r="P34" i="3"/>
  <c r="R34" i="3"/>
  <c r="I37" i="3"/>
  <c r="H37" i="3"/>
  <c r="G37" i="3"/>
  <c r="F37" i="3"/>
  <c r="J37" i="3"/>
  <c r="J48" i="2"/>
  <c r="T22" i="2"/>
  <c r="R63" i="1"/>
  <c r="P63" i="1"/>
  <c r="O54" i="1"/>
  <c r="T29" i="1"/>
  <c r="S29" i="1"/>
  <c r="R29" i="1"/>
  <c r="Q29" i="1"/>
  <c r="P29" i="1"/>
  <c r="L159" i="1"/>
  <c r="L119" i="1"/>
  <c r="F49" i="1"/>
  <c r="J49" i="1"/>
  <c r="I49" i="1"/>
  <c r="H49" i="1"/>
  <c r="G49" i="1"/>
  <c r="H16" i="1"/>
  <c r="M146" i="1"/>
  <c r="M195" i="1"/>
  <c r="B176" i="1"/>
  <c r="D137" i="1"/>
  <c r="P313" i="1"/>
  <c r="S313" i="1"/>
  <c r="R313" i="1"/>
  <c r="Q313" i="1"/>
  <c r="S271" i="1"/>
  <c r="R271" i="1"/>
  <c r="Q271" i="1"/>
  <c r="P271" i="1"/>
  <c r="N175" i="1"/>
  <c r="N194" i="1"/>
  <c r="I224" i="1"/>
  <c r="H224" i="1"/>
  <c r="G224" i="1"/>
  <c r="F224" i="1"/>
  <c r="I299" i="1"/>
  <c r="H299" i="1"/>
  <c r="G299" i="1"/>
  <c r="F299" i="1"/>
  <c r="J257" i="1"/>
  <c r="I257" i="1"/>
  <c r="H257" i="1"/>
  <c r="G257" i="1"/>
  <c r="F257" i="1"/>
  <c r="D147" i="1"/>
  <c r="L180" i="1"/>
  <c r="T257" i="1"/>
  <c r="S257" i="1"/>
  <c r="R257" i="1"/>
  <c r="Q257" i="1"/>
  <c r="P257" i="1"/>
  <c r="I255" i="1"/>
  <c r="H255" i="1"/>
  <c r="G255" i="1"/>
  <c r="F255" i="1"/>
  <c r="J255" i="1"/>
  <c r="S9" i="3"/>
  <c r="Q9" i="3"/>
  <c r="T30" i="2"/>
  <c r="N153" i="1"/>
  <c r="F15" i="1"/>
  <c r="J15" i="1"/>
  <c r="I15" i="1"/>
  <c r="H15" i="1"/>
  <c r="G15" i="1"/>
  <c r="M68" i="1"/>
  <c r="M167" i="1"/>
  <c r="I38" i="1"/>
  <c r="G38" i="1"/>
  <c r="B168" i="1"/>
  <c r="P163" i="1"/>
  <c r="S98" i="1"/>
  <c r="Q98" i="1"/>
  <c r="P98" i="1"/>
  <c r="T98" i="1"/>
  <c r="R98" i="1"/>
  <c r="P139" i="1"/>
  <c r="S74" i="1"/>
  <c r="R74" i="1"/>
  <c r="P74" i="1"/>
  <c r="Q74" i="1"/>
  <c r="T74" i="1"/>
  <c r="T240" i="1"/>
  <c r="S240" i="1"/>
  <c r="R240" i="1"/>
  <c r="Q240" i="1"/>
  <c r="P240" i="1"/>
  <c r="S273" i="1"/>
  <c r="R273" i="1"/>
  <c r="Q273" i="1"/>
  <c r="P273" i="1"/>
  <c r="N162" i="1"/>
  <c r="N146" i="1"/>
  <c r="F315" i="1"/>
  <c r="I315" i="1"/>
  <c r="H315" i="1"/>
  <c r="G315" i="1"/>
  <c r="J236" i="1"/>
  <c r="I236" i="1"/>
  <c r="H236" i="1"/>
  <c r="G236" i="1"/>
  <c r="F236" i="1"/>
  <c r="I301" i="1"/>
  <c r="H301" i="1"/>
  <c r="G301" i="1"/>
  <c r="F301" i="1"/>
  <c r="D177" i="1"/>
  <c r="S13" i="1"/>
  <c r="R13" i="1"/>
  <c r="Q13" i="1"/>
  <c r="P13" i="1"/>
  <c r="T13" i="1"/>
  <c r="S62" i="1"/>
  <c r="T62" i="1"/>
  <c r="R62" i="1"/>
  <c r="Q62" i="1"/>
  <c r="P62" i="1"/>
  <c r="L161" i="1"/>
  <c r="C191" i="1"/>
  <c r="B140" i="1"/>
  <c r="T31" i="2"/>
  <c r="M161" i="1"/>
  <c r="D145" i="1"/>
  <c r="S263" i="1"/>
  <c r="R263" i="1"/>
  <c r="Q263" i="1"/>
  <c r="P263" i="1"/>
  <c r="J98" i="1"/>
  <c r="F163" i="1"/>
  <c r="H98" i="1"/>
  <c r="G98" i="1"/>
  <c r="F98" i="1"/>
  <c r="I98" i="1"/>
  <c r="D182" i="1"/>
  <c r="B54" i="1"/>
  <c r="B190" i="1"/>
  <c r="Q50" i="3"/>
  <c r="S50" i="3"/>
  <c r="P13" i="3"/>
  <c r="T13" i="3"/>
  <c r="S13" i="3"/>
  <c r="R13" i="3"/>
  <c r="Q13" i="3"/>
  <c r="Q26" i="3"/>
  <c r="S26" i="3"/>
  <c r="H15" i="3"/>
  <c r="G15" i="3"/>
  <c r="F15" i="3"/>
  <c r="I15" i="3"/>
  <c r="J15" i="3"/>
  <c r="F31" i="3"/>
  <c r="H31" i="3"/>
  <c r="T20" i="2"/>
  <c r="T48" i="2"/>
  <c r="T53" i="1"/>
  <c r="P53" i="1"/>
  <c r="S53" i="1"/>
  <c r="R53" i="1"/>
  <c r="Q53" i="1"/>
  <c r="N139" i="1"/>
  <c r="F41" i="1"/>
  <c r="G41" i="1"/>
  <c r="J41" i="1"/>
  <c r="I41" i="1"/>
  <c r="H41" i="1"/>
  <c r="H8" i="1"/>
  <c r="M176" i="1"/>
  <c r="H77" i="1"/>
  <c r="F77" i="1"/>
  <c r="F142" i="1"/>
  <c r="I77" i="1"/>
  <c r="G77" i="1"/>
  <c r="J77" i="1"/>
  <c r="P171" i="1"/>
  <c r="T106" i="1"/>
  <c r="S106" i="1"/>
  <c r="R106" i="1"/>
  <c r="Q106" i="1"/>
  <c r="P106" i="1"/>
  <c r="P147" i="1"/>
  <c r="T82" i="1"/>
  <c r="S82" i="1"/>
  <c r="R82" i="1"/>
  <c r="Q82" i="1"/>
  <c r="P82" i="1"/>
  <c r="P311" i="1"/>
  <c r="S311" i="1"/>
  <c r="R311" i="1"/>
  <c r="Q311" i="1"/>
  <c r="C68" i="1"/>
  <c r="L54" i="1"/>
  <c r="F172" i="1"/>
  <c r="I107" i="1"/>
  <c r="H107" i="1"/>
  <c r="G107" i="1"/>
  <c r="F107" i="1"/>
  <c r="J107" i="1"/>
  <c r="G234" i="1"/>
  <c r="F234" i="1"/>
  <c r="J234" i="1"/>
  <c r="I234" i="1"/>
  <c r="H234" i="1"/>
  <c r="I263" i="1"/>
  <c r="H263" i="1"/>
  <c r="G263" i="1"/>
  <c r="F263" i="1"/>
  <c r="D142" i="1"/>
  <c r="L169" i="1"/>
  <c r="B178" i="1"/>
  <c r="B192" i="1"/>
  <c r="Q32" i="3"/>
  <c r="S32" i="3"/>
  <c r="M189" i="1"/>
  <c r="M197" i="1"/>
  <c r="N138" i="1"/>
  <c r="Q60" i="1"/>
  <c r="T60" i="1"/>
  <c r="S60" i="1"/>
  <c r="R60" i="1"/>
  <c r="P60" i="1"/>
  <c r="P177" i="1"/>
  <c r="P112" i="1"/>
  <c r="T112" i="1"/>
  <c r="S112" i="1"/>
  <c r="R112" i="1"/>
  <c r="Q112" i="1"/>
  <c r="P192" i="1"/>
  <c r="T127" i="1"/>
  <c r="S127" i="1"/>
  <c r="Q127" i="1"/>
  <c r="R127" i="1"/>
  <c r="P127" i="1"/>
  <c r="S294" i="1"/>
  <c r="R294" i="1"/>
  <c r="Q294" i="1"/>
  <c r="P294" i="1"/>
  <c r="D179" i="1"/>
  <c r="N160" i="1"/>
  <c r="F180" i="1"/>
  <c r="I115" i="1"/>
  <c r="H115" i="1"/>
  <c r="G115" i="1"/>
  <c r="F115" i="1"/>
  <c r="J115" i="1"/>
  <c r="I280" i="1"/>
  <c r="H280" i="1"/>
  <c r="G280" i="1"/>
  <c r="F280" i="1"/>
  <c r="G242" i="1"/>
  <c r="F242" i="1"/>
  <c r="J242" i="1"/>
  <c r="I242" i="1"/>
  <c r="H242" i="1"/>
  <c r="I269" i="1"/>
  <c r="H269" i="1"/>
  <c r="G269" i="1"/>
  <c r="F269" i="1"/>
  <c r="L190" i="1"/>
  <c r="P168" i="1"/>
  <c r="Q103" i="1"/>
  <c r="T103" i="1"/>
  <c r="S103" i="1"/>
  <c r="R103" i="1"/>
  <c r="P103" i="1"/>
  <c r="F169" i="1"/>
  <c r="F104" i="1"/>
  <c r="J104" i="1"/>
  <c r="I104" i="1"/>
  <c r="G104" i="1"/>
  <c r="H104" i="1"/>
  <c r="F7" i="1"/>
  <c r="J7" i="1"/>
  <c r="I7" i="1"/>
  <c r="H7" i="1"/>
  <c r="G7" i="1"/>
  <c r="J16" i="1"/>
  <c r="J12" i="1"/>
  <c r="J8" i="1"/>
  <c r="M148" i="1"/>
  <c r="G30" i="1"/>
  <c r="I30" i="1"/>
  <c r="P238" i="1"/>
  <c r="T238" i="1"/>
  <c r="S238" i="1"/>
  <c r="R238" i="1"/>
  <c r="Q238" i="1"/>
  <c r="R16" i="3"/>
  <c r="T16" i="3"/>
  <c r="S16" i="3"/>
  <c r="Q16" i="3"/>
  <c r="P16" i="3"/>
  <c r="R14" i="3"/>
  <c r="P14" i="3"/>
  <c r="T36" i="2"/>
  <c r="T14" i="2"/>
  <c r="S7" i="2"/>
  <c r="Q7" i="2"/>
  <c r="N148" i="1"/>
  <c r="R83" i="1"/>
  <c r="P83" i="1"/>
  <c r="P45" i="1"/>
  <c r="T45" i="1"/>
  <c r="S45" i="1"/>
  <c r="R45" i="1"/>
  <c r="Q45" i="1"/>
  <c r="F12" i="1"/>
  <c r="F33" i="1"/>
  <c r="J33" i="1"/>
  <c r="I33" i="1"/>
  <c r="H33" i="1"/>
  <c r="G33" i="1"/>
  <c r="M162" i="1"/>
  <c r="P138" i="1"/>
  <c r="Q73" i="1"/>
  <c r="T73" i="1"/>
  <c r="R73" i="1"/>
  <c r="P73" i="1"/>
  <c r="S73" i="1"/>
  <c r="T239" i="1"/>
  <c r="S239" i="1"/>
  <c r="R239" i="1"/>
  <c r="Q239" i="1"/>
  <c r="P239" i="1"/>
  <c r="T235" i="1"/>
  <c r="S235" i="1"/>
  <c r="R235" i="1"/>
  <c r="Q235" i="1"/>
  <c r="P235" i="1"/>
  <c r="S296" i="1"/>
  <c r="R296" i="1"/>
  <c r="Q296" i="1"/>
  <c r="P296" i="1"/>
  <c r="N161" i="1"/>
  <c r="N189" i="1"/>
  <c r="G112" i="1"/>
  <c r="F112" i="1"/>
  <c r="F177" i="1"/>
  <c r="J112" i="1"/>
  <c r="I112" i="1"/>
  <c r="H112" i="1"/>
  <c r="I286" i="1"/>
  <c r="H286" i="1"/>
  <c r="G286" i="1"/>
  <c r="F286" i="1"/>
  <c r="I271" i="1"/>
  <c r="H271" i="1"/>
  <c r="G271" i="1"/>
  <c r="F271" i="1"/>
  <c r="D180" i="1"/>
  <c r="D144" i="1"/>
  <c r="D193" i="1"/>
  <c r="C159" i="1"/>
  <c r="C119" i="1"/>
  <c r="D171" i="1"/>
  <c r="L174" i="1"/>
  <c r="F96" i="1"/>
  <c r="F161" i="1"/>
  <c r="J96" i="1"/>
  <c r="I96" i="1"/>
  <c r="H96" i="1"/>
  <c r="G96" i="1"/>
  <c r="B145" i="1"/>
  <c r="N158" i="1"/>
  <c r="T33" i="3"/>
  <c r="R33" i="3"/>
  <c r="Q33" i="3"/>
  <c r="P33" i="3"/>
  <c r="S33" i="3"/>
  <c r="G49" i="3"/>
  <c r="I49" i="3"/>
  <c r="I26" i="3"/>
  <c r="G26" i="3"/>
  <c r="T9" i="2"/>
  <c r="R9" i="2"/>
  <c r="Q9" i="2"/>
  <c r="P9" i="2"/>
  <c r="S9" i="2"/>
  <c r="O37" i="2"/>
  <c r="T17" i="2"/>
  <c r="J79" i="1"/>
  <c r="F144" i="1"/>
  <c r="H79" i="1"/>
  <c r="G79" i="1"/>
  <c r="I79" i="1"/>
  <c r="F79" i="1"/>
  <c r="M147" i="1"/>
  <c r="I16" i="1"/>
  <c r="G16" i="1"/>
  <c r="S302" i="1"/>
  <c r="R302" i="1"/>
  <c r="Q302" i="1"/>
  <c r="P302" i="1"/>
  <c r="L154" i="1"/>
  <c r="N196" i="1"/>
  <c r="J80" i="1"/>
  <c r="H80" i="1"/>
  <c r="G80" i="1"/>
  <c r="F80" i="1"/>
  <c r="F145" i="1"/>
  <c r="I80" i="1"/>
  <c r="J128" i="1"/>
  <c r="I128" i="1"/>
  <c r="H128" i="1"/>
  <c r="F193" i="1"/>
  <c r="F128" i="1"/>
  <c r="G128" i="1"/>
  <c r="H218" i="1"/>
  <c r="G218" i="1"/>
  <c r="F218" i="1"/>
  <c r="I218" i="1"/>
  <c r="I288" i="1"/>
  <c r="H288" i="1"/>
  <c r="G288" i="1"/>
  <c r="F288" i="1"/>
  <c r="D154" i="1"/>
  <c r="C148" i="1"/>
  <c r="B160" i="1"/>
  <c r="L142" i="1"/>
  <c r="L182" i="1"/>
  <c r="C160" i="1"/>
  <c r="J63" i="1"/>
  <c r="H63" i="1"/>
  <c r="I63" i="1"/>
  <c r="G63" i="1"/>
  <c r="F63" i="1"/>
  <c r="B133" i="1"/>
  <c r="B188" i="1"/>
  <c r="H60" i="1"/>
  <c r="F60" i="1"/>
  <c r="J60" i="1"/>
  <c r="I60" i="1"/>
  <c r="G60" i="1"/>
  <c r="B139" i="1"/>
  <c r="B177" i="1"/>
  <c r="B148" i="1"/>
  <c r="B163" i="1"/>
  <c r="B191" i="1"/>
  <c r="B193" i="1"/>
  <c r="N155" i="1"/>
  <c r="N92" i="1"/>
  <c r="C194" i="1"/>
  <c r="J41" i="3"/>
  <c r="I41" i="3"/>
  <c r="H41" i="3"/>
  <c r="G41" i="3"/>
  <c r="F41" i="3"/>
  <c r="J45" i="3"/>
  <c r="G44" i="3"/>
  <c r="J44" i="3"/>
  <c r="I44" i="3"/>
  <c r="H44" i="3"/>
  <c r="F44" i="3"/>
  <c r="I34" i="3"/>
  <c r="G34" i="3"/>
  <c r="F34" i="3"/>
  <c r="J34" i="3"/>
  <c r="H34" i="3"/>
  <c r="S34" i="3"/>
  <c r="Q34" i="3"/>
  <c r="R10" i="3"/>
  <c r="P10" i="3"/>
  <c r="F8" i="3"/>
  <c r="J8" i="3"/>
  <c r="I8" i="3"/>
  <c r="H8" i="3"/>
  <c r="G8" i="3"/>
  <c r="P7" i="3"/>
  <c r="T7" i="3"/>
  <c r="S7" i="3"/>
  <c r="R7" i="3"/>
  <c r="Q7" i="3"/>
  <c r="T14" i="3"/>
  <c r="T9" i="3"/>
  <c r="T18" i="3"/>
  <c r="T10" i="3"/>
  <c r="R43" i="3"/>
  <c r="P43" i="3"/>
  <c r="T43" i="3"/>
  <c r="S43" i="3"/>
  <c r="Q43" i="3"/>
  <c r="I9" i="3"/>
  <c r="G9" i="3"/>
  <c r="G32" i="3"/>
  <c r="I32" i="3"/>
  <c r="F9" i="2"/>
  <c r="H9" i="2"/>
  <c r="T28" i="2"/>
  <c r="T23" i="2"/>
  <c r="T35" i="2"/>
  <c r="T34" i="2"/>
  <c r="S8" i="2"/>
  <c r="Q8" i="2"/>
  <c r="P166" i="1"/>
  <c r="S101" i="1"/>
  <c r="R101" i="1"/>
  <c r="Q101" i="1"/>
  <c r="P101" i="1"/>
  <c r="T101" i="1"/>
  <c r="L141" i="1"/>
  <c r="H50" i="1"/>
  <c r="F50" i="1"/>
  <c r="F42" i="1"/>
  <c r="H42" i="1"/>
  <c r="H34" i="1"/>
  <c r="F34" i="1"/>
  <c r="T11" i="1"/>
  <c r="S11" i="1"/>
  <c r="R11" i="1"/>
  <c r="Q11" i="1"/>
  <c r="P11" i="1"/>
  <c r="M183" i="1"/>
  <c r="L148" i="1"/>
  <c r="S83" i="1"/>
  <c r="Q83" i="1"/>
  <c r="N54" i="1"/>
  <c r="M165" i="1"/>
  <c r="M166" i="1"/>
  <c r="L166" i="1"/>
  <c r="M54" i="1"/>
  <c r="Q14" i="1"/>
  <c r="P14" i="1"/>
  <c r="T14" i="1"/>
  <c r="S14" i="1"/>
  <c r="R14" i="1"/>
  <c r="S67" i="1"/>
  <c r="Q67" i="1"/>
  <c r="T67" i="1"/>
  <c r="P67" i="1"/>
  <c r="R67" i="1"/>
  <c r="P175" i="1"/>
  <c r="T110" i="1"/>
  <c r="S110" i="1"/>
  <c r="R110" i="1"/>
  <c r="Q110" i="1"/>
  <c r="P110" i="1"/>
  <c r="P142" i="1"/>
  <c r="Q77" i="1"/>
  <c r="T77" i="1"/>
  <c r="S77" i="1"/>
  <c r="R77" i="1"/>
  <c r="P77" i="1"/>
  <c r="P180" i="1"/>
  <c r="R115" i="1"/>
  <c r="Q115" i="1"/>
  <c r="P115" i="1"/>
  <c r="T115" i="1"/>
  <c r="S115" i="1"/>
  <c r="P153" i="1"/>
  <c r="T88" i="1"/>
  <c r="S88" i="1"/>
  <c r="R88" i="1"/>
  <c r="P88" i="1"/>
  <c r="Q88" i="1"/>
  <c r="S128" i="1"/>
  <c r="R128" i="1"/>
  <c r="Q128" i="1"/>
  <c r="T128" i="1"/>
  <c r="P193" i="1"/>
  <c r="P128" i="1"/>
  <c r="S286" i="1"/>
  <c r="R286" i="1"/>
  <c r="Q286" i="1"/>
  <c r="P286" i="1"/>
  <c r="T244" i="1"/>
  <c r="S244" i="1"/>
  <c r="R244" i="1"/>
  <c r="Q244" i="1"/>
  <c r="P244" i="1"/>
  <c r="S297" i="1"/>
  <c r="R297" i="1"/>
  <c r="Q297" i="1"/>
  <c r="P297" i="1"/>
  <c r="S305" i="1"/>
  <c r="R305" i="1"/>
  <c r="Q305" i="1"/>
  <c r="P305" i="1"/>
  <c r="P314" i="1"/>
  <c r="S314" i="1"/>
  <c r="R314" i="1"/>
  <c r="Q314" i="1"/>
  <c r="P242" i="1"/>
  <c r="T242" i="1"/>
  <c r="S242" i="1"/>
  <c r="R242" i="1"/>
  <c r="Q242" i="1"/>
  <c r="S266" i="1"/>
  <c r="R266" i="1"/>
  <c r="Q266" i="1"/>
  <c r="P266" i="1"/>
  <c r="S274" i="1"/>
  <c r="R274" i="1"/>
  <c r="Q274" i="1"/>
  <c r="P274" i="1"/>
  <c r="M175" i="1"/>
  <c r="C167" i="1"/>
  <c r="C54" i="1"/>
  <c r="H14" i="1"/>
  <c r="G14" i="1"/>
  <c r="F14" i="1"/>
  <c r="J14" i="1"/>
  <c r="I14" i="1"/>
  <c r="N137" i="1"/>
  <c r="N179" i="1"/>
  <c r="N164" i="1"/>
  <c r="N173" i="1"/>
  <c r="J102" i="1"/>
  <c r="H102" i="1"/>
  <c r="F167" i="1"/>
  <c r="G102" i="1"/>
  <c r="F102" i="1"/>
  <c r="I102" i="1"/>
  <c r="F146" i="1"/>
  <c r="H81" i="1"/>
  <c r="F81" i="1"/>
  <c r="G81" i="1"/>
  <c r="I81" i="1"/>
  <c r="J81" i="1"/>
  <c r="F189" i="1"/>
  <c r="I124" i="1"/>
  <c r="H124" i="1"/>
  <c r="G124" i="1"/>
  <c r="F124" i="1"/>
  <c r="J124" i="1"/>
  <c r="F127" i="1"/>
  <c r="F192" i="1"/>
  <c r="J127" i="1"/>
  <c r="H127" i="1"/>
  <c r="G127" i="1"/>
  <c r="I127" i="1"/>
  <c r="H219" i="1"/>
  <c r="G219" i="1"/>
  <c r="F219" i="1"/>
  <c r="I219" i="1"/>
  <c r="J240" i="1"/>
  <c r="I240" i="1"/>
  <c r="H240" i="1"/>
  <c r="G240" i="1"/>
  <c r="F240" i="1"/>
  <c r="I281" i="1"/>
  <c r="H281" i="1"/>
  <c r="G281" i="1"/>
  <c r="F281" i="1"/>
  <c r="I289" i="1"/>
  <c r="H289" i="1"/>
  <c r="G289" i="1"/>
  <c r="F289" i="1"/>
  <c r="I294" i="1"/>
  <c r="H294" i="1"/>
  <c r="G294" i="1"/>
  <c r="F294" i="1"/>
  <c r="I302" i="1"/>
  <c r="H302" i="1"/>
  <c r="G302" i="1"/>
  <c r="F302" i="1"/>
  <c r="J235" i="1"/>
  <c r="I235" i="1"/>
  <c r="H235" i="1"/>
  <c r="G235" i="1"/>
  <c r="F235" i="1"/>
  <c r="I264" i="1"/>
  <c r="H264" i="1"/>
  <c r="G264" i="1"/>
  <c r="F264" i="1"/>
  <c r="I272" i="1"/>
  <c r="H272" i="1"/>
  <c r="G272" i="1"/>
  <c r="F272" i="1"/>
  <c r="F319" i="1"/>
  <c r="I319" i="1"/>
  <c r="H319" i="1"/>
  <c r="G319" i="1"/>
  <c r="D160" i="1"/>
  <c r="D190" i="1"/>
  <c r="D153" i="1"/>
  <c r="D68" i="1"/>
  <c r="D162" i="1"/>
  <c r="H97" i="1"/>
  <c r="F97" i="1"/>
  <c r="D194" i="1"/>
  <c r="D192" i="1"/>
  <c r="D197" i="1"/>
  <c r="H132" i="1"/>
  <c r="F132" i="1"/>
  <c r="M145" i="1"/>
  <c r="J62" i="1"/>
  <c r="I62" i="1"/>
  <c r="H62" i="1"/>
  <c r="G62" i="1"/>
  <c r="F62" i="1"/>
  <c r="S51" i="1"/>
  <c r="R51" i="1"/>
  <c r="Q51" i="1"/>
  <c r="T51" i="1"/>
  <c r="P51" i="1"/>
  <c r="S43" i="1"/>
  <c r="R43" i="1"/>
  <c r="T43" i="1"/>
  <c r="Q43" i="1"/>
  <c r="P43" i="1"/>
  <c r="S35" i="1"/>
  <c r="R35" i="1"/>
  <c r="Q35" i="1"/>
  <c r="P35" i="1"/>
  <c r="T35" i="1"/>
  <c r="S23" i="1"/>
  <c r="R23" i="1"/>
  <c r="Q23" i="1"/>
  <c r="P23" i="1"/>
  <c r="T23" i="1"/>
  <c r="N169" i="1"/>
  <c r="L144" i="1"/>
  <c r="J51" i="1"/>
  <c r="I51" i="1"/>
  <c r="H51" i="1"/>
  <c r="G51" i="1"/>
  <c r="F51" i="1"/>
  <c r="J43" i="1"/>
  <c r="I43" i="1"/>
  <c r="H43" i="1"/>
  <c r="G43" i="1"/>
  <c r="F43" i="1"/>
  <c r="J35" i="1"/>
  <c r="I35" i="1"/>
  <c r="H35" i="1"/>
  <c r="G35" i="1"/>
  <c r="F35" i="1"/>
  <c r="J23" i="1"/>
  <c r="I23" i="1"/>
  <c r="H23" i="1"/>
  <c r="G23" i="1"/>
  <c r="F23" i="1"/>
  <c r="J26" i="1"/>
  <c r="J38" i="1"/>
  <c r="J50" i="1"/>
  <c r="J34" i="1"/>
  <c r="J42" i="1"/>
  <c r="J30" i="1"/>
  <c r="J46" i="1"/>
  <c r="J13" i="1"/>
  <c r="I13" i="1"/>
  <c r="H13" i="1"/>
  <c r="G13" i="1"/>
  <c r="F13" i="1"/>
  <c r="L146" i="1"/>
  <c r="L189" i="1"/>
  <c r="L173" i="1"/>
  <c r="L188" i="1"/>
  <c r="L133" i="1"/>
  <c r="L192" i="1"/>
  <c r="C172" i="1"/>
  <c r="C153" i="1"/>
  <c r="C193" i="1"/>
  <c r="C179" i="1"/>
  <c r="N142" i="1"/>
  <c r="B143" i="1"/>
  <c r="B181" i="1"/>
  <c r="B154" i="1"/>
  <c r="B167" i="1"/>
  <c r="B195" i="1"/>
  <c r="B197" i="1"/>
  <c r="I132" i="1"/>
  <c r="G132" i="1"/>
  <c r="B194" i="1"/>
  <c r="N156" i="1"/>
  <c r="L183" i="1"/>
  <c r="C147" i="1"/>
  <c r="Q36" i="3"/>
  <c r="S36" i="3"/>
  <c r="S49" i="3"/>
  <c r="Q49" i="3"/>
  <c r="Q31" i="3"/>
  <c r="S31" i="3"/>
  <c r="S22" i="3"/>
  <c r="Q22" i="3"/>
  <c r="T24" i="3"/>
  <c r="R24" i="3"/>
  <c r="Q24" i="3"/>
  <c r="P24" i="3"/>
  <c r="S24" i="3"/>
  <c r="S10" i="3"/>
  <c r="Q10" i="3"/>
  <c r="I12" i="3"/>
  <c r="F12" i="3"/>
  <c r="J12" i="3"/>
  <c r="H12" i="3"/>
  <c r="G12" i="3"/>
  <c r="T11" i="3"/>
  <c r="Q11" i="3"/>
  <c r="P11" i="3"/>
  <c r="R11" i="3"/>
  <c r="S11" i="3"/>
  <c r="H9" i="3"/>
  <c r="F9" i="3"/>
  <c r="G13" i="3"/>
  <c r="I13" i="3"/>
  <c r="I36" i="3"/>
  <c r="G36" i="3"/>
  <c r="S14" i="3"/>
  <c r="Q14" i="3"/>
  <c r="R8" i="2"/>
  <c r="P8" i="2"/>
  <c r="T32" i="2"/>
  <c r="T21" i="2"/>
  <c r="I9" i="2"/>
  <c r="G9" i="2"/>
  <c r="N165" i="1"/>
  <c r="N140" i="1"/>
  <c r="P75" i="1"/>
  <c r="R75" i="1"/>
  <c r="T49" i="1"/>
  <c r="S49" i="1"/>
  <c r="R49" i="1"/>
  <c r="P49" i="1"/>
  <c r="Q49" i="1"/>
  <c r="P41" i="1"/>
  <c r="T41" i="1"/>
  <c r="S41" i="1"/>
  <c r="R41" i="1"/>
  <c r="Q41" i="1"/>
  <c r="T33" i="1"/>
  <c r="S33" i="1"/>
  <c r="R33" i="1"/>
  <c r="Q33" i="1"/>
  <c r="P33" i="1"/>
  <c r="B180" i="1"/>
  <c r="B146" i="1"/>
  <c r="F53" i="1"/>
  <c r="G53" i="1"/>
  <c r="J53" i="1"/>
  <c r="I53" i="1"/>
  <c r="H53" i="1"/>
  <c r="F45" i="1"/>
  <c r="G45" i="1"/>
  <c r="J45" i="1"/>
  <c r="I45" i="1"/>
  <c r="H45" i="1"/>
  <c r="F37" i="1"/>
  <c r="J37" i="1"/>
  <c r="I37" i="1"/>
  <c r="H37" i="1"/>
  <c r="G37" i="1"/>
  <c r="F29" i="1"/>
  <c r="J29" i="1"/>
  <c r="E54" i="1"/>
  <c r="I29" i="1"/>
  <c r="H29" i="1"/>
  <c r="G29" i="1"/>
  <c r="H12" i="1"/>
  <c r="M160" i="1"/>
  <c r="M169" i="1"/>
  <c r="M170" i="1"/>
  <c r="M192" i="1"/>
  <c r="B164" i="1"/>
  <c r="D175" i="1"/>
  <c r="D54" i="1"/>
  <c r="I12" i="1"/>
  <c r="G12" i="1"/>
  <c r="P137" i="1"/>
  <c r="S72" i="1"/>
  <c r="Q72" i="1"/>
  <c r="T72" i="1"/>
  <c r="R72" i="1"/>
  <c r="P72" i="1"/>
  <c r="T75" i="1"/>
  <c r="T83" i="1"/>
  <c r="P179" i="1"/>
  <c r="T114" i="1"/>
  <c r="S114" i="1"/>
  <c r="R114" i="1"/>
  <c r="Q114" i="1"/>
  <c r="P114" i="1"/>
  <c r="P146" i="1"/>
  <c r="Q81" i="1"/>
  <c r="T81" i="1"/>
  <c r="S81" i="1"/>
  <c r="R81" i="1"/>
  <c r="P81" i="1"/>
  <c r="Q124" i="1"/>
  <c r="S124" i="1"/>
  <c r="R124" i="1"/>
  <c r="P124" i="1"/>
  <c r="P189" i="1"/>
  <c r="T124" i="1"/>
  <c r="P161" i="1"/>
  <c r="T96" i="1"/>
  <c r="S96" i="1"/>
  <c r="R96" i="1"/>
  <c r="Q96" i="1"/>
  <c r="P96" i="1"/>
  <c r="S132" i="1"/>
  <c r="R132" i="1"/>
  <c r="Q132" i="1"/>
  <c r="P197" i="1"/>
  <c r="T132" i="1"/>
  <c r="P132" i="1"/>
  <c r="S279" i="1"/>
  <c r="R279" i="1"/>
  <c r="Q279" i="1"/>
  <c r="P279" i="1"/>
  <c r="S287" i="1"/>
  <c r="R287" i="1"/>
  <c r="Q287" i="1"/>
  <c r="P287" i="1"/>
  <c r="T250" i="1"/>
  <c r="S250" i="1"/>
  <c r="R250" i="1"/>
  <c r="Q250" i="1"/>
  <c r="P250" i="1"/>
  <c r="S298" i="1"/>
  <c r="R298" i="1"/>
  <c r="Q298" i="1"/>
  <c r="P298" i="1"/>
  <c r="R233" i="1"/>
  <c r="Q233" i="1"/>
  <c r="P233" i="1"/>
  <c r="T233" i="1"/>
  <c r="S233" i="1"/>
  <c r="P315" i="1"/>
  <c r="S315" i="1"/>
  <c r="R315" i="1"/>
  <c r="Q315" i="1"/>
  <c r="S267" i="1"/>
  <c r="R267" i="1"/>
  <c r="Q267" i="1"/>
  <c r="P267" i="1"/>
  <c r="P317" i="1"/>
  <c r="S317" i="1"/>
  <c r="R317" i="1"/>
  <c r="Q317" i="1"/>
  <c r="B172" i="1"/>
  <c r="F148" i="1"/>
  <c r="J83" i="1"/>
  <c r="I83" i="1"/>
  <c r="H83" i="1"/>
  <c r="G83" i="1"/>
  <c r="F83" i="1"/>
  <c r="N141" i="1"/>
  <c r="N183" i="1"/>
  <c r="N168" i="1"/>
  <c r="N177" i="1"/>
  <c r="J106" i="1"/>
  <c r="I106" i="1"/>
  <c r="H106" i="1"/>
  <c r="G106" i="1"/>
  <c r="F106" i="1"/>
  <c r="F171" i="1"/>
  <c r="F314" i="1"/>
  <c r="I314" i="1"/>
  <c r="H314" i="1"/>
  <c r="G314" i="1"/>
  <c r="F174" i="1"/>
  <c r="J109" i="1"/>
  <c r="I109" i="1"/>
  <c r="H109" i="1"/>
  <c r="G109" i="1"/>
  <c r="F109" i="1"/>
  <c r="I225" i="1"/>
  <c r="H225" i="1"/>
  <c r="G225" i="1"/>
  <c r="F225" i="1"/>
  <c r="H220" i="1"/>
  <c r="G220" i="1"/>
  <c r="F220" i="1"/>
  <c r="I220" i="1"/>
  <c r="J244" i="1"/>
  <c r="I244" i="1"/>
  <c r="H244" i="1"/>
  <c r="G244" i="1"/>
  <c r="F244" i="1"/>
  <c r="I282" i="1"/>
  <c r="H282" i="1"/>
  <c r="G282" i="1"/>
  <c r="F282" i="1"/>
  <c r="I233" i="1"/>
  <c r="H233" i="1"/>
  <c r="G233" i="1"/>
  <c r="F233" i="1"/>
  <c r="J233" i="1"/>
  <c r="I295" i="1"/>
  <c r="H295" i="1"/>
  <c r="G295" i="1"/>
  <c r="F295" i="1"/>
  <c r="I303" i="1"/>
  <c r="H303" i="1"/>
  <c r="G303" i="1"/>
  <c r="F303" i="1"/>
  <c r="G252" i="1"/>
  <c r="F252" i="1"/>
  <c r="J252" i="1"/>
  <c r="I252" i="1"/>
  <c r="H252" i="1"/>
  <c r="J239" i="1"/>
  <c r="I239" i="1"/>
  <c r="H239" i="1"/>
  <c r="G239" i="1"/>
  <c r="F239" i="1"/>
  <c r="I265" i="1"/>
  <c r="H265" i="1"/>
  <c r="G265" i="1"/>
  <c r="F265" i="1"/>
  <c r="I273" i="1"/>
  <c r="H273" i="1"/>
  <c r="G273" i="1"/>
  <c r="F273" i="1"/>
  <c r="F320" i="1"/>
  <c r="I320" i="1"/>
  <c r="H320" i="1"/>
  <c r="G320" i="1"/>
  <c r="D164" i="1"/>
  <c r="D161" i="1"/>
  <c r="D166" i="1"/>
  <c r="F101" i="1"/>
  <c r="H101" i="1"/>
  <c r="D196" i="1"/>
  <c r="N144" i="1"/>
  <c r="D167" i="1"/>
  <c r="N143" i="1"/>
  <c r="S59" i="1"/>
  <c r="Q59" i="1"/>
  <c r="T59" i="1"/>
  <c r="R59" i="1"/>
  <c r="P59" i="1"/>
  <c r="L191" i="1"/>
  <c r="L177" i="1"/>
  <c r="L195" i="1"/>
  <c r="L193" i="1"/>
  <c r="L196" i="1"/>
  <c r="C138" i="1"/>
  <c r="C176" i="1"/>
  <c r="C161" i="1"/>
  <c r="C174" i="1"/>
  <c r="C183" i="1"/>
  <c r="C139" i="1"/>
  <c r="B147" i="1"/>
  <c r="B68" i="1"/>
  <c r="B162" i="1"/>
  <c r="I97" i="1"/>
  <c r="G97" i="1"/>
  <c r="B171" i="1"/>
  <c r="J28" i="1"/>
  <c r="I51" i="3"/>
  <c r="H51" i="3"/>
  <c r="G51" i="3"/>
  <c r="F51" i="3"/>
  <c r="J51" i="3"/>
  <c r="P9" i="3"/>
  <c r="R9" i="3"/>
  <c r="I16" i="3"/>
  <c r="F16" i="3"/>
  <c r="J16" i="3"/>
  <c r="G16" i="3"/>
  <c r="H16" i="3"/>
  <c r="T15" i="3"/>
  <c r="Q15" i="3"/>
  <c r="P15" i="3"/>
  <c r="S15" i="3"/>
  <c r="R15" i="3"/>
  <c r="H13" i="3"/>
  <c r="F13" i="3"/>
  <c r="I17" i="3"/>
  <c r="G17" i="3"/>
  <c r="J8" i="2"/>
  <c r="I8" i="2"/>
  <c r="H8" i="2"/>
  <c r="G8" i="2"/>
  <c r="F8" i="2"/>
  <c r="T49" i="2"/>
  <c r="T47" i="2"/>
  <c r="J49" i="2"/>
  <c r="T15" i="2"/>
  <c r="T25" i="2"/>
  <c r="D163" i="1"/>
  <c r="C137" i="1"/>
  <c r="F170" i="1"/>
  <c r="J105" i="1"/>
  <c r="I105" i="1"/>
  <c r="H105" i="1"/>
  <c r="G105" i="1"/>
  <c r="F105" i="1"/>
  <c r="C144" i="1"/>
  <c r="M190" i="1"/>
  <c r="M164" i="1"/>
  <c r="M173" i="1"/>
  <c r="M174" i="1"/>
  <c r="M196" i="1"/>
  <c r="N193" i="1"/>
  <c r="N154" i="1"/>
  <c r="Q52" i="1"/>
  <c r="P52" i="1"/>
  <c r="T52" i="1"/>
  <c r="R52" i="1"/>
  <c r="S52" i="1"/>
  <c r="Q44" i="1"/>
  <c r="P44" i="1"/>
  <c r="R44" i="1"/>
  <c r="T44" i="1"/>
  <c r="S44" i="1"/>
  <c r="Q36" i="1"/>
  <c r="P36" i="1"/>
  <c r="T36" i="1"/>
  <c r="S36" i="1"/>
  <c r="R36" i="1"/>
  <c r="Q24" i="1"/>
  <c r="P24" i="1"/>
  <c r="T24" i="1"/>
  <c r="S24" i="1"/>
  <c r="R24" i="1"/>
  <c r="M141" i="1"/>
  <c r="S76" i="1"/>
  <c r="Q76" i="1"/>
  <c r="P141" i="1"/>
  <c r="T76" i="1"/>
  <c r="R76" i="1"/>
  <c r="P76" i="1"/>
  <c r="P183" i="1"/>
  <c r="T118" i="1"/>
  <c r="S118" i="1"/>
  <c r="R118" i="1"/>
  <c r="Q118" i="1"/>
  <c r="P118" i="1"/>
  <c r="P165" i="1"/>
  <c r="T100" i="1"/>
  <c r="S100" i="1"/>
  <c r="R100" i="1"/>
  <c r="P100" i="1"/>
  <c r="Q100" i="1"/>
  <c r="T243" i="1"/>
  <c r="S243" i="1"/>
  <c r="R243" i="1"/>
  <c r="Q243" i="1"/>
  <c r="P243" i="1"/>
  <c r="S280" i="1"/>
  <c r="R280" i="1"/>
  <c r="Q280" i="1"/>
  <c r="P280" i="1"/>
  <c r="S288" i="1"/>
  <c r="R288" i="1"/>
  <c r="Q288" i="1"/>
  <c r="P288" i="1"/>
  <c r="T254" i="1"/>
  <c r="S254" i="1"/>
  <c r="R254" i="1"/>
  <c r="Q254" i="1"/>
  <c r="P254" i="1"/>
  <c r="S299" i="1"/>
  <c r="R299" i="1"/>
  <c r="Q299" i="1"/>
  <c r="P299" i="1"/>
  <c r="R237" i="1"/>
  <c r="Q237" i="1"/>
  <c r="P237" i="1"/>
  <c r="T237" i="1"/>
  <c r="S237" i="1"/>
  <c r="P316" i="1"/>
  <c r="S316" i="1"/>
  <c r="R316" i="1"/>
  <c r="Q316" i="1"/>
  <c r="P252" i="1"/>
  <c r="T252" i="1"/>
  <c r="S252" i="1"/>
  <c r="R252" i="1"/>
  <c r="Q252" i="1"/>
  <c r="S268" i="1"/>
  <c r="R268" i="1"/>
  <c r="Q268" i="1"/>
  <c r="P268" i="1"/>
  <c r="P318" i="1"/>
  <c r="S318" i="1"/>
  <c r="R318" i="1"/>
  <c r="Q318" i="1"/>
  <c r="L167" i="1"/>
  <c r="P144" i="1"/>
  <c r="S79" i="1"/>
  <c r="Q79" i="1"/>
  <c r="P79" i="1"/>
  <c r="T79" i="1"/>
  <c r="R79" i="1"/>
  <c r="H52" i="1"/>
  <c r="G52" i="1"/>
  <c r="F52" i="1"/>
  <c r="J52" i="1"/>
  <c r="I52" i="1"/>
  <c r="H44" i="1"/>
  <c r="G44" i="1"/>
  <c r="F44" i="1"/>
  <c r="I44" i="1"/>
  <c r="J44" i="1"/>
  <c r="H36" i="1"/>
  <c r="G36" i="1"/>
  <c r="F36" i="1"/>
  <c r="J36" i="1"/>
  <c r="I36" i="1"/>
  <c r="F166" i="1"/>
  <c r="H24" i="1"/>
  <c r="G24" i="1"/>
  <c r="F24" i="1"/>
  <c r="J24" i="1"/>
  <c r="I24" i="1"/>
  <c r="N145" i="1"/>
  <c r="N188" i="1"/>
  <c r="N133" i="1"/>
  <c r="N172" i="1"/>
  <c r="N181" i="1"/>
  <c r="N191" i="1"/>
  <c r="J67" i="1"/>
  <c r="H67" i="1"/>
  <c r="F67" i="1"/>
  <c r="I67" i="1"/>
  <c r="G67" i="1"/>
  <c r="F197" i="1"/>
  <c r="F175" i="1"/>
  <c r="J110" i="1"/>
  <c r="I110" i="1"/>
  <c r="H110" i="1"/>
  <c r="G110" i="1"/>
  <c r="F110" i="1"/>
  <c r="F160" i="1"/>
  <c r="H95" i="1"/>
  <c r="F95" i="1"/>
  <c r="J95" i="1"/>
  <c r="I95" i="1"/>
  <c r="G95" i="1"/>
  <c r="F190" i="1"/>
  <c r="H125" i="1"/>
  <c r="F125" i="1"/>
  <c r="J125" i="1"/>
  <c r="I125" i="1"/>
  <c r="G125" i="1"/>
  <c r="F178" i="1"/>
  <c r="J113" i="1"/>
  <c r="I113" i="1"/>
  <c r="H113" i="1"/>
  <c r="G113" i="1"/>
  <c r="F113" i="1"/>
  <c r="F316" i="1"/>
  <c r="I316" i="1"/>
  <c r="H316" i="1"/>
  <c r="G316" i="1"/>
  <c r="H221" i="1"/>
  <c r="G221" i="1"/>
  <c r="F221" i="1"/>
  <c r="I221" i="1"/>
  <c r="J250" i="1"/>
  <c r="I250" i="1"/>
  <c r="H250" i="1"/>
  <c r="G250" i="1"/>
  <c r="F250" i="1"/>
  <c r="I283" i="1"/>
  <c r="H283" i="1"/>
  <c r="G283" i="1"/>
  <c r="F283" i="1"/>
  <c r="I237" i="1"/>
  <c r="H237" i="1"/>
  <c r="G237" i="1"/>
  <c r="F237" i="1"/>
  <c r="J237" i="1"/>
  <c r="I296" i="1"/>
  <c r="H296" i="1"/>
  <c r="G296" i="1"/>
  <c r="F296" i="1"/>
  <c r="I304" i="1"/>
  <c r="H304" i="1"/>
  <c r="G304" i="1"/>
  <c r="F304" i="1"/>
  <c r="G256" i="1"/>
  <c r="F256" i="1"/>
  <c r="J256" i="1"/>
  <c r="I256" i="1"/>
  <c r="H256" i="1"/>
  <c r="J243" i="1"/>
  <c r="I243" i="1"/>
  <c r="H243" i="1"/>
  <c r="G243" i="1"/>
  <c r="F243" i="1"/>
  <c r="I266" i="1"/>
  <c r="H266" i="1"/>
  <c r="G266" i="1"/>
  <c r="F266" i="1"/>
  <c r="I274" i="1"/>
  <c r="H274" i="1"/>
  <c r="G274" i="1"/>
  <c r="F274" i="1"/>
  <c r="D168" i="1"/>
  <c r="D165" i="1"/>
  <c r="D170" i="1"/>
  <c r="C141" i="1"/>
  <c r="J59" i="1"/>
  <c r="H59" i="1"/>
  <c r="I59" i="1"/>
  <c r="G59" i="1"/>
  <c r="F59" i="1"/>
  <c r="C166" i="1"/>
  <c r="C140" i="1"/>
  <c r="L160" i="1"/>
  <c r="L197" i="1"/>
  <c r="L181" i="1"/>
  <c r="L194" i="1"/>
  <c r="C142" i="1"/>
  <c r="C180" i="1"/>
  <c r="C165" i="1"/>
  <c r="C178" i="1"/>
  <c r="C188" i="1"/>
  <c r="C133" i="1"/>
  <c r="C198" i="1" s="1"/>
  <c r="H73" i="1"/>
  <c r="F73" i="1"/>
  <c r="F138" i="1"/>
  <c r="J73" i="1"/>
  <c r="I73" i="1"/>
  <c r="G73" i="1"/>
  <c r="T46" i="1"/>
  <c r="S46" i="1"/>
  <c r="R46" i="1"/>
  <c r="Q46" i="1"/>
  <c r="P46" i="1"/>
  <c r="T38" i="1"/>
  <c r="S38" i="1"/>
  <c r="R38" i="1"/>
  <c r="Q38" i="1"/>
  <c r="P38" i="1"/>
  <c r="T30" i="1"/>
  <c r="S30" i="1"/>
  <c r="R30" i="1"/>
  <c r="Q30" i="1"/>
  <c r="P30" i="1"/>
  <c r="T16" i="1"/>
  <c r="S16" i="1"/>
  <c r="R16" i="1"/>
  <c r="Q16" i="1"/>
  <c r="P16" i="1"/>
  <c r="T8" i="1"/>
  <c r="S8" i="1"/>
  <c r="R8" i="1"/>
  <c r="Q8" i="1"/>
  <c r="P8" i="1"/>
  <c r="B153" i="1"/>
  <c r="B166" i="1"/>
  <c r="G101" i="1"/>
  <c r="I101" i="1"/>
  <c r="B175" i="1"/>
  <c r="C175" i="1"/>
  <c r="L143" i="1"/>
  <c r="P35" i="3"/>
  <c r="R35" i="3"/>
  <c r="R30" i="3"/>
  <c r="P30" i="3"/>
  <c r="I33" i="3"/>
  <c r="H33" i="3"/>
  <c r="G33" i="3"/>
  <c r="F33" i="3"/>
  <c r="J33" i="3"/>
  <c r="J14" i="3"/>
  <c r="I14" i="3"/>
  <c r="H14" i="3"/>
  <c r="G14" i="3"/>
  <c r="F14" i="3"/>
  <c r="S18" i="3"/>
  <c r="Q18" i="3"/>
  <c r="H17" i="3"/>
  <c r="F17" i="3"/>
  <c r="I10" i="3"/>
  <c r="G10" i="3"/>
  <c r="I24" i="3"/>
  <c r="G24" i="3"/>
  <c r="R7" i="2"/>
  <c r="P7" i="2"/>
  <c r="M37" i="2"/>
  <c r="T19" i="2"/>
  <c r="T29" i="2"/>
  <c r="C162" i="1"/>
  <c r="F16" i="1"/>
  <c r="F8" i="1"/>
  <c r="N166" i="1"/>
  <c r="F143" i="1"/>
  <c r="F78" i="1"/>
  <c r="J78" i="1"/>
  <c r="I78" i="1"/>
  <c r="G78" i="1"/>
  <c r="H78" i="1"/>
  <c r="F61" i="1"/>
  <c r="G61" i="1"/>
  <c r="H61" i="1"/>
  <c r="J61" i="1"/>
  <c r="I61" i="1"/>
  <c r="F11" i="1"/>
  <c r="J11" i="1"/>
  <c r="I11" i="1"/>
  <c r="H11" i="1"/>
  <c r="G11" i="1"/>
  <c r="M168" i="1"/>
  <c r="M139" i="1"/>
  <c r="M177" i="1"/>
  <c r="M140" i="1"/>
  <c r="M178" i="1"/>
  <c r="D188" i="1"/>
  <c r="D133" i="1"/>
  <c r="D198" i="1" s="1"/>
  <c r="F147" i="1"/>
  <c r="F82" i="1"/>
  <c r="J82" i="1"/>
  <c r="I82" i="1"/>
  <c r="H82" i="1"/>
  <c r="G82" i="1"/>
  <c r="S63" i="1"/>
  <c r="Q63" i="1"/>
  <c r="I50" i="1"/>
  <c r="G50" i="1"/>
  <c r="G42" i="1"/>
  <c r="I42" i="1"/>
  <c r="I34" i="1"/>
  <c r="G34" i="1"/>
  <c r="S80" i="1"/>
  <c r="Q80" i="1"/>
  <c r="P80" i="1"/>
  <c r="P145" i="1"/>
  <c r="T80" i="1"/>
  <c r="R80" i="1"/>
  <c r="P188" i="1"/>
  <c r="O133" i="1"/>
  <c r="T123" i="1"/>
  <c r="S123" i="1"/>
  <c r="R123" i="1"/>
  <c r="Q123" i="1"/>
  <c r="P123" i="1"/>
  <c r="P160" i="1"/>
  <c r="Q95" i="1"/>
  <c r="T95" i="1"/>
  <c r="R95" i="1"/>
  <c r="P95" i="1"/>
  <c r="S95" i="1"/>
  <c r="R61" i="1"/>
  <c r="Q61" i="1"/>
  <c r="P61" i="1"/>
  <c r="T61" i="1"/>
  <c r="S61" i="1"/>
  <c r="P169" i="1"/>
  <c r="T104" i="1"/>
  <c r="S104" i="1"/>
  <c r="R104" i="1"/>
  <c r="Q104" i="1"/>
  <c r="P104" i="1"/>
  <c r="T253" i="1"/>
  <c r="S253" i="1"/>
  <c r="R253" i="1"/>
  <c r="Q253" i="1"/>
  <c r="P253" i="1"/>
  <c r="Q126" i="1"/>
  <c r="S126" i="1"/>
  <c r="P191" i="1"/>
  <c r="T126" i="1"/>
  <c r="R126" i="1"/>
  <c r="P126" i="1"/>
  <c r="S281" i="1"/>
  <c r="R281" i="1"/>
  <c r="Q281" i="1"/>
  <c r="P281" i="1"/>
  <c r="S289" i="1"/>
  <c r="R289" i="1"/>
  <c r="Q289" i="1"/>
  <c r="P289" i="1"/>
  <c r="T258" i="1"/>
  <c r="S258" i="1"/>
  <c r="R258" i="1"/>
  <c r="Q258" i="1"/>
  <c r="P258" i="1"/>
  <c r="S300" i="1"/>
  <c r="R300" i="1"/>
  <c r="Q300" i="1"/>
  <c r="P300" i="1"/>
  <c r="R241" i="1"/>
  <c r="Q241" i="1"/>
  <c r="P241" i="1"/>
  <c r="T241" i="1"/>
  <c r="S241" i="1"/>
  <c r="P256" i="1"/>
  <c r="T256" i="1"/>
  <c r="S256" i="1"/>
  <c r="R256" i="1"/>
  <c r="Q256" i="1"/>
  <c r="S269" i="1"/>
  <c r="R269" i="1"/>
  <c r="Q269" i="1"/>
  <c r="P269" i="1"/>
  <c r="P319" i="1"/>
  <c r="S319" i="1"/>
  <c r="R319" i="1"/>
  <c r="Q319" i="1"/>
  <c r="F100" i="1"/>
  <c r="J100" i="1"/>
  <c r="I100" i="1"/>
  <c r="H100" i="1"/>
  <c r="F165" i="1"/>
  <c r="G100" i="1"/>
  <c r="B142" i="1"/>
  <c r="L163" i="1"/>
  <c r="N159" i="1"/>
  <c r="N119" i="1"/>
  <c r="N184" i="1" s="1"/>
  <c r="N192" i="1"/>
  <c r="N176" i="1"/>
  <c r="N174" i="1"/>
  <c r="N195" i="1"/>
  <c r="J72" i="1"/>
  <c r="F137" i="1"/>
  <c r="H72" i="1"/>
  <c r="F72" i="1"/>
  <c r="I72" i="1"/>
  <c r="G72" i="1"/>
  <c r="J114" i="1"/>
  <c r="F179" i="1"/>
  <c r="I114" i="1"/>
  <c r="H114" i="1"/>
  <c r="G114" i="1"/>
  <c r="F114" i="1"/>
  <c r="F164" i="1"/>
  <c r="H99" i="1"/>
  <c r="F99" i="1"/>
  <c r="I99" i="1"/>
  <c r="G99" i="1"/>
  <c r="J99" i="1"/>
  <c r="J129" i="1"/>
  <c r="F194" i="1"/>
  <c r="H129" i="1"/>
  <c r="G129" i="1"/>
  <c r="F129" i="1"/>
  <c r="I129" i="1"/>
  <c r="F182" i="1"/>
  <c r="J117" i="1"/>
  <c r="I117" i="1"/>
  <c r="H117" i="1"/>
  <c r="G117" i="1"/>
  <c r="F117" i="1"/>
  <c r="I222" i="1"/>
  <c r="H222" i="1"/>
  <c r="G222" i="1"/>
  <c r="F222" i="1"/>
  <c r="J254" i="1"/>
  <c r="I254" i="1"/>
  <c r="H254" i="1"/>
  <c r="G254" i="1"/>
  <c r="F254" i="1"/>
  <c r="I284" i="1"/>
  <c r="H284" i="1"/>
  <c r="G284" i="1"/>
  <c r="F284" i="1"/>
  <c r="I241" i="1"/>
  <c r="H241" i="1"/>
  <c r="G241" i="1"/>
  <c r="F241" i="1"/>
  <c r="J241" i="1"/>
  <c r="I297" i="1"/>
  <c r="H297" i="1"/>
  <c r="G297" i="1"/>
  <c r="F297" i="1"/>
  <c r="I305" i="1"/>
  <c r="H305" i="1"/>
  <c r="G305" i="1"/>
  <c r="F305" i="1"/>
  <c r="J249" i="1"/>
  <c r="I249" i="1"/>
  <c r="H249" i="1"/>
  <c r="G249" i="1"/>
  <c r="F249" i="1"/>
  <c r="I267" i="1"/>
  <c r="H267" i="1"/>
  <c r="G267" i="1"/>
  <c r="F267" i="1"/>
  <c r="F313" i="1"/>
  <c r="I313" i="1"/>
  <c r="H313" i="1"/>
  <c r="G313" i="1"/>
  <c r="D172" i="1"/>
  <c r="D169" i="1"/>
  <c r="D174" i="1"/>
  <c r="D191" i="1"/>
  <c r="P178" i="1"/>
  <c r="T113" i="1"/>
  <c r="S113" i="1"/>
  <c r="R113" i="1"/>
  <c r="Q113" i="1"/>
  <c r="P113" i="1"/>
  <c r="J75" i="1"/>
  <c r="H75" i="1"/>
  <c r="F140" i="1"/>
  <c r="G75" i="1"/>
  <c r="I75" i="1"/>
  <c r="F75" i="1"/>
  <c r="N68" i="1"/>
  <c r="S17" i="1"/>
  <c r="R17" i="1"/>
  <c r="Q17" i="1"/>
  <c r="P17" i="1"/>
  <c r="T17" i="1"/>
  <c r="S9" i="1"/>
  <c r="R9" i="1"/>
  <c r="Q9" i="1"/>
  <c r="P9" i="1"/>
  <c r="T9" i="1"/>
  <c r="M163" i="1"/>
  <c r="F74" i="1"/>
  <c r="F139" i="1"/>
  <c r="J74" i="1"/>
  <c r="I74" i="1"/>
  <c r="H74" i="1"/>
  <c r="G74" i="1"/>
  <c r="L68" i="1"/>
  <c r="N147" i="1"/>
  <c r="L164" i="1"/>
  <c r="L147" i="1"/>
  <c r="C146" i="1"/>
  <c r="C189" i="1"/>
  <c r="C169" i="1"/>
  <c r="C182" i="1"/>
  <c r="C197" i="1"/>
  <c r="B161" i="1"/>
  <c r="B170" i="1"/>
  <c r="B137" i="1"/>
  <c r="B179" i="1"/>
  <c r="J25" i="1"/>
  <c r="E27" i="1"/>
  <c r="C168" i="1"/>
  <c r="R32" i="3"/>
  <c r="P32" i="3"/>
  <c r="G35" i="3"/>
  <c r="J35" i="3"/>
  <c r="I35" i="3"/>
  <c r="H35" i="3"/>
  <c r="F35" i="3"/>
  <c r="I43" i="3"/>
  <c r="G43" i="3"/>
  <c r="F43" i="3"/>
  <c r="H43" i="3"/>
  <c r="J43" i="3"/>
  <c r="I30" i="3"/>
  <c r="G30" i="3"/>
  <c r="F30" i="3"/>
  <c r="J30" i="3"/>
  <c r="H30" i="3"/>
  <c r="J36" i="3"/>
  <c r="J32" i="3"/>
  <c r="J31" i="3"/>
  <c r="I42" i="3"/>
  <c r="H42" i="3"/>
  <c r="G42" i="3"/>
  <c r="F42" i="3"/>
  <c r="J42" i="3"/>
  <c r="S30" i="3"/>
  <c r="Q30" i="3"/>
  <c r="P44" i="3"/>
  <c r="T44" i="3"/>
  <c r="S44" i="3"/>
  <c r="R44" i="3"/>
  <c r="Q44" i="3"/>
  <c r="H11" i="3"/>
  <c r="G11" i="3"/>
  <c r="F11" i="3"/>
  <c r="J11" i="3"/>
  <c r="I11" i="3"/>
  <c r="J18" i="3"/>
  <c r="I18" i="3"/>
  <c r="H18" i="3"/>
  <c r="G18" i="3"/>
  <c r="F18" i="3"/>
  <c r="R12" i="3"/>
  <c r="T12" i="3"/>
  <c r="S12" i="3"/>
  <c r="P12" i="3"/>
  <c r="Q12" i="3"/>
  <c r="G22" i="3"/>
  <c r="I22" i="3"/>
  <c r="G7" i="2"/>
  <c r="J7" i="2"/>
  <c r="F7" i="2"/>
  <c r="I7" i="2"/>
  <c r="H7" i="2"/>
  <c r="J9" i="2"/>
  <c r="D37" i="2"/>
  <c r="J47" i="2"/>
  <c r="T16" i="2"/>
  <c r="T24" i="2"/>
  <c r="T33" i="2"/>
  <c r="M159" i="1"/>
  <c r="M119" i="1"/>
  <c r="M184" i="1" s="1"/>
  <c r="H46" i="1"/>
  <c r="F46" i="1"/>
  <c r="H38" i="1"/>
  <c r="F38" i="1"/>
  <c r="H30" i="1"/>
  <c r="F30" i="1"/>
  <c r="T15" i="1"/>
  <c r="S15" i="1"/>
  <c r="R15" i="1"/>
  <c r="Q15" i="1"/>
  <c r="P15" i="1"/>
  <c r="T7" i="1"/>
  <c r="S7" i="1"/>
  <c r="R7" i="1"/>
  <c r="Q7" i="1"/>
  <c r="P7" i="1"/>
  <c r="C163" i="1"/>
  <c r="L140" i="1"/>
  <c r="S75" i="1"/>
  <c r="Q75" i="1"/>
  <c r="M172" i="1"/>
  <c r="M143" i="1"/>
  <c r="M181" i="1"/>
  <c r="M144" i="1"/>
  <c r="M182" i="1"/>
  <c r="M191" i="1"/>
  <c r="M193" i="1"/>
  <c r="D183" i="1"/>
  <c r="C143" i="1"/>
  <c r="M179" i="1"/>
  <c r="Q18" i="1"/>
  <c r="P18" i="1"/>
  <c r="T18" i="1"/>
  <c r="S18" i="1"/>
  <c r="R18" i="1"/>
  <c r="P148" i="1"/>
  <c r="Q10" i="1"/>
  <c r="P10" i="1"/>
  <c r="T10" i="1"/>
  <c r="S10" i="1"/>
  <c r="R10" i="1"/>
  <c r="P140" i="1"/>
  <c r="P159" i="1"/>
  <c r="S94" i="1"/>
  <c r="O119" i="1"/>
  <c r="Q94" i="1"/>
  <c r="P94" i="1"/>
  <c r="R94" i="1"/>
  <c r="T94" i="1"/>
  <c r="T249" i="1"/>
  <c r="S249" i="1"/>
  <c r="R249" i="1"/>
  <c r="Q249" i="1"/>
  <c r="P249" i="1"/>
  <c r="P164" i="1"/>
  <c r="Q99" i="1"/>
  <c r="T99" i="1"/>
  <c r="S99" i="1"/>
  <c r="R99" i="1"/>
  <c r="P99" i="1"/>
  <c r="S65" i="1"/>
  <c r="R65" i="1"/>
  <c r="Q65" i="1"/>
  <c r="P65" i="1"/>
  <c r="T65" i="1"/>
  <c r="P173" i="1"/>
  <c r="P108" i="1"/>
  <c r="T108" i="1"/>
  <c r="S108" i="1"/>
  <c r="R108" i="1"/>
  <c r="Q108" i="1"/>
  <c r="Q130" i="1"/>
  <c r="S130" i="1"/>
  <c r="R130" i="1"/>
  <c r="P130" i="1"/>
  <c r="P195" i="1"/>
  <c r="T130" i="1"/>
  <c r="S282" i="1"/>
  <c r="R282" i="1"/>
  <c r="Q282" i="1"/>
  <c r="P282" i="1"/>
  <c r="P312" i="1"/>
  <c r="S312" i="1"/>
  <c r="R312" i="1"/>
  <c r="Q312" i="1"/>
  <c r="S301" i="1"/>
  <c r="R301" i="1"/>
  <c r="Q301" i="1"/>
  <c r="P301" i="1"/>
  <c r="R251" i="1"/>
  <c r="Q251" i="1"/>
  <c r="P251" i="1"/>
  <c r="T251" i="1"/>
  <c r="S251" i="1"/>
  <c r="Q310" i="1"/>
  <c r="P310" i="1"/>
  <c r="S310" i="1"/>
  <c r="R310" i="1"/>
  <c r="S270" i="1"/>
  <c r="R270" i="1"/>
  <c r="Q270" i="1"/>
  <c r="P270" i="1"/>
  <c r="P320" i="1"/>
  <c r="S320" i="1"/>
  <c r="R320" i="1"/>
  <c r="Q320" i="1"/>
  <c r="P162" i="1"/>
  <c r="S97" i="1"/>
  <c r="R97" i="1"/>
  <c r="Q97" i="1"/>
  <c r="P97" i="1"/>
  <c r="T97" i="1"/>
  <c r="D141" i="1"/>
  <c r="O68" i="1"/>
  <c r="S58" i="1"/>
  <c r="R58" i="1"/>
  <c r="Q58" i="1"/>
  <c r="P58" i="1"/>
  <c r="T58" i="1"/>
  <c r="T63" i="1"/>
  <c r="H18" i="1"/>
  <c r="G18" i="1"/>
  <c r="F18" i="1"/>
  <c r="J18" i="1"/>
  <c r="I18" i="1"/>
  <c r="H10" i="1"/>
  <c r="G10" i="1"/>
  <c r="F10" i="1"/>
  <c r="J10" i="1"/>
  <c r="I10" i="1"/>
  <c r="N163" i="1"/>
  <c r="N190" i="1"/>
  <c r="N180" i="1"/>
  <c r="N178" i="1"/>
  <c r="F141" i="1"/>
  <c r="J76" i="1"/>
  <c r="H76" i="1"/>
  <c r="F76" i="1"/>
  <c r="I76" i="1"/>
  <c r="G76" i="1"/>
  <c r="J118" i="1"/>
  <c r="I118" i="1"/>
  <c r="H118" i="1"/>
  <c r="F183" i="1"/>
  <c r="G118" i="1"/>
  <c r="F118" i="1"/>
  <c r="F168" i="1"/>
  <c r="H103" i="1"/>
  <c r="F103" i="1"/>
  <c r="J103" i="1"/>
  <c r="I103" i="1"/>
  <c r="G103" i="1"/>
  <c r="G108" i="1"/>
  <c r="F108" i="1"/>
  <c r="F173" i="1"/>
  <c r="J108" i="1"/>
  <c r="I108" i="1"/>
  <c r="H108" i="1"/>
  <c r="H130" i="1"/>
  <c r="F130" i="1"/>
  <c r="F195" i="1"/>
  <c r="J130" i="1"/>
  <c r="I130" i="1"/>
  <c r="G130" i="1"/>
  <c r="I223" i="1"/>
  <c r="H223" i="1"/>
  <c r="G223" i="1"/>
  <c r="F223" i="1"/>
  <c r="J258" i="1"/>
  <c r="I258" i="1"/>
  <c r="H258" i="1"/>
  <c r="G258" i="1"/>
  <c r="F258" i="1"/>
  <c r="I285" i="1"/>
  <c r="H285" i="1"/>
  <c r="G285" i="1"/>
  <c r="F285" i="1"/>
  <c r="I251" i="1"/>
  <c r="H251" i="1"/>
  <c r="G251" i="1"/>
  <c r="F251" i="1"/>
  <c r="J251" i="1"/>
  <c r="I298" i="1"/>
  <c r="H298" i="1"/>
  <c r="G298" i="1"/>
  <c r="F298" i="1"/>
  <c r="F312" i="1"/>
  <c r="I312" i="1"/>
  <c r="H312" i="1"/>
  <c r="G312" i="1"/>
  <c r="G310" i="1"/>
  <c r="F310" i="1"/>
  <c r="I310" i="1"/>
  <c r="H310" i="1"/>
  <c r="J253" i="1"/>
  <c r="I253" i="1"/>
  <c r="H253" i="1"/>
  <c r="G253" i="1"/>
  <c r="F253" i="1"/>
  <c r="I268" i="1"/>
  <c r="H268" i="1"/>
  <c r="G268" i="1"/>
  <c r="F268" i="1"/>
  <c r="D138" i="1"/>
  <c r="D176" i="1"/>
  <c r="D173" i="1"/>
  <c r="D140" i="1"/>
  <c r="D178" i="1"/>
  <c r="D195" i="1"/>
  <c r="M171" i="1"/>
  <c r="L137" i="1"/>
  <c r="S47" i="1"/>
  <c r="R47" i="1"/>
  <c r="Q47" i="1"/>
  <c r="P47" i="1"/>
  <c r="T47" i="1"/>
  <c r="S39" i="1"/>
  <c r="R39" i="1"/>
  <c r="Q39" i="1"/>
  <c r="P39" i="1"/>
  <c r="T39" i="1"/>
  <c r="S31" i="1"/>
  <c r="R31" i="1"/>
  <c r="Q31" i="1"/>
  <c r="P31" i="1"/>
  <c r="T31" i="1"/>
  <c r="L162" i="1"/>
  <c r="J47" i="1"/>
  <c r="I47" i="1"/>
  <c r="H47" i="1"/>
  <c r="G47" i="1"/>
  <c r="F47" i="1"/>
  <c r="J39" i="1"/>
  <c r="I39" i="1"/>
  <c r="H39" i="1"/>
  <c r="G39" i="1"/>
  <c r="F39" i="1"/>
  <c r="J31" i="1"/>
  <c r="I31" i="1"/>
  <c r="H31" i="1"/>
  <c r="G31" i="1"/>
  <c r="F31" i="1"/>
  <c r="J17" i="1"/>
  <c r="I17" i="1"/>
  <c r="H17" i="1"/>
  <c r="G17" i="1"/>
  <c r="F17" i="1"/>
  <c r="J9" i="1"/>
  <c r="I9" i="1"/>
  <c r="H9" i="1"/>
  <c r="G9" i="1"/>
  <c r="F9" i="1"/>
  <c r="L168" i="1"/>
  <c r="L153" i="1"/>
  <c r="L170" i="1"/>
  <c r="L171" i="1"/>
  <c r="C190" i="1"/>
  <c r="C173" i="1"/>
  <c r="P170" i="1"/>
  <c r="T105" i="1"/>
  <c r="S105" i="1"/>
  <c r="R105" i="1"/>
  <c r="Q105" i="1"/>
  <c r="P105" i="1"/>
  <c r="F65" i="1"/>
  <c r="J65" i="1"/>
  <c r="I65" i="1"/>
  <c r="H65" i="1"/>
  <c r="G65" i="1"/>
  <c r="B165" i="1"/>
  <c r="B174" i="1"/>
  <c r="B141" i="1"/>
  <c r="B183" i="1"/>
  <c r="R37" i="3"/>
  <c r="P37" i="3"/>
  <c r="Q25" i="3"/>
  <c r="S25" i="3"/>
  <c r="P17" i="3"/>
  <c r="T17" i="3"/>
  <c r="S17" i="3"/>
  <c r="R17" i="3"/>
  <c r="Q17" i="3"/>
  <c r="I50" i="3"/>
  <c r="G50" i="3"/>
  <c r="T8" i="3"/>
  <c r="R8" i="3"/>
  <c r="P8" i="3"/>
  <c r="S8" i="3"/>
  <c r="Q8" i="3"/>
  <c r="T42" i="3"/>
  <c r="R42" i="3"/>
  <c r="Q42" i="3"/>
  <c r="P42" i="3"/>
  <c r="S42" i="3"/>
  <c r="R18" i="3"/>
  <c r="P18" i="3"/>
  <c r="I31" i="3"/>
  <c r="G31" i="3"/>
  <c r="G23" i="3"/>
  <c r="I23" i="3"/>
  <c r="T18" i="2"/>
  <c r="T26" i="2"/>
  <c r="B189" i="1"/>
  <c r="C145" i="1"/>
  <c r="H64" i="1"/>
  <c r="F64" i="1"/>
  <c r="G64" i="1"/>
  <c r="J64" i="1"/>
  <c r="I64" i="1"/>
  <c r="P154" i="1"/>
  <c r="S89" i="1"/>
  <c r="R89" i="1"/>
  <c r="Q89" i="1"/>
  <c r="P89" i="1"/>
  <c r="T89" i="1"/>
  <c r="M142" i="1"/>
  <c r="M180" i="1"/>
  <c r="M153" i="1"/>
  <c r="M154" i="1"/>
  <c r="M194" i="1"/>
  <c r="C170" i="1"/>
  <c r="L139" i="1"/>
  <c r="J58" i="1"/>
  <c r="G58" i="1"/>
  <c r="F58" i="1"/>
  <c r="E68" i="1"/>
  <c r="H58" i="1"/>
  <c r="I58" i="1"/>
  <c r="Q48" i="1"/>
  <c r="P48" i="1"/>
  <c r="R48" i="1"/>
  <c r="T48" i="1"/>
  <c r="S48" i="1"/>
  <c r="Q40" i="1"/>
  <c r="P40" i="1"/>
  <c r="T40" i="1"/>
  <c r="R40" i="1"/>
  <c r="S40" i="1"/>
  <c r="Q32" i="1"/>
  <c r="P32" i="1"/>
  <c r="T32" i="1"/>
  <c r="S32" i="1"/>
  <c r="R32" i="1"/>
  <c r="P167" i="1"/>
  <c r="S102" i="1"/>
  <c r="Q102" i="1"/>
  <c r="P102" i="1"/>
  <c r="T102" i="1"/>
  <c r="R102" i="1"/>
  <c r="Q64" i="1"/>
  <c r="T64" i="1"/>
  <c r="S64" i="1"/>
  <c r="R64" i="1"/>
  <c r="P64" i="1"/>
  <c r="P172" i="1"/>
  <c r="R107" i="1"/>
  <c r="Q107" i="1"/>
  <c r="P107" i="1"/>
  <c r="T107" i="1"/>
  <c r="S107" i="1"/>
  <c r="S78" i="1"/>
  <c r="P143" i="1"/>
  <c r="R78" i="1"/>
  <c r="T78" i="1"/>
  <c r="Q78" i="1"/>
  <c r="P78" i="1"/>
  <c r="P181" i="1"/>
  <c r="P116" i="1"/>
  <c r="T116" i="1"/>
  <c r="S116" i="1"/>
  <c r="R116" i="1"/>
  <c r="Q116" i="1"/>
  <c r="S125" i="1"/>
  <c r="Q125" i="1"/>
  <c r="P190" i="1"/>
  <c r="T125" i="1"/>
  <c r="R125" i="1"/>
  <c r="P125" i="1"/>
  <c r="P196" i="1"/>
  <c r="T131" i="1"/>
  <c r="S131" i="1"/>
  <c r="Q131" i="1"/>
  <c r="R131" i="1"/>
  <c r="P131" i="1"/>
  <c r="S284" i="1"/>
  <c r="R284" i="1"/>
  <c r="Q284" i="1"/>
  <c r="P284" i="1"/>
  <c r="T236" i="1"/>
  <c r="S236" i="1"/>
  <c r="R236" i="1"/>
  <c r="Q236" i="1"/>
  <c r="P236" i="1"/>
  <c r="S295" i="1"/>
  <c r="R295" i="1"/>
  <c r="Q295" i="1"/>
  <c r="P295" i="1"/>
  <c r="S303" i="1"/>
  <c r="R303" i="1"/>
  <c r="Q303" i="1"/>
  <c r="P303" i="1"/>
  <c r="R259" i="1"/>
  <c r="Q259" i="1"/>
  <c r="P259" i="1"/>
  <c r="T259" i="1"/>
  <c r="S259" i="1"/>
  <c r="P234" i="1"/>
  <c r="T234" i="1"/>
  <c r="S234" i="1"/>
  <c r="R234" i="1"/>
  <c r="Q234" i="1"/>
  <c r="S264" i="1"/>
  <c r="R264" i="1"/>
  <c r="Q264" i="1"/>
  <c r="P264" i="1"/>
  <c r="S272" i="1"/>
  <c r="R272" i="1"/>
  <c r="Q272" i="1"/>
  <c r="P272" i="1"/>
  <c r="P182" i="1"/>
  <c r="T117" i="1"/>
  <c r="S117" i="1"/>
  <c r="R117" i="1"/>
  <c r="Q117" i="1"/>
  <c r="P117" i="1"/>
  <c r="D159" i="1"/>
  <c r="D119" i="1"/>
  <c r="D184" i="1" s="1"/>
  <c r="H48" i="1"/>
  <c r="G48" i="1"/>
  <c r="F48" i="1"/>
  <c r="I48" i="1"/>
  <c r="J48" i="1"/>
  <c r="H40" i="1"/>
  <c r="G40" i="1"/>
  <c r="I40" i="1"/>
  <c r="F40" i="1"/>
  <c r="J40" i="1"/>
  <c r="H32" i="1"/>
  <c r="G32" i="1"/>
  <c r="F32" i="1"/>
  <c r="J32" i="1"/>
  <c r="I32" i="1"/>
  <c r="F162" i="1"/>
  <c r="N171" i="1"/>
  <c r="N197" i="1"/>
  <c r="F159" i="1"/>
  <c r="J94" i="1"/>
  <c r="H94" i="1"/>
  <c r="E119" i="1"/>
  <c r="G94" i="1"/>
  <c r="F94" i="1"/>
  <c r="I94" i="1"/>
  <c r="F131" i="1"/>
  <c r="F196" i="1"/>
  <c r="J131" i="1"/>
  <c r="H131" i="1"/>
  <c r="I131" i="1"/>
  <c r="G131" i="1"/>
  <c r="F176" i="1"/>
  <c r="I111" i="1"/>
  <c r="H111" i="1"/>
  <c r="G111" i="1"/>
  <c r="F111" i="1"/>
  <c r="J111" i="1"/>
  <c r="G116" i="1"/>
  <c r="F116" i="1"/>
  <c r="J116" i="1"/>
  <c r="I116" i="1"/>
  <c r="H116" i="1"/>
  <c r="F181" i="1"/>
  <c r="I279" i="1"/>
  <c r="H279" i="1"/>
  <c r="G279" i="1"/>
  <c r="F279" i="1"/>
  <c r="I287" i="1"/>
  <c r="H287" i="1"/>
  <c r="G287" i="1"/>
  <c r="F287" i="1"/>
  <c r="I259" i="1"/>
  <c r="H259" i="1"/>
  <c r="G259" i="1"/>
  <c r="F259" i="1"/>
  <c r="J259" i="1"/>
  <c r="I300" i="1"/>
  <c r="H300" i="1"/>
  <c r="G300" i="1"/>
  <c r="F300" i="1"/>
  <c r="G238" i="1"/>
  <c r="F238" i="1"/>
  <c r="J238" i="1"/>
  <c r="I238" i="1"/>
  <c r="H238" i="1"/>
  <c r="I227" i="1"/>
  <c r="H227" i="1"/>
  <c r="G227" i="1"/>
  <c r="F227" i="1"/>
  <c r="I270" i="1"/>
  <c r="H270" i="1"/>
  <c r="G270" i="1"/>
  <c r="F270" i="1"/>
  <c r="F317" i="1"/>
  <c r="I317" i="1"/>
  <c r="H317" i="1"/>
  <c r="G317" i="1"/>
  <c r="D146" i="1"/>
  <c r="D189" i="1"/>
  <c r="D143" i="1"/>
  <c r="D181" i="1"/>
  <c r="D148" i="1"/>
  <c r="F153" i="1"/>
  <c r="F88" i="1"/>
  <c r="J88" i="1"/>
  <c r="I88" i="1"/>
  <c r="H88" i="1"/>
  <c r="G88" i="1"/>
  <c r="J97" i="1"/>
  <c r="J101" i="1"/>
  <c r="P174" i="1"/>
  <c r="T109" i="1"/>
  <c r="S109" i="1"/>
  <c r="R109" i="1"/>
  <c r="Q109" i="1"/>
  <c r="P109" i="1"/>
  <c r="F154" i="1"/>
  <c r="J89" i="1"/>
  <c r="I89" i="1"/>
  <c r="H89" i="1"/>
  <c r="G89" i="1"/>
  <c r="F89" i="1"/>
  <c r="J66" i="1"/>
  <c r="H66" i="1"/>
  <c r="G66" i="1"/>
  <c r="I66" i="1"/>
  <c r="F66" i="1"/>
  <c r="L138" i="1"/>
  <c r="L176" i="1"/>
  <c r="L165" i="1"/>
  <c r="L178" i="1"/>
  <c r="L179" i="1"/>
  <c r="C164" i="1"/>
  <c r="C181" i="1"/>
  <c r="C171" i="1"/>
  <c r="C196" i="1"/>
  <c r="C154" i="1"/>
  <c r="T50" i="1"/>
  <c r="S50" i="1"/>
  <c r="R50" i="1"/>
  <c r="Q50" i="1"/>
  <c r="P50" i="1"/>
  <c r="T42" i="1"/>
  <c r="S42" i="1"/>
  <c r="R42" i="1"/>
  <c r="Q42" i="1"/>
  <c r="P42" i="1"/>
  <c r="T34" i="1"/>
  <c r="S34" i="1"/>
  <c r="R34" i="1"/>
  <c r="Q34" i="1"/>
  <c r="P34" i="1"/>
  <c r="T12" i="1"/>
  <c r="S12" i="1"/>
  <c r="R12" i="1"/>
  <c r="Q12" i="1"/>
  <c r="P12" i="1"/>
  <c r="B173" i="1"/>
  <c r="B144" i="1"/>
  <c r="B182" i="1"/>
  <c r="B159" i="1"/>
  <c r="B119" i="1"/>
  <c r="B184" i="1" s="1"/>
  <c r="B196" i="1"/>
  <c r="N27" i="1"/>
  <c r="I52" i="2"/>
  <c r="H52" i="2"/>
  <c r="G52" i="2"/>
  <c r="F52" i="2"/>
  <c r="J52" i="2"/>
  <c r="I57" i="1"/>
  <c r="G57" i="1"/>
  <c r="I293" i="1"/>
  <c r="H293" i="1"/>
  <c r="G293" i="1"/>
  <c r="F293" i="1"/>
  <c r="T232" i="1"/>
  <c r="S232" i="1"/>
  <c r="R232" i="1"/>
  <c r="Q232" i="1"/>
  <c r="P232" i="1"/>
  <c r="L340" i="1"/>
  <c r="I340" i="1"/>
  <c r="S340" i="1"/>
  <c r="Q340" i="1"/>
  <c r="O340" i="1"/>
  <c r="J46" i="2"/>
  <c r="I46" i="2"/>
  <c r="H46" i="2"/>
  <c r="F46" i="2"/>
  <c r="G46" i="2"/>
  <c r="I278" i="1"/>
  <c r="H278" i="1"/>
  <c r="G278" i="1"/>
  <c r="F278" i="1"/>
  <c r="I152" i="1"/>
  <c r="G152" i="1"/>
  <c r="T52" i="2"/>
  <c r="R52" i="2"/>
  <c r="Q52" i="2"/>
  <c r="P52" i="2"/>
  <c r="S52" i="2"/>
  <c r="P40" i="2"/>
  <c r="T40" i="2"/>
  <c r="S40" i="2"/>
  <c r="Q40" i="2"/>
  <c r="R40" i="2"/>
  <c r="P78" i="2"/>
  <c r="T78" i="2"/>
  <c r="S78" i="2"/>
  <c r="R78" i="2"/>
  <c r="Q78" i="2"/>
  <c r="G78" i="2"/>
  <c r="J78" i="2"/>
  <c r="I78" i="2"/>
  <c r="F78" i="2"/>
  <c r="H78" i="2"/>
  <c r="S201" i="1"/>
  <c r="R201" i="1"/>
  <c r="Q201" i="1"/>
  <c r="P201" i="1"/>
  <c r="S278" i="1"/>
  <c r="R278" i="1"/>
  <c r="Q278" i="1"/>
  <c r="P278" i="1"/>
  <c r="I187" i="1"/>
  <c r="G187" i="1"/>
  <c r="G248" i="1"/>
  <c r="F248" i="1"/>
  <c r="J248" i="1"/>
  <c r="I248" i="1"/>
  <c r="H248" i="1"/>
  <c r="G12" i="2"/>
  <c r="J12" i="2"/>
  <c r="I12" i="2"/>
  <c r="H12" i="2"/>
  <c r="F12" i="2"/>
  <c r="P248" i="1"/>
  <c r="T248" i="1"/>
  <c r="S248" i="1"/>
  <c r="R248" i="1"/>
  <c r="Q248" i="1"/>
  <c r="H87" i="1"/>
  <c r="F87" i="1"/>
  <c r="J87" i="1"/>
  <c r="I87" i="1"/>
  <c r="G87" i="1"/>
  <c r="Q87" i="1"/>
  <c r="T87" i="1"/>
  <c r="P87" i="1"/>
  <c r="S87" i="1"/>
  <c r="R87" i="1"/>
  <c r="P57" i="1"/>
  <c r="T57" i="1"/>
  <c r="S57" i="1"/>
  <c r="Q57" i="1"/>
  <c r="R57" i="1"/>
  <c r="R217" i="1"/>
  <c r="Q217" i="1"/>
  <c r="P217" i="1"/>
  <c r="S217" i="1"/>
  <c r="R325" i="1"/>
  <c r="P325" i="1"/>
  <c r="N325" i="1"/>
  <c r="L325" i="1"/>
  <c r="I325" i="1"/>
  <c r="Q122" i="1"/>
  <c r="J71" i="1"/>
  <c r="H71" i="1"/>
  <c r="G71" i="1"/>
  <c r="F71" i="1"/>
  <c r="I71" i="1"/>
  <c r="Q309" i="1"/>
  <c r="P309" i="1"/>
  <c r="S309" i="1"/>
  <c r="R309" i="1"/>
  <c r="H217" i="1"/>
  <c r="F217" i="1"/>
  <c r="I217" i="1"/>
  <c r="G309" i="1"/>
  <c r="F309" i="1"/>
  <c r="I309" i="1"/>
  <c r="H309" i="1"/>
  <c r="L369" i="1"/>
  <c r="S369" i="1"/>
  <c r="Q369" i="1"/>
  <c r="O369" i="1"/>
  <c r="I369" i="1"/>
  <c r="R46" i="2"/>
  <c r="S152" i="1"/>
  <c r="Q152" i="1"/>
  <c r="S293" i="1"/>
  <c r="R293" i="1"/>
  <c r="Q293" i="1"/>
  <c r="P293" i="1"/>
  <c r="S262" i="1"/>
  <c r="R262" i="1"/>
  <c r="Q262" i="1"/>
  <c r="P262" i="1"/>
  <c r="G136" i="1"/>
  <c r="J122" i="1"/>
  <c r="I122" i="1"/>
  <c r="H122" i="1"/>
  <c r="G122" i="1"/>
  <c r="I136" i="1"/>
  <c r="F122" i="1"/>
  <c r="S354" i="1"/>
  <c r="Q354" i="1"/>
  <c r="O354" i="1"/>
  <c r="L354" i="1"/>
  <c r="I354" i="1"/>
  <c r="S187" i="1"/>
  <c r="Q187" i="1"/>
  <c r="H57" i="1"/>
  <c r="G40" i="2"/>
  <c r="J40" i="2"/>
  <c r="I40" i="2"/>
  <c r="H40" i="2"/>
  <c r="F40" i="2"/>
  <c r="R12" i="2"/>
  <c r="P12" i="2"/>
  <c r="S71" i="1"/>
  <c r="Q71" i="1"/>
  <c r="P71" i="1"/>
  <c r="T71" i="1"/>
  <c r="R71" i="1"/>
  <c r="H201" i="1"/>
  <c r="G201" i="1"/>
  <c r="F201" i="1"/>
  <c r="J232" i="1"/>
  <c r="I232" i="1"/>
  <c r="H232" i="1"/>
  <c r="G232" i="1"/>
  <c r="F232" i="1"/>
  <c r="I262" i="1"/>
  <c r="H262" i="1"/>
  <c r="G262" i="1"/>
  <c r="F262" i="1"/>
  <c r="T22" i="1"/>
  <c r="S22" i="1"/>
  <c r="R22" i="1"/>
  <c r="Q22" i="1"/>
  <c r="P22" i="1"/>
  <c r="G22" i="1"/>
  <c r="Q364" i="1" l="1"/>
  <c r="L364" i="1"/>
  <c r="I364" i="1"/>
  <c r="S364" i="1"/>
  <c r="O364" i="1"/>
  <c r="R19" i="2"/>
  <c r="P19" i="2"/>
  <c r="T67" i="2"/>
  <c r="R67" i="2"/>
  <c r="Q67" i="2"/>
  <c r="P67" i="2"/>
  <c r="S67" i="2"/>
  <c r="S209" i="1"/>
  <c r="R209" i="1"/>
  <c r="Q209" i="1"/>
  <c r="P209" i="1"/>
  <c r="I205" i="1"/>
  <c r="H205" i="1"/>
  <c r="G205" i="1"/>
  <c r="F205" i="1"/>
  <c r="I213" i="1"/>
  <c r="H213" i="1"/>
  <c r="G213" i="1"/>
  <c r="F213" i="1"/>
  <c r="S20" i="2"/>
  <c r="Q20" i="2"/>
  <c r="S23" i="2"/>
  <c r="Q23" i="2"/>
  <c r="Q33" i="2"/>
  <c r="S33" i="2"/>
  <c r="C158" i="1"/>
  <c r="S361" i="1"/>
  <c r="Q361" i="1"/>
  <c r="O361" i="1"/>
  <c r="L361" i="1"/>
  <c r="I361" i="1"/>
  <c r="R48" i="2"/>
  <c r="P48" i="2"/>
  <c r="S380" i="1"/>
  <c r="Q380" i="1"/>
  <c r="O380" i="1"/>
  <c r="L380" i="1"/>
  <c r="I380" i="1"/>
  <c r="S379" i="1"/>
  <c r="Q379" i="1"/>
  <c r="O379" i="1"/>
  <c r="L379" i="1"/>
  <c r="I379" i="1"/>
  <c r="C27" i="1"/>
  <c r="I47" i="2"/>
  <c r="G47" i="2"/>
  <c r="L348" i="1"/>
  <c r="I348" i="1"/>
  <c r="S348" i="1"/>
  <c r="Q348" i="1"/>
  <c r="O348" i="1"/>
  <c r="F156" i="1"/>
  <c r="H91" i="1"/>
  <c r="F91" i="1"/>
  <c r="G91" i="1"/>
  <c r="J91" i="1"/>
  <c r="I91" i="1"/>
  <c r="G20" i="2"/>
  <c r="J20" i="2"/>
  <c r="I20" i="2"/>
  <c r="H20" i="2"/>
  <c r="F20" i="2"/>
  <c r="I30" i="2"/>
  <c r="G30" i="2"/>
  <c r="F30" i="2"/>
  <c r="J30" i="2"/>
  <c r="H30" i="2"/>
  <c r="B155" i="1"/>
  <c r="B92" i="1"/>
  <c r="R18" i="2"/>
  <c r="P18" i="2"/>
  <c r="R16" i="2"/>
  <c r="P16" i="2"/>
  <c r="R30" i="2"/>
  <c r="P30" i="2"/>
  <c r="I56" i="2"/>
  <c r="G56" i="2"/>
  <c r="F56" i="2"/>
  <c r="J56" i="2"/>
  <c r="H56" i="2"/>
  <c r="T62" i="2"/>
  <c r="S62" i="2"/>
  <c r="Q62" i="2"/>
  <c r="R62" i="2"/>
  <c r="P62" i="2"/>
  <c r="I60" i="2"/>
  <c r="G60" i="2"/>
  <c r="F60" i="2"/>
  <c r="H60" i="2"/>
  <c r="J60" i="2"/>
  <c r="I75" i="2"/>
  <c r="H75" i="2"/>
  <c r="G75" i="2"/>
  <c r="F75" i="2"/>
  <c r="J75" i="2"/>
  <c r="G69" i="2"/>
  <c r="J69" i="2"/>
  <c r="I69" i="2"/>
  <c r="H69" i="2"/>
  <c r="F69" i="2"/>
  <c r="D155" i="1"/>
  <c r="D92" i="1"/>
  <c r="M156" i="1"/>
  <c r="S206" i="1"/>
  <c r="R206" i="1"/>
  <c r="Q206" i="1"/>
  <c r="P206" i="1"/>
  <c r="S204" i="1"/>
  <c r="R204" i="1"/>
  <c r="Q204" i="1"/>
  <c r="P204" i="1"/>
  <c r="F48" i="2"/>
  <c r="H48" i="2"/>
  <c r="I370" i="1"/>
  <c r="S370" i="1"/>
  <c r="Q370" i="1"/>
  <c r="O370" i="1"/>
  <c r="L370" i="1"/>
  <c r="C37" i="2"/>
  <c r="S345" i="1"/>
  <c r="Q345" i="1"/>
  <c r="O345" i="1"/>
  <c r="L345" i="1"/>
  <c r="I345" i="1"/>
  <c r="L27" i="1"/>
  <c r="J90" i="1"/>
  <c r="H90" i="1"/>
  <c r="G90" i="1"/>
  <c r="F90" i="1"/>
  <c r="F155" i="1"/>
  <c r="E92" i="1"/>
  <c r="I90" i="1"/>
  <c r="B158" i="1"/>
  <c r="P80" i="2"/>
  <c r="Q80" i="2"/>
  <c r="T80" i="2"/>
  <c r="S80" i="2"/>
  <c r="R80" i="2"/>
  <c r="I206" i="1"/>
  <c r="H206" i="1"/>
  <c r="G206" i="1"/>
  <c r="F206" i="1"/>
  <c r="S19" i="2"/>
  <c r="Q19" i="2"/>
  <c r="Q21" i="2"/>
  <c r="S21" i="2"/>
  <c r="Q27" i="2"/>
  <c r="S27" i="2"/>
  <c r="C155" i="1"/>
  <c r="C92" i="1"/>
  <c r="I358" i="1"/>
  <c r="S358" i="1"/>
  <c r="Q358" i="1"/>
  <c r="O358" i="1"/>
  <c r="L358" i="1"/>
  <c r="H49" i="2"/>
  <c r="F49" i="2"/>
  <c r="I378" i="1"/>
  <c r="S378" i="1"/>
  <c r="Q378" i="1"/>
  <c r="O378" i="1"/>
  <c r="L378" i="1"/>
  <c r="S48" i="2"/>
  <c r="Q48" i="2"/>
  <c r="R327" i="1"/>
  <c r="P327" i="1"/>
  <c r="N327" i="1"/>
  <c r="L327" i="1"/>
  <c r="I327" i="1"/>
  <c r="P329" i="1"/>
  <c r="N329" i="1"/>
  <c r="L329" i="1"/>
  <c r="I329" i="1"/>
  <c r="R329" i="1"/>
  <c r="I332" i="1"/>
  <c r="R332" i="1"/>
  <c r="P332" i="1"/>
  <c r="N332" i="1"/>
  <c r="L332" i="1"/>
  <c r="L158" i="1"/>
  <c r="I18" i="2"/>
  <c r="H18" i="2"/>
  <c r="G18" i="2"/>
  <c r="F18" i="2"/>
  <c r="J18" i="2"/>
  <c r="I22" i="2"/>
  <c r="F22" i="2"/>
  <c r="H22" i="2"/>
  <c r="J22" i="2"/>
  <c r="G22" i="2"/>
  <c r="I34" i="2"/>
  <c r="G34" i="2"/>
  <c r="F34" i="2"/>
  <c r="J34" i="2"/>
  <c r="H34" i="2"/>
  <c r="F28" i="1"/>
  <c r="H28" i="1"/>
  <c r="H81" i="2"/>
  <c r="F81" i="2"/>
  <c r="J81" i="2"/>
  <c r="I81" i="2"/>
  <c r="G81" i="2"/>
  <c r="T42" i="2"/>
  <c r="R42" i="2"/>
  <c r="Q42" i="2"/>
  <c r="P42" i="2"/>
  <c r="S42" i="2"/>
  <c r="P27" i="2"/>
  <c r="R27" i="2"/>
  <c r="P20" i="2"/>
  <c r="R20" i="2"/>
  <c r="R34" i="2"/>
  <c r="P34" i="2"/>
  <c r="P65" i="2"/>
  <c r="S65" i="2"/>
  <c r="R65" i="2"/>
  <c r="T65" i="2"/>
  <c r="Q65" i="2"/>
  <c r="P69" i="2"/>
  <c r="S69" i="2"/>
  <c r="R69" i="2"/>
  <c r="T69" i="2"/>
  <c r="Q69" i="2"/>
  <c r="T55" i="2"/>
  <c r="Q55" i="2"/>
  <c r="S55" i="2"/>
  <c r="R55" i="2"/>
  <c r="P55" i="2"/>
  <c r="T71" i="2"/>
  <c r="R71" i="2"/>
  <c r="Q71" i="2"/>
  <c r="S71" i="2"/>
  <c r="P71" i="2"/>
  <c r="R64" i="2"/>
  <c r="P64" i="2"/>
  <c r="T64" i="2"/>
  <c r="S64" i="2"/>
  <c r="Q64" i="2"/>
  <c r="G73" i="2"/>
  <c r="J73" i="2"/>
  <c r="I73" i="2"/>
  <c r="H73" i="2"/>
  <c r="F73" i="2"/>
  <c r="D156" i="1"/>
  <c r="M158" i="1"/>
  <c r="G65" i="2"/>
  <c r="J65" i="2"/>
  <c r="I65" i="2"/>
  <c r="F65" i="2"/>
  <c r="H65" i="2"/>
  <c r="S210" i="1"/>
  <c r="R210" i="1"/>
  <c r="Q210" i="1"/>
  <c r="P210" i="1"/>
  <c r="S211" i="1"/>
  <c r="R211" i="1"/>
  <c r="Q211" i="1"/>
  <c r="P211" i="1"/>
  <c r="S202" i="1"/>
  <c r="R202" i="1"/>
  <c r="Q202" i="1"/>
  <c r="P202" i="1"/>
  <c r="I212" i="1"/>
  <c r="H212" i="1"/>
  <c r="G212" i="1"/>
  <c r="F212" i="1"/>
  <c r="Q16" i="2"/>
  <c r="S16" i="2"/>
  <c r="Q29" i="2"/>
  <c r="S29" i="2"/>
  <c r="S351" i="1"/>
  <c r="Q351" i="1"/>
  <c r="O351" i="1"/>
  <c r="L351" i="1"/>
  <c r="I351" i="1"/>
  <c r="R60" i="2"/>
  <c r="P60" i="2"/>
  <c r="T60" i="2"/>
  <c r="S60" i="2"/>
  <c r="Q60" i="2"/>
  <c r="I207" i="1"/>
  <c r="H207" i="1"/>
  <c r="G207" i="1"/>
  <c r="F207" i="1"/>
  <c r="S22" i="2"/>
  <c r="Q22" i="2"/>
  <c r="Q13" i="2"/>
  <c r="S13" i="2"/>
  <c r="Q31" i="2"/>
  <c r="S31" i="2"/>
  <c r="C156" i="1"/>
  <c r="Q355" i="1"/>
  <c r="O355" i="1"/>
  <c r="L355" i="1"/>
  <c r="I355" i="1"/>
  <c r="S355" i="1"/>
  <c r="R49" i="2"/>
  <c r="P49" i="2"/>
  <c r="S372" i="1"/>
  <c r="O372" i="1"/>
  <c r="L372" i="1"/>
  <c r="Q372" i="1"/>
  <c r="I372" i="1"/>
  <c r="S374" i="1"/>
  <c r="O374" i="1"/>
  <c r="I374" i="1"/>
  <c r="Q374" i="1"/>
  <c r="L374" i="1"/>
  <c r="I49" i="2"/>
  <c r="G49" i="2"/>
  <c r="R335" i="1"/>
  <c r="P335" i="1"/>
  <c r="N335" i="1"/>
  <c r="L335" i="1"/>
  <c r="I335" i="1"/>
  <c r="P337" i="1"/>
  <c r="N337" i="1"/>
  <c r="L337" i="1"/>
  <c r="I337" i="1"/>
  <c r="R337" i="1"/>
  <c r="I341" i="1"/>
  <c r="S341" i="1"/>
  <c r="Q341" i="1"/>
  <c r="O341" i="1"/>
  <c r="L341" i="1"/>
  <c r="L156" i="1"/>
  <c r="G31" i="2"/>
  <c r="J31" i="2"/>
  <c r="I31" i="2"/>
  <c r="H31" i="2"/>
  <c r="F31" i="2"/>
  <c r="D27" i="1"/>
  <c r="F25" i="1"/>
  <c r="H25" i="1"/>
  <c r="P21" i="2"/>
  <c r="R21" i="2"/>
  <c r="P25" i="2"/>
  <c r="R25" i="2"/>
  <c r="R31" i="2"/>
  <c r="P31" i="2"/>
  <c r="P61" i="2"/>
  <c r="S61" i="2"/>
  <c r="T61" i="2"/>
  <c r="R61" i="2"/>
  <c r="Q61" i="2"/>
  <c r="T70" i="2"/>
  <c r="S70" i="2"/>
  <c r="Q70" i="2"/>
  <c r="P70" i="2"/>
  <c r="R70" i="2"/>
  <c r="R68" i="2"/>
  <c r="P68" i="2"/>
  <c r="T68" i="2"/>
  <c r="Q68" i="2"/>
  <c r="S68" i="2"/>
  <c r="H54" i="2"/>
  <c r="J54" i="2"/>
  <c r="I54" i="2"/>
  <c r="G54" i="2"/>
  <c r="F54" i="2"/>
  <c r="D158" i="1"/>
  <c r="R218" i="1"/>
  <c r="Q218" i="1"/>
  <c r="P218" i="1"/>
  <c r="S218" i="1"/>
  <c r="S223" i="1"/>
  <c r="R223" i="1"/>
  <c r="Q223" i="1"/>
  <c r="P223" i="1"/>
  <c r="S212" i="1"/>
  <c r="R212" i="1"/>
  <c r="Q212" i="1"/>
  <c r="P212" i="1"/>
  <c r="I204" i="1"/>
  <c r="H204" i="1"/>
  <c r="G204" i="1"/>
  <c r="F204" i="1"/>
  <c r="J36" i="2"/>
  <c r="I36" i="2"/>
  <c r="H36" i="2"/>
  <c r="G36" i="2"/>
  <c r="F36" i="2"/>
  <c r="Q28" i="1"/>
  <c r="P28" i="1"/>
  <c r="T28" i="1"/>
  <c r="S28" i="1"/>
  <c r="R28" i="1"/>
  <c r="I208" i="1"/>
  <c r="H208" i="1"/>
  <c r="G208" i="1"/>
  <c r="F208" i="1"/>
  <c r="Q15" i="2"/>
  <c r="S15" i="2"/>
  <c r="L37" i="2"/>
  <c r="Q17" i="2"/>
  <c r="S17" i="2"/>
  <c r="S35" i="2"/>
  <c r="Q35" i="2"/>
  <c r="S359" i="1"/>
  <c r="Q359" i="1"/>
  <c r="O359" i="1"/>
  <c r="L359" i="1"/>
  <c r="I359" i="1"/>
  <c r="H47" i="2"/>
  <c r="F47" i="2"/>
  <c r="Q375" i="1"/>
  <c r="L375" i="1"/>
  <c r="O375" i="1"/>
  <c r="I375" i="1"/>
  <c r="S375" i="1"/>
  <c r="Q49" i="2"/>
  <c r="S49" i="2"/>
  <c r="S344" i="1"/>
  <c r="Q344" i="1"/>
  <c r="O344" i="1"/>
  <c r="L344" i="1"/>
  <c r="I344" i="1"/>
  <c r="Q346" i="1"/>
  <c r="O346" i="1"/>
  <c r="L346" i="1"/>
  <c r="I346" i="1"/>
  <c r="S346" i="1"/>
  <c r="I349" i="1"/>
  <c r="S349" i="1"/>
  <c r="Q349" i="1"/>
  <c r="O349" i="1"/>
  <c r="L349" i="1"/>
  <c r="G23" i="2"/>
  <c r="J23" i="2"/>
  <c r="F23" i="2"/>
  <c r="I23" i="2"/>
  <c r="H23" i="2"/>
  <c r="G27" i="2"/>
  <c r="J27" i="2"/>
  <c r="I27" i="2"/>
  <c r="H27" i="2"/>
  <c r="F27" i="2"/>
  <c r="J13" i="2"/>
  <c r="I13" i="2"/>
  <c r="H13" i="2"/>
  <c r="G13" i="2"/>
  <c r="F13" i="2"/>
  <c r="G35" i="2"/>
  <c r="J35" i="2"/>
  <c r="H35" i="2"/>
  <c r="F35" i="2"/>
  <c r="I35" i="2"/>
  <c r="H26" i="1"/>
  <c r="F26" i="1"/>
  <c r="S81" i="2"/>
  <c r="Q81" i="2"/>
  <c r="P81" i="2"/>
  <c r="T81" i="2"/>
  <c r="R81" i="2"/>
  <c r="R14" i="2"/>
  <c r="P14" i="2"/>
  <c r="P13" i="2"/>
  <c r="R13" i="2"/>
  <c r="R35" i="2"/>
  <c r="P35" i="2"/>
  <c r="P53" i="2"/>
  <c r="S53" i="2"/>
  <c r="T53" i="2"/>
  <c r="R53" i="2"/>
  <c r="Q53" i="2"/>
  <c r="I64" i="2"/>
  <c r="G64" i="2"/>
  <c r="F64" i="2"/>
  <c r="J64" i="2"/>
  <c r="H64" i="2"/>
  <c r="I59" i="2"/>
  <c r="H59" i="2"/>
  <c r="F59" i="2"/>
  <c r="J59" i="2"/>
  <c r="G59" i="2"/>
  <c r="P73" i="2"/>
  <c r="T73" i="2"/>
  <c r="S73" i="2"/>
  <c r="R73" i="2"/>
  <c r="Q73" i="2"/>
  <c r="T59" i="2"/>
  <c r="R59" i="2"/>
  <c r="Q59" i="2"/>
  <c r="P59" i="2"/>
  <c r="S59" i="2"/>
  <c r="T75" i="2"/>
  <c r="R75" i="2"/>
  <c r="Q75" i="2"/>
  <c r="P75" i="2"/>
  <c r="S75" i="2"/>
  <c r="J58" i="2"/>
  <c r="H58" i="2"/>
  <c r="I58" i="2"/>
  <c r="G58" i="2"/>
  <c r="F58" i="2"/>
  <c r="S226" i="1"/>
  <c r="R226" i="1"/>
  <c r="Q226" i="1"/>
  <c r="P226" i="1"/>
  <c r="S225" i="1"/>
  <c r="R225" i="1"/>
  <c r="Q225" i="1"/>
  <c r="P225" i="1"/>
  <c r="S221" i="1"/>
  <c r="R221" i="1"/>
  <c r="Q221" i="1"/>
  <c r="P221" i="1"/>
  <c r="R219" i="1"/>
  <c r="Q219" i="1"/>
  <c r="P219" i="1"/>
  <c r="S219" i="1"/>
  <c r="S360" i="1"/>
  <c r="Q360" i="1"/>
  <c r="O360" i="1"/>
  <c r="L360" i="1"/>
  <c r="I360" i="1"/>
  <c r="I48" i="2"/>
  <c r="G48" i="2"/>
  <c r="L331" i="1"/>
  <c r="I331" i="1"/>
  <c r="R331" i="1"/>
  <c r="P331" i="1"/>
  <c r="N331" i="1"/>
  <c r="G16" i="2"/>
  <c r="J16" i="2"/>
  <c r="I16" i="2"/>
  <c r="H16" i="2"/>
  <c r="F16" i="2"/>
  <c r="Q79" i="2"/>
  <c r="T79" i="2"/>
  <c r="S79" i="2"/>
  <c r="R79" i="2"/>
  <c r="P79" i="2"/>
  <c r="P26" i="2"/>
  <c r="R26" i="2"/>
  <c r="J74" i="2"/>
  <c r="I74" i="2"/>
  <c r="H74" i="2"/>
  <c r="G74" i="2"/>
  <c r="F74" i="2"/>
  <c r="S213" i="1"/>
  <c r="Q213" i="1"/>
  <c r="S224" i="1"/>
  <c r="R224" i="1"/>
  <c r="Q224" i="1"/>
  <c r="P224" i="1"/>
  <c r="I209" i="1"/>
  <c r="H209" i="1"/>
  <c r="G209" i="1"/>
  <c r="F209" i="1"/>
  <c r="Q28" i="2"/>
  <c r="S28" i="2"/>
  <c r="Q26" i="2"/>
  <c r="S26" i="2"/>
  <c r="S32" i="2"/>
  <c r="Q32" i="2"/>
  <c r="O356" i="1"/>
  <c r="L356" i="1"/>
  <c r="I356" i="1"/>
  <c r="S356" i="1"/>
  <c r="Q356" i="1"/>
  <c r="S365" i="1"/>
  <c r="O365" i="1"/>
  <c r="I365" i="1"/>
  <c r="Q365" i="1"/>
  <c r="L365" i="1"/>
  <c r="O376" i="1"/>
  <c r="I376" i="1"/>
  <c r="S376" i="1"/>
  <c r="Q376" i="1"/>
  <c r="L376" i="1"/>
  <c r="I28" i="1"/>
  <c r="G28" i="1"/>
  <c r="Q47" i="2"/>
  <c r="S47" i="2"/>
  <c r="R326" i="1"/>
  <c r="P326" i="1"/>
  <c r="N326" i="1"/>
  <c r="L326" i="1"/>
  <c r="I326" i="1"/>
  <c r="R333" i="1"/>
  <c r="P333" i="1"/>
  <c r="N333" i="1"/>
  <c r="L333" i="1"/>
  <c r="I333" i="1"/>
  <c r="F158" i="1"/>
  <c r="J93" i="1"/>
  <c r="I93" i="1"/>
  <c r="H93" i="1"/>
  <c r="G93" i="1"/>
  <c r="F93" i="1"/>
  <c r="H25" i="2"/>
  <c r="G25" i="2"/>
  <c r="F25" i="2"/>
  <c r="J25" i="2"/>
  <c r="I25" i="2"/>
  <c r="I15" i="2"/>
  <c r="G15" i="2"/>
  <c r="F15" i="2"/>
  <c r="J15" i="2"/>
  <c r="H15" i="2"/>
  <c r="J17" i="2"/>
  <c r="I17" i="2"/>
  <c r="E37" i="2"/>
  <c r="H17" i="2"/>
  <c r="G17" i="2"/>
  <c r="F17" i="2"/>
  <c r="J24" i="2"/>
  <c r="I24" i="2"/>
  <c r="H24" i="2"/>
  <c r="F24" i="2"/>
  <c r="G24" i="2"/>
  <c r="G80" i="2"/>
  <c r="F80" i="2"/>
  <c r="J80" i="2"/>
  <c r="I80" i="2"/>
  <c r="H80" i="2"/>
  <c r="T41" i="2"/>
  <c r="S41" i="2"/>
  <c r="R41" i="2"/>
  <c r="Q41" i="2"/>
  <c r="P41" i="2"/>
  <c r="I43" i="2"/>
  <c r="G43" i="2"/>
  <c r="F43" i="2"/>
  <c r="J43" i="2"/>
  <c r="H43" i="2"/>
  <c r="P23" i="2"/>
  <c r="R23" i="2"/>
  <c r="N37" i="2"/>
  <c r="P17" i="2"/>
  <c r="R17" i="2"/>
  <c r="R24" i="2"/>
  <c r="P24" i="2"/>
  <c r="T58" i="2"/>
  <c r="S58" i="2"/>
  <c r="Q58" i="2"/>
  <c r="P58" i="2"/>
  <c r="R58" i="2"/>
  <c r="T74" i="2"/>
  <c r="S74" i="2"/>
  <c r="R74" i="2"/>
  <c r="Q74" i="2"/>
  <c r="P74" i="2"/>
  <c r="I68" i="2"/>
  <c r="G68" i="2"/>
  <c r="F68" i="2"/>
  <c r="J68" i="2"/>
  <c r="H68" i="2"/>
  <c r="I63" i="2"/>
  <c r="H63" i="2"/>
  <c r="F63" i="2"/>
  <c r="J63" i="2"/>
  <c r="G63" i="2"/>
  <c r="I72" i="2"/>
  <c r="G72" i="2"/>
  <c r="F72" i="2"/>
  <c r="J72" i="2"/>
  <c r="H72" i="2"/>
  <c r="R72" i="2"/>
  <c r="P72" i="2"/>
  <c r="T72" i="2"/>
  <c r="S72" i="2"/>
  <c r="Q72" i="2"/>
  <c r="J62" i="2"/>
  <c r="H62" i="2"/>
  <c r="G62" i="2"/>
  <c r="F62" i="2"/>
  <c r="I62" i="2"/>
  <c r="S203" i="1"/>
  <c r="R203" i="1"/>
  <c r="Q203" i="1"/>
  <c r="P203" i="1"/>
  <c r="R213" i="1"/>
  <c r="P213" i="1"/>
  <c r="S222" i="1"/>
  <c r="R222" i="1"/>
  <c r="Q222" i="1"/>
  <c r="P222" i="1"/>
  <c r="Q371" i="1"/>
  <c r="O371" i="1"/>
  <c r="S371" i="1"/>
  <c r="L371" i="1"/>
  <c r="I371" i="1"/>
  <c r="I26" i="2"/>
  <c r="F26" i="2"/>
  <c r="J26" i="2"/>
  <c r="H26" i="2"/>
  <c r="G26" i="2"/>
  <c r="J41" i="2"/>
  <c r="I41" i="2"/>
  <c r="H41" i="2"/>
  <c r="G41" i="2"/>
  <c r="F41" i="2"/>
  <c r="T66" i="2"/>
  <c r="S66" i="2"/>
  <c r="Q66" i="2"/>
  <c r="P66" i="2"/>
  <c r="R66" i="2"/>
  <c r="I71" i="2"/>
  <c r="H71" i="2"/>
  <c r="F71" i="2"/>
  <c r="J71" i="2"/>
  <c r="G71" i="2"/>
  <c r="T26" i="1"/>
  <c r="S26" i="1"/>
  <c r="R26" i="1"/>
  <c r="Q26" i="1"/>
  <c r="P26" i="1"/>
  <c r="I202" i="1"/>
  <c r="H202" i="1"/>
  <c r="G202" i="1"/>
  <c r="F202" i="1"/>
  <c r="S30" i="2"/>
  <c r="Q30" i="2"/>
  <c r="Q36" i="2"/>
  <c r="S36" i="2"/>
  <c r="Q366" i="1"/>
  <c r="L366" i="1"/>
  <c r="O366" i="1"/>
  <c r="I366" i="1"/>
  <c r="S366" i="1"/>
  <c r="L377" i="1"/>
  <c r="S377" i="1"/>
  <c r="Q377" i="1"/>
  <c r="O377" i="1"/>
  <c r="I377" i="1"/>
  <c r="B27" i="1"/>
  <c r="I25" i="1"/>
  <c r="G25" i="1"/>
  <c r="R334" i="1"/>
  <c r="P334" i="1"/>
  <c r="N334" i="1"/>
  <c r="L334" i="1"/>
  <c r="I334" i="1"/>
  <c r="R328" i="1"/>
  <c r="P328" i="1"/>
  <c r="N328" i="1"/>
  <c r="L328" i="1"/>
  <c r="I328" i="1"/>
  <c r="N330" i="1"/>
  <c r="L330" i="1"/>
  <c r="I330" i="1"/>
  <c r="R330" i="1"/>
  <c r="P330" i="1"/>
  <c r="S342" i="1"/>
  <c r="Q342" i="1"/>
  <c r="O342" i="1"/>
  <c r="L342" i="1"/>
  <c r="I342" i="1"/>
  <c r="I14" i="2"/>
  <c r="H14" i="2"/>
  <c r="G14" i="2"/>
  <c r="F14" i="2"/>
  <c r="J14" i="2"/>
  <c r="I19" i="2"/>
  <c r="G19" i="2"/>
  <c r="F19" i="2"/>
  <c r="J19" i="2"/>
  <c r="H19" i="2"/>
  <c r="H21" i="2"/>
  <c r="J21" i="2"/>
  <c r="I21" i="2"/>
  <c r="G21" i="2"/>
  <c r="F21" i="2"/>
  <c r="J28" i="2"/>
  <c r="I28" i="2"/>
  <c r="H28" i="2"/>
  <c r="G28" i="2"/>
  <c r="F28" i="2"/>
  <c r="J79" i="2"/>
  <c r="I79" i="2"/>
  <c r="H79" i="2"/>
  <c r="G79" i="2"/>
  <c r="F79" i="2"/>
  <c r="R43" i="2"/>
  <c r="P43" i="2"/>
  <c r="T43" i="2"/>
  <c r="S43" i="2"/>
  <c r="Q43" i="2"/>
  <c r="R33" i="2"/>
  <c r="P33" i="2"/>
  <c r="P29" i="2"/>
  <c r="R29" i="2"/>
  <c r="P28" i="2"/>
  <c r="R28" i="2"/>
  <c r="Q54" i="2"/>
  <c r="P54" i="2"/>
  <c r="T54" i="2"/>
  <c r="S54" i="2"/>
  <c r="R54" i="2"/>
  <c r="H55" i="2"/>
  <c r="F55" i="2"/>
  <c r="I55" i="2"/>
  <c r="G55" i="2"/>
  <c r="J55" i="2"/>
  <c r="T63" i="2"/>
  <c r="R63" i="2"/>
  <c r="Q63" i="2"/>
  <c r="S63" i="2"/>
  <c r="P63" i="2"/>
  <c r="R56" i="2"/>
  <c r="P56" i="2"/>
  <c r="T56" i="2"/>
  <c r="Q56" i="2"/>
  <c r="S56" i="2"/>
  <c r="J66" i="2"/>
  <c r="H66" i="2"/>
  <c r="G66" i="2"/>
  <c r="I66" i="2"/>
  <c r="F66" i="2"/>
  <c r="M155" i="1"/>
  <c r="M92" i="1"/>
  <c r="B37" i="2"/>
  <c r="S208" i="1"/>
  <c r="R208" i="1"/>
  <c r="Q208" i="1"/>
  <c r="P208" i="1"/>
  <c r="R205" i="1"/>
  <c r="P205" i="1"/>
  <c r="P156" i="1"/>
  <c r="Q91" i="1"/>
  <c r="T91" i="1"/>
  <c r="S91" i="1"/>
  <c r="R91" i="1"/>
  <c r="P91" i="1"/>
  <c r="Q18" i="2"/>
  <c r="S18" i="2"/>
  <c r="I42" i="2"/>
  <c r="H42" i="2"/>
  <c r="G42" i="2"/>
  <c r="F42" i="2"/>
  <c r="J42" i="2"/>
  <c r="P36" i="2"/>
  <c r="R36" i="2"/>
  <c r="G61" i="2"/>
  <c r="J61" i="2"/>
  <c r="I61" i="2"/>
  <c r="F61" i="2"/>
  <c r="H61" i="2"/>
  <c r="T25" i="1"/>
  <c r="O27" i="1"/>
  <c r="S25" i="1"/>
  <c r="R25" i="1"/>
  <c r="Q25" i="1"/>
  <c r="P25" i="1"/>
  <c r="I210" i="1"/>
  <c r="H210" i="1"/>
  <c r="G210" i="1"/>
  <c r="F210" i="1"/>
  <c r="Q34" i="2"/>
  <c r="S34" i="2"/>
  <c r="P158" i="1"/>
  <c r="S93" i="1"/>
  <c r="R93" i="1"/>
  <c r="Q93" i="1"/>
  <c r="P93" i="1"/>
  <c r="T93" i="1"/>
  <c r="P155" i="1"/>
  <c r="O92" i="1"/>
  <c r="S90" i="1"/>
  <c r="Q90" i="1"/>
  <c r="P90" i="1"/>
  <c r="T90" i="1"/>
  <c r="R90" i="1"/>
  <c r="I203" i="1"/>
  <c r="H203" i="1"/>
  <c r="G203" i="1"/>
  <c r="F203" i="1"/>
  <c r="I211" i="1"/>
  <c r="H211" i="1"/>
  <c r="G211" i="1"/>
  <c r="F211" i="1"/>
  <c r="S24" i="2"/>
  <c r="Q24" i="2"/>
  <c r="Q14" i="2"/>
  <c r="S14" i="2"/>
  <c r="Q25" i="2"/>
  <c r="S25" i="2"/>
  <c r="S363" i="1"/>
  <c r="O363" i="1"/>
  <c r="L363" i="1"/>
  <c r="Q363" i="1"/>
  <c r="I363" i="1"/>
  <c r="L357" i="1"/>
  <c r="I357" i="1"/>
  <c r="S357" i="1"/>
  <c r="Q357" i="1"/>
  <c r="O357" i="1"/>
  <c r="S362" i="1"/>
  <c r="Q362" i="1"/>
  <c r="O362" i="1"/>
  <c r="L362" i="1"/>
  <c r="I362" i="1"/>
  <c r="R47" i="2"/>
  <c r="P47" i="2"/>
  <c r="Q373" i="1"/>
  <c r="L373" i="1"/>
  <c r="I373" i="1"/>
  <c r="S373" i="1"/>
  <c r="O373" i="1"/>
  <c r="I26" i="1"/>
  <c r="G26" i="1"/>
  <c r="S343" i="1"/>
  <c r="Q343" i="1"/>
  <c r="O343" i="1"/>
  <c r="L343" i="1"/>
  <c r="I343" i="1"/>
  <c r="R336" i="1"/>
  <c r="P336" i="1"/>
  <c r="N336" i="1"/>
  <c r="L336" i="1"/>
  <c r="I336" i="1"/>
  <c r="O347" i="1"/>
  <c r="L347" i="1"/>
  <c r="I347" i="1"/>
  <c r="S347" i="1"/>
  <c r="Q347" i="1"/>
  <c r="S350" i="1"/>
  <c r="Q350" i="1"/>
  <c r="O350" i="1"/>
  <c r="L350" i="1"/>
  <c r="I350" i="1"/>
  <c r="L155" i="1"/>
  <c r="L92" i="1"/>
  <c r="L157" i="1" s="1"/>
  <c r="I29" i="2"/>
  <c r="H29" i="2"/>
  <c r="G29" i="2"/>
  <c r="F29" i="2"/>
  <c r="J29" i="2"/>
  <c r="I33" i="2"/>
  <c r="H33" i="2"/>
  <c r="G33" i="2"/>
  <c r="F33" i="2"/>
  <c r="J33" i="2"/>
  <c r="J32" i="2"/>
  <c r="I32" i="2"/>
  <c r="H32" i="2"/>
  <c r="F32" i="2"/>
  <c r="G32" i="2"/>
  <c r="B156" i="1"/>
  <c r="R15" i="2"/>
  <c r="P15" i="2"/>
  <c r="P22" i="2"/>
  <c r="R22" i="2"/>
  <c r="R32" i="2"/>
  <c r="P32" i="2"/>
  <c r="G53" i="2"/>
  <c r="J53" i="2"/>
  <c r="I53" i="2"/>
  <c r="H53" i="2"/>
  <c r="F53" i="2"/>
  <c r="P57" i="2"/>
  <c r="S57" i="2"/>
  <c r="R57" i="2"/>
  <c r="T57" i="2"/>
  <c r="Q57" i="2"/>
  <c r="I67" i="2"/>
  <c r="H67" i="2"/>
  <c r="F67" i="2"/>
  <c r="G67" i="2"/>
  <c r="J67" i="2"/>
  <c r="G57" i="2"/>
  <c r="J57" i="2"/>
  <c r="I57" i="2"/>
  <c r="H57" i="2"/>
  <c r="F57" i="2"/>
  <c r="J70" i="2"/>
  <c r="H70" i="2"/>
  <c r="G70" i="2"/>
  <c r="I70" i="2"/>
  <c r="F70" i="2"/>
  <c r="M27" i="1"/>
  <c r="R220" i="1"/>
  <c r="Q220" i="1"/>
  <c r="P220" i="1"/>
  <c r="S220" i="1"/>
  <c r="S205" i="1"/>
  <c r="Q205" i="1"/>
  <c r="S227" i="1"/>
  <c r="R227" i="1"/>
  <c r="Q227" i="1"/>
  <c r="P227" i="1"/>
  <c r="S207" i="1"/>
  <c r="R207" i="1"/>
  <c r="Q207" i="1"/>
  <c r="P207" i="1"/>
  <c r="I173" i="1"/>
  <c r="G173" i="1"/>
  <c r="S195" i="1"/>
  <c r="Q195" i="1"/>
  <c r="I161" i="1"/>
  <c r="G161" i="1"/>
  <c r="S192" i="1"/>
  <c r="Q192" i="1"/>
  <c r="J133" i="1"/>
  <c r="F198" i="1"/>
  <c r="H133" i="1"/>
  <c r="G133" i="1"/>
  <c r="F133" i="1"/>
  <c r="I133" i="1"/>
  <c r="I162" i="1"/>
  <c r="G162" i="1"/>
  <c r="H68" i="1"/>
  <c r="F68" i="1"/>
  <c r="J68" i="1"/>
  <c r="I68" i="1"/>
  <c r="G68" i="1"/>
  <c r="S162" i="1"/>
  <c r="Q162" i="1"/>
  <c r="S148" i="1"/>
  <c r="Q148" i="1"/>
  <c r="I139" i="1"/>
  <c r="G139" i="1"/>
  <c r="S133" i="1"/>
  <c r="Q133" i="1"/>
  <c r="P198" i="1"/>
  <c r="P133" i="1"/>
  <c r="T133" i="1"/>
  <c r="R133" i="1"/>
  <c r="I143" i="1"/>
  <c r="G143" i="1"/>
  <c r="N198" i="1"/>
  <c r="Q144" i="1"/>
  <c r="S144" i="1"/>
  <c r="Q179" i="1"/>
  <c r="S179" i="1"/>
  <c r="Q137" i="1"/>
  <c r="S137" i="1"/>
  <c r="H54" i="1"/>
  <c r="J54" i="1"/>
  <c r="I54" i="1"/>
  <c r="G54" i="1"/>
  <c r="F54" i="1"/>
  <c r="G146" i="1"/>
  <c r="I146" i="1"/>
  <c r="S180" i="1"/>
  <c r="Q180" i="1"/>
  <c r="Q171" i="1"/>
  <c r="S171" i="1"/>
  <c r="S54" i="1"/>
  <c r="Q54" i="1"/>
  <c r="T54" i="1"/>
  <c r="R54" i="1"/>
  <c r="P54" i="1"/>
  <c r="G188" i="1"/>
  <c r="I188" i="1"/>
  <c r="I176" i="1"/>
  <c r="G176" i="1"/>
  <c r="S182" i="1"/>
  <c r="Q182" i="1"/>
  <c r="I168" i="1"/>
  <c r="G168" i="1"/>
  <c r="Q169" i="1"/>
  <c r="S169" i="1"/>
  <c r="I174" i="1"/>
  <c r="G174" i="1"/>
  <c r="Q142" i="1"/>
  <c r="S142" i="1"/>
  <c r="I145" i="1"/>
  <c r="G145" i="1"/>
  <c r="F184" i="1"/>
  <c r="I119" i="1"/>
  <c r="H119" i="1"/>
  <c r="G119" i="1"/>
  <c r="F119" i="1"/>
  <c r="J119" i="1"/>
  <c r="S196" i="1"/>
  <c r="Q196" i="1"/>
  <c r="I195" i="1"/>
  <c r="G195" i="1"/>
  <c r="Q68" i="1"/>
  <c r="T68" i="1"/>
  <c r="S68" i="1"/>
  <c r="R68" i="1"/>
  <c r="P68" i="1"/>
  <c r="Q159" i="1"/>
  <c r="S159" i="1"/>
  <c r="G140" i="1"/>
  <c r="I140" i="1"/>
  <c r="S178" i="1"/>
  <c r="Q178" i="1"/>
  <c r="I137" i="1"/>
  <c r="G137" i="1"/>
  <c r="S191" i="1"/>
  <c r="Q191" i="1"/>
  <c r="S188" i="1"/>
  <c r="Q188" i="1"/>
  <c r="G190" i="1"/>
  <c r="I190" i="1"/>
  <c r="Q183" i="1"/>
  <c r="S183" i="1"/>
  <c r="Q147" i="1"/>
  <c r="S147" i="1"/>
  <c r="L184" i="1"/>
  <c r="I147" i="1"/>
  <c r="G147" i="1"/>
  <c r="I169" i="1"/>
  <c r="G169" i="1"/>
  <c r="Q139" i="1"/>
  <c r="S139" i="1"/>
  <c r="I183" i="1"/>
  <c r="G183" i="1"/>
  <c r="Q173" i="1"/>
  <c r="S173" i="1"/>
  <c r="Q140" i="1"/>
  <c r="S140" i="1"/>
  <c r="I182" i="1"/>
  <c r="G182" i="1"/>
  <c r="S160" i="1"/>
  <c r="Q160" i="1"/>
  <c r="I166" i="1"/>
  <c r="G166" i="1"/>
  <c r="S197" i="1"/>
  <c r="Q197" i="1"/>
  <c r="S146" i="1"/>
  <c r="Q146" i="1"/>
  <c r="I189" i="1"/>
  <c r="G189" i="1"/>
  <c r="Q153" i="1"/>
  <c r="S153" i="1"/>
  <c r="I193" i="1"/>
  <c r="G193" i="1"/>
  <c r="T37" i="2"/>
  <c r="R37" i="2"/>
  <c r="Q37" i="2"/>
  <c r="P37" i="2"/>
  <c r="S37" i="2"/>
  <c r="I180" i="1"/>
  <c r="G180" i="1"/>
  <c r="Q143" i="1"/>
  <c r="S143" i="1"/>
  <c r="S172" i="1"/>
  <c r="Q172" i="1"/>
  <c r="S154" i="1"/>
  <c r="Q154" i="1"/>
  <c r="I141" i="1"/>
  <c r="G141" i="1"/>
  <c r="J27" i="1"/>
  <c r="I27" i="1"/>
  <c r="H27" i="1"/>
  <c r="G27" i="1"/>
  <c r="F27" i="1"/>
  <c r="I179" i="1"/>
  <c r="G179" i="1"/>
  <c r="I178" i="1"/>
  <c r="G178" i="1"/>
  <c r="Q165" i="1"/>
  <c r="S165" i="1"/>
  <c r="L198" i="1"/>
  <c r="G192" i="1"/>
  <c r="I192" i="1"/>
  <c r="B198" i="1"/>
  <c r="G144" i="1"/>
  <c r="I144" i="1"/>
  <c r="C184" i="1"/>
  <c r="I177" i="1"/>
  <c r="G177" i="1"/>
  <c r="S174" i="1"/>
  <c r="Q174" i="1"/>
  <c r="I153" i="1"/>
  <c r="G153" i="1"/>
  <c r="I181" i="1"/>
  <c r="G181" i="1"/>
  <c r="G196" i="1"/>
  <c r="I196" i="1"/>
  <c r="I159" i="1"/>
  <c r="G159" i="1"/>
  <c r="G138" i="1"/>
  <c r="I138" i="1"/>
  <c r="I171" i="1"/>
  <c r="G171" i="1"/>
  <c r="G148" i="1"/>
  <c r="I148" i="1"/>
  <c r="Q161" i="1"/>
  <c r="S161" i="1"/>
  <c r="I167" i="1"/>
  <c r="G167" i="1"/>
  <c r="S166" i="1"/>
  <c r="Q166" i="1"/>
  <c r="G142" i="1"/>
  <c r="I142" i="1"/>
  <c r="S193" i="1"/>
  <c r="Q193" i="1"/>
  <c r="S190" i="1"/>
  <c r="Q190" i="1"/>
  <c r="S164" i="1"/>
  <c r="Q164" i="1"/>
  <c r="Q145" i="1"/>
  <c r="S145" i="1"/>
  <c r="I175" i="1"/>
  <c r="G175" i="1"/>
  <c r="Q141" i="1"/>
  <c r="S141" i="1"/>
  <c r="Q175" i="1"/>
  <c r="S175" i="1"/>
  <c r="N157" i="1"/>
  <c r="Q138" i="1"/>
  <c r="S138" i="1"/>
  <c r="S168" i="1"/>
  <c r="Q168" i="1"/>
  <c r="Q177" i="1"/>
  <c r="S177" i="1"/>
  <c r="I172" i="1"/>
  <c r="G172" i="1"/>
  <c r="S194" i="1"/>
  <c r="Q194" i="1"/>
  <c r="P184" i="1"/>
  <c r="R119" i="1"/>
  <c r="Q119" i="1"/>
  <c r="P119" i="1"/>
  <c r="T119" i="1"/>
  <c r="S119" i="1"/>
  <c r="G194" i="1"/>
  <c r="I194" i="1"/>
  <c r="I160" i="1"/>
  <c r="G160" i="1"/>
  <c r="I154" i="1"/>
  <c r="G154" i="1"/>
  <c r="Q181" i="1"/>
  <c r="S181" i="1"/>
  <c r="Q167" i="1"/>
  <c r="S167" i="1"/>
  <c r="S170" i="1"/>
  <c r="Q170" i="1"/>
  <c r="I164" i="1"/>
  <c r="G164" i="1"/>
  <c r="I165" i="1"/>
  <c r="G165" i="1"/>
  <c r="I197" i="1"/>
  <c r="G197" i="1"/>
  <c r="I170" i="1"/>
  <c r="G170" i="1"/>
  <c r="S189" i="1"/>
  <c r="Q189" i="1"/>
  <c r="I163" i="1"/>
  <c r="G163" i="1"/>
  <c r="Q163" i="1"/>
  <c r="S163" i="1"/>
  <c r="I191" i="1"/>
  <c r="G191" i="1"/>
  <c r="S176" i="1"/>
  <c r="Q176" i="1"/>
  <c r="M198" i="1"/>
  <c r="S228" i="1" l="1"/>
  <c r="R228" i="1"/>
  <c r="Q228" i="1"/>
  <c r="P228" i="1"/>
  <c r="Q155" i="1"/>
  <c r="S155" i="1"/>
  <c r="F92" i="1"/>
  <c r="F157" i="1"/>
  <c r="J92" i="1"/>
  <c r="I92" i="1"/>
  <c r="G92" i="1"/>
  <c r="H92" i="1"/>
  <c r="S198" i="1"/>
  <c r="Q198" i="1"/>
  <c r="S27" i="1"/>
  <c r="R27" i="1"/>
  <c r="Q27" i="1"/>
  <c r="P27" i="1"/>
  <c r="T27" i="1"/>
  <c r="I158" i="1"/>
  <c r="G158" i="1"/>
  <c r="I155" i="1"/>
  <c r="G155" i="1"/>
  <c r="I184" i="1"/>
  <c r="G184" i="1"/>
  <c r="S184" i="1"/>
  <c r="Q184" i="1"/>
  <c r="C157" i="1"/>
  <c r="D157" i="1"/>
  <c r="G198" i="1"/>
  <c r="I198" i="1"/>
  <c r="S158" i="1"/>
  <c r="Q158" i="1"/>
  <c r="S156" i="1"/>
  <c r="Q156" i="1"/>
  <c r="M157" i="1"/>
  <c r="B157" i="1"/>
  <c r="P157" i="1"/>
  <c r="T92" i="1"/>
  <c r="S92" i="1"/>
  <c r="R92" i="1"/>
  <c r="Q92" i="1"/>
  <c r="P92" i="1"/>
  <c r="I37" i="2"/>
  <c r="H37" i="2"/>
  <c r="G37" i="2"/>
  <c r="F37" i="2"/>
  <c r="J37" i="2"/>
  <c r="I156" i="1"/>
  <c r="G156" i="1"/>
  <c r="I157" i="1" l="1"/>
  <c r="G157" i="1"/>
  <c r="Q157" i="1"/>
  <c r="S157" i="1"/>
</calcChain>
</file>

<file path=xl/sharedStrings.xml><?xml version="1.0" encoding="utf-8"?>
<sst xmlns="http://schemas.openxmlformats.org/spreadsheetml/2006/main" count="495" uniqueCount="148">
  <si>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</si>
  <si>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</si>
  <si>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</si>
  <si>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</si>
  <si>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</si>
  <si>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</si>
  <si>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</si>
  <si>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</si>
  <si>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</si>
  <si>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</si>
  <si>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</si>
  <si>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</si>
  <si>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</si>
  <si>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</si>
  <si>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</si>
  <si>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</si>
  <si>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</si>
  <si>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</si>
  <si>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</si>
  <si>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</si>
  <si>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</si>
  <si>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</si>
  <si>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</si>
  <si>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</si>
  <si>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</si>
  <si>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</si>
  <si>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</si>
  <si>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</si>
  <si>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</si>
  <si>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</si>
  <si>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</si>
  <si>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</si>
  <si>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</si>
  <si>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</si>
  <si>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</si>
  <si>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</si>
  <si>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</si>
  <si>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</si>
  <si>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</si>
  <si>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</si>
  <si>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</si>
  <si>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</si>
  <si>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</si>
  <si>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</si>
  <si>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</si>
  <si>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</si>
  <si>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</si>
  <si>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</si>
  <si>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</si>
  <si>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</si>
  <si>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</si>
  <si>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</si>
  <si>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</si>
  <si>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</si>
  <si>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</si>
  <si>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</si>
  <si>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</si>
  <si>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</si>
  <si>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</si>
  <si>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</si>
  <si>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</si>
  <si>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</si>
  <si>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</si>
  <si>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</si>
  <si>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</si>
  <si>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</si>
  <si>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</si>
  <si>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</si>
  <si>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</si>
  <si>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</si>
  <si>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</si>
  <si>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</si>
  <si>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</si>
  <si>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</si>
  <si>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</si>
  <si>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</si>
  <si>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</si>
  <si>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</si>
  <si>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</si>
  <si>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</si>
  <si>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</si>
  <si>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</si>
  <si>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</si>
  <si>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</si>
  <si>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</si>
  <si>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</si>
  <si>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</si>
  <si>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</si>
  <si>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</si>
  <si>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</si>
  <si>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</si>
  <si>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</si>
  <si>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</si>
  <si>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</si>
  <si>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</si>
  <si>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</si>
  <si>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</si>
  <si>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</si>
  <si>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</si>
  <si>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</si>
  <si>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</si>
  <si>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</si>
  <si>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</si>
  <si>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</si>
  <si>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</si>
  <si>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</si>
  <si>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</si>
  <si>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</si>
  <si>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</si>
  <si>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</si>
  <si>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</si>
  <si>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</si>
  <si>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</si>
  <si>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</si>
  <si>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</si>
  <si>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</si>
  <si>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</si>
  <si>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</si>
  <si>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</si>
  <si>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</si>
  <si>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</si>
  <si>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Países Nórdicos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</si>
  <si>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</si>
  <si>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</si>
  <si>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</si>
  <si>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</si>
  <si>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</si>
  <si>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</si>
  <si>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</si>
  <si>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</si>
  <si>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</si>
  <si>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</si>
  <si>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</si>
  <si>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</si>
  <si>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</si>
  <si>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</si>
  <si>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</si>
  <si>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</si>
  <si>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</si>
  <si>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</si>
  <si>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</si>
  <si>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</si>
  <si>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</si>
  <si>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</si>
  <si>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</si>
  <si>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</si>
  <si>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febrero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</si>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</sst>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62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horizontal="center" vertical="center" wrapText="1"/>
    </xf>
    <xf numFmtId="0" fontId="0" fillId="2" borderId="127" xfId="0" applyFill="1" applyBorder="1" applyAlignment="1">
      <alignment horizontal="center" vertical="center" wrapText="1"/>
    </xf>
    <xf numFmtId="0" fontId="19" fillId="0" borderId="128" xfId="0" applyFont="1" applyBorder="1"/>
    <xf numFmtId="0" fontId="19" fillId="0" borderId="129" xfId="0" applyFont="1" applyBorder="1" applyAlignment="1">
      <alignment horizontal="center"/>
    </xf>
    <xf numFmtId="0" fontId="19" fillId="0" borderId="130" xfId="0" applyFont="1" applyBorder="1" applyAlignment="1">
      <alignment horizontal="center"/>
    </xf>
    <xf numFmtId="0" fontId="19" fillId="0" borderId="129" xfId="0" applyFont="1" applyBorder="1"/>
    <xf numFmtId="164" fontId="19" fillId="0" borderId="129" xfId="1" applyNumberFormat="1" applyFont="1" applyBorder="1" applyAlignment="1">
      <alignment horizontal="center"/>
    </xf>
    <xf numFmtId="164" fontId="19" fillId="0" borderId="131" xfId="1" applyNumberFormat="1" applyFont="1" applyBorder="1" applyAlignment="1">
      <alignment horizontal="center"/>
    </xf>
    <xf numFmtId="164" fontId="19" fillId="0" borderId="131" xfId="1" applyNumberFormat="1" applyFont="1" applyBorder="1" applyAlignment="1"/>
    <xf numFmtId="1" fontId="19" fillId="0" borderId="129" xfId="1" applyNumberFormat="1" applyFont="1" applyBorder="1" applyAlignment="1">
      <alignment horizontal="center"/>
    </xf>
    <xf numFmtId="1" fontId="19" fillId="0" borderId="131" xfId="1" applyNumberFormat="1" applyFont="1" applyBorder="1" applyAlignment="1">
      <alignment horizontal="center"/>
    </xf>
    <xf numFmtId="0" fontId="20" fillId="0" borderId="132" xfId="0" applyFont="1" applyBorder="1" applyAlignment="1">
      <alignment horizontal="left" indent="1"/>
    </xf>
    <xf numFmtId="0" fontId="20" fillId="0" borderId="133" xfId="0" applyFont="1" applyBorder="1" applyAlignment="1">
      <alignment horizontal="center"/>
    </xf>
    <xf numFmtId="0" fontId="20" fillId="0" borderId="134" xfId="0" applyFont="1" applyBorder="1" applyAlignment="1">
      <alignment horizontal="center"/>
    </xf>
    <xf numFmtId="0" fontId="20" fillId="0" borderId="133" xfId="0" applyFont="1" applyBorder="1"/>
    <xf numFmtId="164" fontId="20" fillId="0" borderId="133" xfId="1" applyNumberFormat="1" applyFont="1" applyBorder="1" applyAlignment="1">
      <alignment horizontal="center"/>
    </xf>
    <xf numFmtId="164" fontId="20" fillId="0" borderId="135" xfId="1" applyNumberFormat="1" applyFont="1" applyBorder="1" applyAlignment="1">
      <alignment horizontal="center"/>
    </xf>
    <xf numFmtId="164" fontId="20" fillId="0" borderId="135" xfId="1" applyNumberFormat="1" applyFont="1" applyBorder="1" applyAlignment="1"/>
    <xf numFmtId="1" fontId="20" fillId="0" borderId="133" xfId="1" applyNumberFormat="1" applyFont="1" applyBorder="1" applyAlignment="1">
      <alignment horizontal="center"/>
    </xf>
    <xf numFmtId="1" fontId="20" fillId="0" borderId="135" xfId="1" applyNumberFormat="1" applyFont="1" applyBorder="1" applyAlignment="1">
      <alignment horizontal="center"/>
    </xf>
    <xf numFmtId="0" fontId="0" fillId="0" borderId="31" xfId="0" applyBorder="1" applyAlignment="1">
      <alignment horizontal="left" indent="2"/>
    </xf>
    <xf numFmtId="0" fontId="0" fillId="0" borderId="136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36" xfId="0" applyBorder="1"/>
    <xf numFmtId="164" fontId="0" fillId="0" borderId="136" xfId="1" applyNumberFormat="1" applyFont="1" applyBorder="1" applyAlignment="1">
      <alignment horizontal="center"/>
    </xf>
    <xf numFmtId="164" fontId="0" fillId="0" borderId="138" xfId="1" applyNumberFormat="1" applyFont="1" applyBorder="1" applyAlignment="1">
      <alignment horizontal="center"/>
    </xf>
    <xf numFmtId="164" fontId="0" fillId="0" borderId="138" xfId="1" applyNumberFormat="1" applyFont="1" applyBorder="1" applyAlignment="1"/>
    <xf numFmtId="1" fontId="0" fillId="0" borderId="136" xfId="1" applyNumberFormat="1" applyFont="1" applyBorder="1" applyAlignment="1">
      <alignment horizontal="center"/>
    </xf>
    <xf numFmtId="1" fontId="0" fillId="0" borderId="138" xfId="1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/>
    <xf numFmtId="164" fontId="0" fillId="0" borderId="52" xfId="1" applyNumberFormat="1" applyFont="1" applyBorder="1" applyAlignment="1">
      <alignment horizontal="center"/>
    </xf>
    <xf numFmtId="164" fontId="0" fillId="0" borderId="139" xfId="1" applyNumberFormat="1" applyFont="1" applyBorder="1" applyAlignment="1">
      <alignment horizontal="center"/>
    </xf>
    <xf numFmtId="164" fontId="0" fillId="0" borderId="139" xfId="1" applyNumberFormat="1" applyFont="1" applyBorder="1" applyAlignment="1"/>
    <xf numFmtId="1" fontId="0" fillId="0" borderId="52" xfId="1" applyNumberFormat="1" applyFont="1" applyBorder="1" applyAlignment="1">
      <alignment horizontal="center"/>
    </xf>
    <xf numFmtId="1" fontId="0" fillId="0" borderId="139" xfId="1" applyNumberFormat="1" applyFont="1" applyBorder="1" applyAlignment="1">
      <alignment horizontal="center"/>
    </xf>
    <xf numFmtId="0" fontId="0" fillId="0" borderId="23" xfId="0" applyBorder="1" applyAlignment="1">
      <alignment horizontal="left" indent="2"/>
    </xf>
    <xf numFmtId="0" fontId="0" fillId="0" borderId="140" xfId="0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40" xfId="0" applyBorder="1"/>
    <xf numFmtId="164" fontId="0" fillId="0" borderId="140" xfId="1" applyNumberFormat="1" applyFont="1" applyBorder="1" applyAlignment="1">
      <alignment horizontal="center"/>
    </xf>
    <xf numFmtId="164" fontId="0" fillId="0" borderId="142" xfId="1" applyNumberFormat="1" applyFont="1" applyBorder="1" applyAlignment="1">
      <alignment horizontal="center"/>
    </xf>
    <xf numFmtId="164" fontId="0" fillId="0" borderId="142" xfId="1" applyNumberFormat="1" applyFont="1" applyBorder="1" applyAlignment="1"/>
    <xf numFmtId="1" fontId="0" fillId="0" borderId="140" xfId="1" applyNumberFormat="1" applyFont="1" applyBorder="1" applyAlignment="1">
      <alignment horizontal="center"/>
    </xf>
    <xf numFmtId="1" fontId="0" fillId="0" borderId="142" xfId="1" applyNumberFormat="1" applyFont="1" applyBorder="1" applyAlignment="1">
      <alignment horizontal="center"/>
    </xf>
    <xf numFmtId="0" fontId="20" fillId="0" borderId="143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0" fontId="0" fillId="0" borderId="141" xfId="0" applyBorder="1"/>
    <xf numFmtId="164" fontId="0" fillId="0" borderId="119" xfId="1" applyNumberFormat="1" applyFont="1" applyBorder="1" applyAlignment="1">
      <alignment horizontal="center"/>
    </xf>
    <xf numFmtId="164" fontId="0" fillId="0" borderId="144" xfId="1" applyNumberFormat="1" applyFont="1" applyBorder="1" applyAlignment="1">
      <alignment horizontal="center"/>
    </xf>
    <xf numFmtId="164" fontId="0" fillId="0" borderId="144" xfId="1" applyNumberFormat="1" applyFont="1" applyBorder="1" applyAlignment="1"/>
    <xf numFmtId="1" fontId="0" fillId="0" borderId="119" xfId="1" applyNumberFormat="1" applyFont="1" applyBorder="1" applyAlignment="1">
      <alignment horizontal="center"/>
    </xf>
    <xf numFmtId="1" fontId="0" fillId="0" borderId="144" xfId="1" applyNumberFormat="1" applyFont="1" applyBorder="1" applyAlignment="1">
      <alignment horizontal="center"/>
    </xf>
    <xf numFmtId="0" fontId="5" fillId="12" borderId="145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164" fontId="19" fillId="0" borderId="131" xfId="1" applyNumberFormat="1" applyFont="1" applyBorder="1" applyAlignment="1">
      <alignment horizontal="center"/>
    </xf>
    <xf numFmtId="164" fontId="0" fillId="0" borderId="139" xfId="1" applyNumberFormat="1" applyFont="1" applyBorder="1" applyAlignment="1">
      <alignment horizontal="center"/>
    </xf>
    <xf numFmtId="3" fontId="19" fillId="0" borderId="129" xfId="0" applyNumberFormat="1" applyFont="1" applyBorder="1" applyAlignment="1">
      <alignment horizontal="center"/>
    </xf>
    <xf numFmtId="3" fontId="19" fillId="0" borderId="130" xfId="0" applyNumberFormat="1" applyFont="1" applyBorder="1" applyAlignment="1">
      <alignment horizontal="center"/>
    </xf>
    <xf numFmtId="3" fontId="19" fillId="0" borderId="129" xfId="0" applyNumberFormat="1" applyFont="1" applyBorder="1"/>
    <xf numFmtId="3" fontId="19" fillId="0" borderId="129" xfId="1" applyNumberFormat="1" applyFont="1" applyBorder="1" applyAlignment="1">
      <alignment horizontal="center"/>
    </xf>
    <xf numFmtId="3" fontId="19" fillId="0" borderId="131" xfId="1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3" fontId="20" fillId="0" borderId="134" xfId="0" applyNumberFormat="1" applyFont="1" applyBorder="1" applyAlignment="1">
      <alignment horizontal="center"/>
    </xf>
    <xf numFmtId="3" fontId="20" fillId="0" borderId="133" xfId="0" applyNumberFormat="1" applyFont="1" applyBorder="1"/>
    <xf numFmtId="164" fontId="20" fillId="0" borderId="135" xfId="1" applyNumberFormat="1" applyFont="1" applyBorder="1" applyAlignment="1">
      <alignment horizontal="center"/>
    </xf>
    <xf numFmtId="3" fontId="20" fillId="0" borderId="133" xfId="1" applyNumberFormat="1" applyFont="1" applyBorder="1" applyAlignment="1">
      <alignment horizontal="center"/>
    </xf>
    <xf numFmtId="3" fontId="20" fillId="0" borderId="135" xfId="1" applyNumberFormat="1" applyFont="1" applyBorder="1" applyAlignment="1">
      <alignment horizontal="center"/>
    </xf>
    <xf numFmtId="3" fontId="0" fillId="0" borderId="136" xfId="0" applyNumberFormat="1" applyBorder="1" applyAlignment="1">
      <alignment horizontal="center"/>
    </xf>
    <xf numFmtId="3" fontId="0" fillId="0" borderId="137" xfId="0" applyNumberFormat="1" applyBorder="1" applyAlignment="1">
      <alignment horizontal="center"/>
    </xf>
    <xf numFmtId="3" fontId="0" fillId="0" borderId="136" xfId="0" applyNumberFormat="1" applyBorder="1"/>
    <xf numFmtId="164" fontId="0" fillId="0" borderId="138" xfId="1" applyNumberFormat="1" applyFont="1" applyBorder="1" applyAlignment="1">
      <alignment horizontal="center"/>
    </xf>
    <xf numFmtId="3" fontId="0" fillId="0" borderId="136" xfId="1" applyNumberFormat="1" applyFont="1" applyBorder="1" applyAlignment="1">
      <alignment horizontal="center"/>
    </xf>
    <xf numFmtId="3" fontId="0" fillId="0" borderId="138" xfId="1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2" xfId="0" applyNumberFormat="1" applyBorder="1"/>
    <xf numFmtId="3" fontId="0" fillId="0" borderId="52" xfId="1" applyNumberFormat="1" applyFont="1" applyBorder="1" applyAlignment="1">
      <alignment horizontal="center"/>
    </xf>
    <xf numFmtId="3" fontId="0" fillId="0" borderId="139" xfId="1" applyNumberFormat="1" applyFont="1" applyBorder="1" applyAlignment="1">
      <alignment horizontal="center"/>
    </xf>
    <xf numFmtId="3" fontId="0" fillId="0" borderId="140" xfId="0" applyNumberFormat="1" applyBorder="1" applyAlignment="1">
      <alignment horizontal="center"/>
    </xf>
    <xf numFmtId="3" fontId="0" fillId="0" borderId="141" xfId="0" applyNumberFormat="1" applyBorder="1" applyAlignment="1">
      <alignment horizontal="center"/>
    </xf>
    <xf numFmtId="3" fontId="0" fillId="0" borderId="140" xfId="0" applyNumberFormat="1" applyBorder="1"/>
    <xf numFmtId="164" fontId="0" fillId="0" borderId="142" xfId="1" applyNumberFormat="1" applyFont="1" applyBorder="1" applyAlignment="1">
      <alignment horizontal="center"/>
    </xf>
    <xf numFmtId="3" fontId="0" fillId="0" borderId="140" xfId="1" applyNumberFormat="1" applyFont="1" applyBorder="1" applyAlignment="1">
      <alignment horizontal="center"/>
    </xf>
    <xf numFmtId="3" fontId="0" fillId="0" borderId="142" xfId="1" applyNumberFormat="1" applyFont="1" applyBorder="1" applyAlignment="1">
      <alignment horizontal="center"/>
    </xf>
    <xf numFmtId="164" fontId="0" fillId="0" borderId="144" xfId="1" applyNumberFormat="1" applyFont="1" applyBorder="1" applyAlignment="1">
      <alignment horizontal="center"/>
    </xf>
    <xf numFmtId="3" fontId="0" fillId="0" borderId="119" xfId="1" applyNumberFormat="1" applyFont="1" applyBorder="1" applyAlignment="1">
      <alignment horizontal="center"/>
    </xf>
    <xf numFmtId="3" fontId="0" fillId="0" borderId="144" xfId="1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6" xfId="0" applyFont="1" applyBorder="1" applyAlignment="1">
      <alignment horizontal="left" indent="1"/>
    </xf>
    <xf numFmtId="3" fontId="21" fillId="0" borderId="146" xfId="0" applyNumberFormat="1" applyFont="1" applyBorder="1" applyAlignment="1">
      <alignment horizontal="right" vertical="center"/>
    </xf>
    <xf numFmtId="164" fontId="21" fillId="0" borderId="146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7" xfId="0" applyNumberFormat="1" applyFont="1" applyBorder="1" applyAlignment="1">
      <alignment horizontal="right"/>
    </xf>
    <xf numFmtId="3" fontId="24" fillId="0" borderId="148" xfId="0" applyNumberFormat="1" applyFont="1" applyBorder="1" applyAlignment="1">
      <alignment horizontal="right"/>
    </xf>
    <xf numFmtId="0" fontId="21" fillId="0" borderId="149" xfId="0" applyFont="1" applyBorder="1" applyAlignment="1">
      <alignment horizontal="left"/>
    </xf>
    <xf numFmtId="3" fontId="21" fillId="0" borderId="149" xfId="0" applyNumberFormat="1" applyFont="1" applyBorder="1" applyAlignment="1">
      <alignment horizontal="right" vertical="center"/>
    </xf>
    <xf numFmtId="164" fontId="21" fillId="0" borderId="149" xfId="1" applyNumberFormat="1" applyFont="1" applyBorder="1" applyAlignment="1">
      <alignment horizontal="right" vertical="center"/>
    </xf>
    <xf numFmtId="0" fontId="22" fillId="0" borderId="150" xfId="0" applyFont="1" applyBorder="1" applyAlignment="1">
      <alignment horizontal="left" indent="1"/>
    </xf>
    <xf numFmtId="3" fontId="22" fillId="0" borderId="150" xfId="0" applyNumberFormat="1" applyFont="1" applyBorder="1" applyAlignment="1">
      <alignment horizontal="right" vertical="center"/>
    </xf>
    <xf numFmtId="164" fontId="22" fillId="0" borderId="150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6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51" xfId="0" applyFont="1" applyBorder="1" applyAlignment="1">
      <alignment horizontal="left"/>
    </xf>
    <xf numFmtId="3" fontId="25" fillId="0" borderId="151" xfId="0" applyNumberFormat="1" applyFont="1" applyBorder="1" applyAlignment="1">
      <alignment horizontal="right" vertical="center"/>
    </xf>
    <xf numFmtId="164" fontId="25" fillId="0" borderId="151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52" xfId="0" applyFont="1" applyBorder="1" applyAlignment="1">
      <alignment horizontal="left"/>
    </xf>
    <xf numFmtId="3" fontId="25" fillId="0" borderId="152" xfId="0" applyNumberFormat="1" applyFont="1" applyBorder="1" applyAlignment="1">
      <alignment horizontal="right" vertical="center"/>
    </xf>
    <xf numFmtId="164" fontId="25" fillId="0" borderId="152" xfId="1" applyNumberFormat="1" applyFont="1" applyBorder="1" applyAlignment="1">
      <alignment horizontal="right" vertical="center"/>
    </xf>
    <xf numFmtId="0" fontId="26" fillId="0" borderId="153" xfId="0" applyFont="1" applyBorder="1" applyAlignment="1">
      <alignment horizontal="left" indent="1"/>
    </xf>
    <xf numFmtId="3" fontId="26" fillId="0" borderId="153" xfId="0" applyNumberFormat="1" applyFont="1" applyBorder="1" applyAlignment="1">
      <alignment horizontal="right" vertical="center"/>
    </xf>
    <xf numFmtId="164" fontId="26" fillId="0" borderId="153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5" fillId="14" borderId="154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9" fillId="0" borderId="155" xfId="0" applyFont="1" applyBorder="1" applyAlignment="1">
      <alignment horizontal="left" indent="1"/>
    </xf>
    <xf numFmtId="3" fontId="29" fillId="0" borderId="155" xfId="0" applyNumberFormat="1" applyFont="1" applyBorder="1" applyAlignment="1">
      <alignment horizontal="right"/>
    </xf>
    <xf numFmtId="164" fontId="29" fillId="0" borderId="155" xfId="1" applyNumberFormat="1" applyFont="1" applyBorder="1" applyAlignment="1">
      <alignment horizontal="right"/>
    </xf>
    <xf numFmtId="0" fontId="30" fillId="0" borderId="155" xfId="0" applyFont="1" applyBorder="1" applyAlignment="1">
      <alignment horizontal="left" indent="2"/>
    </xf>
    <xf numFmtId="3" fontId="30" fillId="0" borderId="155" xfId="0" applyNumberFormat="1" applyFont="1" applyBorder="1" applyAlignment="1">
      <alignment horizontal="right"/>
    </xf>
    <xf numFmtId="164" fontId="30" fillId="0" borderId="155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1" fillId="0" borderId="156" xfId="0" applyFont="1" applyBorder="1" applyAlignment="1">
      <alignment horizontal="left" indent="1"/>
    </xf>
    <xf numFmtId="3" fontId="31" fillId="0" borderId="156" xfId="0" applyNumberFormat="1" applyFont="1" applyBorder="1" applyAlignment="1">
      <alignment horizontal="right"/>
    </xf>
    <xf numFmtId="164" fontId="31" fillId="0" borderId="156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2" fillId="0" borderId="157" xfId="0" applyFont="1" applyBorder="1" applyAlignment="1">
      <alignment horizontal="left" indent="1"/>
    </xf>
    <xf numFmtId="3" fontId="32" fillId="0" borderId="157" xfId="0" applyNumberFormat="1" applyFont="1" applyBorder="1" applyAlignment="1">
      <alignment horizontal="right" vertical="center"/>
    </xf>
    <xf numFmtId="164" fontId="32" fillId="0" borderId="157" xfId="1" applyNumberFormat="1" applyFont="1" applyBorder="1" applyAlignment="1">
      <alignment horizontal="right" vertical="center"/>
    </xf>
    <xf numFmtId="0" fontId="33" fillId="16" borderId="0" xfId="0" applyFont="1" applyFill="1" applyAlignment="1">
      <alignment horizontal="right"/>
    </xf>
    <xf numFmtId="3" fontId="0" fillId="0" borderId="31" xfId="0" applyNumberFormat="1" applyBorder="1" applyAlignment="1">
      <alignment horizontal="left" indent="4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4" fillId="0" borderId="158" xfId="0" applyFont="1" applyBorder="1" applyAlignment="1">
      <alignment horizontal="left" indent="1"/>
    </xf>
    <xf numFmtId="3" fontId="34" fillId="0" borderId="158" xfId="0" applyNumberFormat="1" applyFont="1" applyBorder="1" applyAlignment="1">
      <alignment horizontal="right" vertical="center"/>
    </xf>
    <xf numFmtId="164" fontId="34" fillId="0" borderId="158" xfId="1" applyNumberFormat="1" applyFont="1" applyBorder="1" applyAlignment="1">
      <alignment horizontal="right" vertical="center"/>
    </xf>
    <xf numFmtId="0" fontId="35" fillId="17" borderId="159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6" fillId="0" borderId="160" xfId="0" applyFont="1" applyBorder="1" applyAlignment="1">
      <alignment horizontal="left" indent="1"/>
    </xf>
    <xf numFmtId="3" fontId="36" fillId="0" borderId="160" xfId="0" applyNumberFormat="1" applyFont="1" applyBorder="1" applyAlignment="1">
      <alignment horizontal="right" vertical="center"/>
    </xf>
    <xf numFmtId="164" fontId="36" fillId="0" borderId="160" xfId="1" applyNumberFormat="1" applyFont="1" applyBorder="1" applyAlignment="1">
      <alignment horizontal="right" vertical="center"/>
    </xf>
    <xf numFmtId="0" fontId="27" fillId="18" borderId="161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9E77A5-9847-46F8-9160-B9E083EDD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D6B1D5-39D6-496E-9F96-533938DE3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2200275</xdr:colOff>
      <xdr:row>0</xdr:row>
      <xdr:rowOff>582209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5E6233-DA07-44AF-9385-061FABDA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BD098-DF11-4AE6-BAE6-9F19D7CDF3B3}">
  <dimension ref="A1:T381"/>
  <sheetViews>
    <sheetView tabSelected="1" zoomScaleNormal="100" workbookViewId="0">
      <pane xSplit="1" ySplit="6" topLeftCell="B7" activePane="bottomRight" state="frozen"/>
      <selection activeCell="X204" sqref="X204:X205"/>
      <selection pane="topRight" activeCell="X204" sqref="X204:X205"/>
      <selection pane="bottomLeft" activeCell="X204" sqref="X204:X205"/>
      <selection pane="bottomRight" activeCell="X204" sqref="X204:X205"/>
    </sheetView>
  </sheetViews>
  <sheetFormatPr baseColWidth="10" defaultRowHeight="15" x14ac:dyDescent="0.25"/>
  <cols>
    <col min="1" max="1" width="31.7109375" customWidth="1"/>
    <col min="2" max="5" width="13.140625" customWidth="1"/>
    <col min="6" max="7" width="10.42578125" customWidth="1"/>
    <col min="8" max="9" width="12.71093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146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",RIGHT(E6,2),"-",RIGHT(C6,2))</f>
        <v>dif 24-22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364413</v>
      </c>
      <c r="C7" s="19">
        <v>349079</v>
      </c>
      <c r="D7" s="19">
        <v>411122</v>
      </c>
      <c r="E7" s="19">
        <v>443450</v>
      </c>
      <c r="F7" s="20">
        <f>E7/D7-1</f>
        <v>7.863359294807859E-2</v>
      </c>
      <c r="G7" s="20">
        <f>E7/B7-1</f>
        <v>0.21688853032136612</v>
      </c>
      <c r="H7" s="19">
        <f t="shared" ref="H7:H18" si="0">E7-C7</f>
        <v>94371</v>
      </c>
      <c r="I7" s="19">
        <f t="shared" ref="I7:I18" si="1">E7-B7</f>
        <v>79037</v>
      </c>
      <c r="J7" s="20">
        <f t="shared" ref="J7:J18" si="2">E7/$E$7</f>
        <v>1</v>
      </c>
      <c r="K7" s="21"/>
      <c r="L7" s="19">
        <v>737730</v>
      </c>
      <c r="M7" s="19">
        <v>622796</v>
      </c>
      <c r="N7" s="19">
        <v>814759</v>
      </c>
      <c r="O7" s="19">
        <v>861072</v>
      </c>
      <c r="P7" s="20">
        <f>O7/N7-1</f>
        <v>5.6842575534606032E-2</v>
      </c>
      <c r="Q7" s="20">
        <f t="shared" ref="Q7:Q18" si="3">O7/L7-1</f>
        <v>0.16719124883087311</v>
      </c>
      <c r="R7" s="19">
        <f>O7-N7</f>
        <v>46313</v>
      </c>
      <c r="S7" s="19">
        <f t="shared" ref="S7:S18" si="4">O7-L7</f>
        <v>123342</v>
      </c>
      <c r="T7" s="20">
        <f t="shared" ref="T7:T18" si="5">O7/$O$7</f>
        <v>1</v>
      </c>
    </row>
    <row r="8" spans="1:20" x14ac:dyDescent="0.25">
      <c r="A8" s="22" t="s">
        <v>5</v>
      </c>
      <c r="B8" s="23">
        <v>270304</v>
      </c>
      <c r="C8" s="23">
        <v>279945</v>
      </c>
      <c r="D8" s="23">
        <v>327297</v>
      </c>
      <c r="E8" s="23">
        <v>347670</v>
      </c>
      <c r="F8" s="24">
        <f t="shared" ref="F8:F18" si="6">E8/D8-1</f>
        <v>6.2246216738925275E-2</v>
      </c>
      <c r="G8" s="24">
        <f t="shared" ref="G8:G18" si="7">E8/B8-1</f>
        <v>0.2862184799337042</v>
      </c>
      <c r="H8" s="23">
        <f t="shared" si="0"/>
        <v>67725</v>
      </c>
      <c r="I8" s="23">
        <f t="shared" si="1"/>
        <v>77366</v>
      </c>
      <c r="J8" s="24">
        <f t="shared" si="2"/>
        <v>0.7840117262374563</v>
      </c>
      <c r="K8" s="25"/>
      <c r="L8" s="23">
        <v>546390</v>
      </c>
      <c r="M8" s="23">
        <v>491667</v>
      </c>
      <c r="N8" s="23">
        <v>650456</v>
      </c>
      <c r="O8" s="23">
        <v>676110</v>
      </c>
      <c r="P8" s="24">
        <f t="shared" ref="P8:P18" si="8">O8/N8-1</f>
        <v>3.9440023614202957E-2</v>
      </c>
      <c r="Q8" s="24">
        <f t="shared" si="3"/>
        <v>0.23741283698457138</v>
      </c>
      <c r="R8" s="23">
        <f t="shared" ref="R8:R18" si="9">O8-N8</f>
        <v>25654</v>
      </c>
      <c r="S8" s="23">
        <f t="shared" si="4"/>
        <v>129720</v>
      </c>
      <c r="T8" s="24">
        <f t="shared" si="5"/>
        <v>0.78519566308043931</v>
      </c>
    </row>
    <row r="9" spans="1:20" x14ac:dyDescent="0.25">
      <c r="A9" s="26" t="s">
        <v>6</v>
      </c>
      <c r="B9" s="27">
        <v>46135</v>
      </c>
      <c r="C9" s="27">
        <v>61135</v>
      </c>
      <c r="D9" s="27">
        <v>66108</v>
      </c>
      <c r="E9" s="27">
        <v>71361</v>
      </c>
      <c r="F9" s="28">
        <f t="shared" si="6"/>
        <v>7.9460882192775362E-2</v>
      </c>
      <c r="G9" s="28">
        <f t="shared" si="7"/>
        <v>0.54678660453018324</v>
      </c>
      <c r="H9" s="27">
        <f t="shared" si="0"/>
        <v>10226</v>
      </c>
      <c r="I9" s="27">
        <f t="shared" si="1"/>
        <v>25226</v>
      </c>
      <c r="J9" s="28">
        <f t="shared" si="2"/>
        <v>0.16092231367685195</v>
      </c>
      <c r="K9" s="29"/>
      <c r="L9" s="27">
        <v>90581</v>
      </c>
      <c r="M9" s="27">
        <v>109846</v>
      </c>
      <c r="N9" s="27">
        <v>126768</v>
      </c>
      <c r="O9" s="27">
        <v>132672</v>
      </c>
      <c r="P9" s="28">
        <f t="shared" si="8"/>
        <v>4.6573267701628174E-2</v>
      </c>
      <c r="Q9" s="28">
        <f t="shared" si="3"/>
        <v>0.46467802298495275</v>
      </c>
      <c r="R9" s="27">
        <f t="shared" si="9"/>
        <v>5904</v>
      </c>
      <c r="S9" s="27">
        <f t="shared" si="4"/>
        <v>42091</v>
      </c>
      <c r="T9" s="28">
        <f t="shared" si="5"/>
        <v>0.1540777077875021</v>
      </c>
    </row>
    <row r="10" spans="1:20" x14ac:dyDescent="0.25">
      <c r="A10" s="30" t="s">
        <v>7</v>
      </c>
      <c r="B10" s="31">
        <v>164351</v>
      </c>
      <c r="C10" s="31">
        <v>168017</v>
      </c>
      <c r="D10" s="31">
        <v>199073</v>
      </c>
      <c r="E10" s="31">
        <v>213611</v>
      </c>
      <c r="F10" s="32">
        <f t="shared" si="6"/>
        <v>7.3028487037418488E-2</v>
      </c>
      <c r="G10" s="32">
        <f t="shared" si="7"/>
        <v>0.29972437040237043</v>
      </c>
      <c r="H10" s="31">
        <f t="shared" si="0"/>
        <v>45594</v>
      </c>
      <c r="I10" s="31">
        <f t="shared" si="1"/>
        <v>49260</v>
      </c>
      <c r="J10" s="32">
        <f t="shared" si="2"/>
        <v>0.48170255947682938</v>
      </c>
      <c r="K10" s="29"/>
      <c r="L10" s="31">
        <v>334017</v>
      </c>
      <c r="M10" s="31">
        <v>293728</v>
      </c>
      <c r="N10" s="31">
        <v>401602</v>
      </c>
      <c r="O10" s="31">
        <v>423795</v>
      </c>
      <c r="P10" s="32">
        <f>O10/N10-1</f>
        <v>5.5261178978192271E-2</v>
      </c>
      <c r="Q10" s="32">
        <f t="shared" si="3"/>
        <v>0.26878272662768654</v>
      </c>
      <c r="R10" s="31">
        <f>O10-N10</f>
        <v>22193</v>
      </c>
      <c r="S10" s="31">
        <f t="shared" si="4"/>
        <v>89778</v>
      </c>
      <c r="T10" s="32">
        <f t="shared" si="5"/>
        <v>0.49217138636490326</v>
      </c>
    </row>
    <row r="11" spans="1:20" x14ac:dyDescent="0.25">
      <c r="A11" s="30" t="s">
        <v>8</v>
      </c>
      <c r="B11" s="31">
        <v>43527</v>
      </c>
      <c r="C11" s="31">
        <v>42774</v>
      </c>
      <c r="D11" s="31">
        <v>49896</v>
      </c>
      <c r="E11" s="31">
        <v>48880</v>
      </c>
      <c r="F11" s="32">
        <f t="shared" si="6"/>
        <v>-2.0362353695687063E-2</v>
      </c>
      <c r="G11" s="32">
        <f t="shared" si="7"/>
        <v>0.12298113814414036</v>
      </c>
      <c r="H11" s="31">
        <f t="shared" si="0"/>
        <v>6106</v>
      </c>
      <c r="I11" s="31">
        <f t="shared" si="1"/>
        <v>5353</v>
      </c>
      <c r="J11" s="32">
        <f t="shared" si="2"/>
        <v>0.11022663208929981</v>
      </c>
      <c r="K11" s="29"/>
      <c r="L11" s="31">
        <v>89467</v>
      </c>
      <c r="M11" s="31">
        <v>73162</v>
      </c>
      <c r="N11" s="31">
        <v>96388</v>
      </c>
      <c r="O11" s="31">
        <v>92338</v>
      </c>
      <c r="P11" s="32">
        <f t="shared" si="8"/>
        <v>-4.2017678549197024E-2</v>
      </c>
      <c r="Q11" s="32">
        <f t="shared" si="3"/>
        <v>3.209004437390317E-2</v>
      </c>
      <c r="R11" s="31">
        <f t="shared" si="9"/>
        <v>-4050</v>
      </c>
      <c r="S11" s="31">
        <f t="shared" si="4"/>
        <v>2871</v>
      </c>
      <c r="T11" s="32">
        <f t="shared" si="5"/>
        <v>0.10723609640076556</v>
      </c>
    </row>
    <row r="12" spans="1:20" x14ac:dyDescent="0.25">
      <c r="A12" s="30" t="s">
        <v>9</v>
      </c>
      <c r="B12" s="31">
        <v>11723</v>
      </c>
      <c r="C12" s="31">
        <v>6227</v>
      </c>
      <c r="D12" s="31">
        <v>8910</v>
      </c>
      <c r="E12" s="31">
        <v>10225</v>
      </c>
      <c r="F12" s="32">
        <f t="shared" si="6"/>
        <v>0.1475869809203143</v>
      </c>
      <c r="G12" s="32">
        <f t="shared" si="7"/>
        <v>-0.12778299070203869</v>
      </c>
      <c r="H12" s="31">
        <f t="shared" si="0"/>
        <v>3998</v>
      </c>
      <c r="I12" s="31">
        <f t="shared" si="1"/>
        <v>-1498</v>
      </c>
      <c r="J12" s="32">
        <f t="shared" si="2"/>
        <v>2.3057841921298908E-2</v>
      </c>
      <c r="K12" s="29"/>
      <c r="L12" s="31">
        <v>23615</v>
      </c>
      <c r="M12" s="31">
        <v>11758</v>
      </c>
      <c r="N12" s="31">
        <v>18915</v>
      </c>
      <c r="O12" s="31">
        <v>20114</v>
      </c>
      <c r="P12" s="32">
        <f t="shared" si="8"/>
        <v>6.3388844832143798E-2</v>
      </c>
      <c r="Q12" s="32">
        <f t="shared" si="3"/>
        <v>-0.14825322887994918</v>
      </c>
      <c r="R12" s="31">
        <f t="shared" si="9"/>
        <v>1199</v>
      </c>
      <c r="S12" s="31">
        <f t="shared" si="4"/>
        <v>-3501</v>
      </c>
      <c r="T12" s="32">
        <f t="shared" si="5"/>
        <v>2.3359254510656485E-2</v>
      </c>
    </row>
    <row r="13" spans="1:20" x14ac:dyDescent="0.25">
      <c r="A13" s="33" t="s">
        <v>10</v>
      </c>
      <c r="B13" s="34">
        <v>4568</v>
      </c>
      <c r="C13" s="34">
        <v>1792</v>
      </c>
      <c r="D13" s="34">
        <v>3310</v>
      </c>
      <c r="E13" s="34">
        <v>3593</v>
      </c>
      <c r="F13" s="35">
        <f t="shared" si="6"/>
        <v>8.5498489425981816E-2</v>
      </c>
      <c r="G13" s="35">
        <f t="shared" si="7"/>
        <v>-0.21344133099824869</v>
      </c>
      <c r="H13" s="34">
        <f t="shared" si="0"/>
        <v>1801</v>
      </c>
      <c r="I13" s="34">
        <f t="shared" si="1"/>
        <v>-975</v>
      </c>
      <c r="J13" s="35">
        <f t="shared" si="2"/>
        <v>8.1023790731762323E-3</v>
      </c>
      <c r="K13" s="29"/>
      <c r="L13" s="34">
        <v>8710</v>
      </c>
      <c r="M13" s="34">
        <v>3173</v>
      </c>
      <c r="N13" s="34">
        <v>6783</v>
      </c>
      <c r="O13" s="34">
        <v>7191</v>
      </c>
      <c r="P13" s="35">
        <f t="shared" si="8"/>
        <v>6.0150375939849621E-2</v>
      </c>
      <c r="Q13" s="35">
        <f t="shared" si="3"/>
        <v>-0.1743972445464983</v>
      </c>
      <c r="R13" s="34">
        <f t="shared" si="9"/>
        <v>408</v>
      </c>
      <c r="S13" s="34">
        <f t="shared" si="4"/>
        <v>-1519</v>
      </c>
      <c r="T13" s="35">
        <f t="shared" si="5"/>
        <v>8.3512180166118513E-3</v>
      </c>
    </row>
    <row r="14" spans="1:20" x14ac:dyDescent="0.25">
      <c r="A14" s="22" t="s">
        <v>11</v>
      </c>
      <c r="B14" s="23">
        <v>94109</v>
      </c>
      <c r="C14" s="23">
        <v>69134</v>
      </c>
      <c r="D14" s="23">
        <v>83825</v>
      </c>
      <c r="E14" s="23">
        <v>95780</v>
      </c>
      <c r="F14" s="24">
        <f t="shared" si="6"/>
        <v>0.14261855055174477</v>
      </c>
      <c r="G14" s="24">
        <f t="shared" si="7"/>
        <v>1.7756006333081942E-2</v>
      </c>
      <c r="H14" s="23">
        <f t="shared" si="0"/>
        <v>26646</v>
      </c>
      <c r="I14" s="23">
        <f t="shared" si="1"/>
        <v>1671</v>
      </c>
      <c r="J14" s="24">
        <f t="shared" si="2"/>
        <v>0.2159882737625437</v>
      </c>
      <c r="K14" s="25"/>
      <c r="L14" s="23">
        <v>191340</v>
      </c>
      <c r="M14" s="23">
        <v>131129</v>
      </c>
      <c r="N14" s="23">
        <v>164303</v>
      </c>
      <c r="O14" s="23">
        <v>184962</v>
      </c>
      <c r="P14" s="24">
        <f t="shared" si="8"/>
        <v>0.12573720504190433</v>
      </c>
      <c r="Q14" s="24">
        <f t="shared" si="3"/>
        <v>-3.3333333333333326E-2</v>
      </c>
      <c r="R14" s="23">
        <f t="shared" si="9"/>
        <v>20659</v>
      </c>
      <c r="S14" s="23">
        <f t="shared" si="4"/>
        <v>-6378</v>
      </c>
      <c r="T14" s="24">
        <f t="shared" si="5"/>
        <v>0.21480433691956075</v>
      </c>
    </row>
    <row r="15" spans="1:20" x14ac:dyDescent="0.25">
      <c r="A15" s="36" t="s">
        <v>12</v>
      </c>
      <c r="B15" s="27">
        <v>5096</v>
      </c>
      <c r="C15" s="27">
        <v>5769</v>
      </c>
      <c r="D15" s="27">
        <v>6805</v>
      </c>
      <c r="E15" s="27">
        <v>9860</v>
      </c>
      <c r="F15" s="28">
        <f t="shared" si="6"/>
        <v>0.44893460690668618</v>
      </c>
      <c r="G15" s="28">
        <f t="shared" si="7"/>
        <v>0.93485086342229207</v>
      </c>
      <c r="H15" s="27">
        <f t="shared" si="0"/>
        <v>4091</v>
      </c>
      <c r="I15" s="27">
        <f t="shared" si="1"/>
        <v>4764</v>
      </c>
      <c r="J15" s="28">
        <f t="shared" si="2"/>
        <v>2.2234750253692637E-2</v>
      </c>
      <c r="K15" s="29"/>
      <c r="L15" s="27">
        <v>10172</v>
      </c>
      <c r="M15" s="27">
        <v>12844</v>
      </c>
      <c r="N15" s="27">
        <v>12943</v>
      </c>
      <c r="O15" s="27">
        <v>19336</v>
      </c>
      <c r="P15" s="28">
        <f t="shared" si="8"/>
        <v>0.49393494553040251</v>
      </c>
      <c r="Q15" s="28">
        <f t="shared" si="3"/>
        <v>0.90090444357058597</v>
      </c>
      <c r="R15" s="27">
        <f t="shared" si="9"/>
        <v>6393</v>
      </c>
      <c r="S15" s="27">
        <f t="shared" si="4"/>
        <v>9164</v>
      </c>
      <c r="T15" s="28">
        <f t="shared" si="5"/>
        <v>2.2455729602170318E-2</v>
      </c>
    </row>
    <row r="16" spans="1:20" x14ac:dyDescent="0.25">
      <c r="A16" s="37" t="s">
        <v>8</v>
      </c>
      <c r="B16" s="31">
        <v>51516</v>
      </c>
      <c r="C16" s="31">
        <v>38535</v>
      </c>
      <c r="D16" s="31">
        <v>47017</v>
      </c>
      <c r="E16" s="31">
        <v>51618</v>
      </c>
      <c r="F16" s="32">
        <f t="shared" si="6"/>
        <v>9.7858221494353081E-2</v>
      </c>
      <c r="G16" s="32">
        <f t="shared" si="7"/>
        <v>1.9799673887723745E-3</v>
      </c>
      <c r="H16" s="31">
        <f t="shared" si="0"/>
        <v>13083</v>
      </c>
      <c r="I16" s="31">
        <f t="shared" si="1"/>
        <v>102</v>
      </c>
      <c r="J16" s="32">
        <f t="shared" si="2"/>
        <v>0.11640094711917916</v>
      </c>
      <c r="K16" s="29"/>
      <c r="L16" s="31">
        <v>104809</v>
      </c>
      <c r="M16" s="31">
        <v>72078</v>
      </c>
      <c r="N16" s="31">
        <v>90436</v>
      </c>
      <c r="O16" s="31">
        <v>101209</v>
      </c>
      <c r="P16" s="32">
        <f t="shared" si="8"/>
        <v>0.11912291565305844</v>
      </c>
      <c r="Q16" s="32">
        <f t="shared" si="3"/>
        <v>-3.4348195288572581E-2</v>
      </c>
      <c r="R16" s="31">
        <f t="shared" si="9"/>
        <v>10773</v>
      </c>
      <c r="S16" s="31">
        <f t="shared" si="4"/>
        <v>-3600</v>
      </c>
      <c r="T16" s="32">
        <f t="shared" si="5"/>
        <v>0.11753837077503392</v>
      </c>
    </row>
    <row r="17" spans="1:20" x14ac:dyDescent="0.25">
      <c r="A17" s="37" t="s">
        <v>9</v>
      </c>
      <c r="B17" s="31">
        <v>26302</v>
      </c>
      <c r="C17" s="31">
        <v>17393</v>
      </c>
      <c r="D17" s="31">
        <v>21538</v>
      </c>
      <c r="E17" s="31">
        <v>25319</v>
      </c>
      <c r="F17" s="32">
        <f t="shared" si="6"/>
        <v>0.17555019036122199</v>
      </c>
      <c r="G17" s="32">
        <f t="shared" si="7"/>
        <v>-3.7373583757889128E-2</v>
      </c>
      <c r="H17" s="31">
        <f t="shared" si="0"/>
        <v>7926</v>
      </c>
      <c r="I17" s="31">
        <f t="shared" si="1"/>
        <v>-983</v>
      </c>
      <c r="J17" s="32">
        <f t="shared" si="2"/>
        <v>5.7095501183898972E-2</v>
      </c>
      <c r="K17" s="29"/>
      <c r="L17" s="31">
        <v>53073</v>
      </c>
      <c r="M17" s="31">
        <v>31946</v>
      </c>
      <c r="N17" s="31">
        <v>44062</v>
      </c>
      <c r="O17" s="31">
        <v>46834</v>
      </c>
      <c r="P17" s="32">
        <f t="shared" si="8"/>
        <v>6.2911352185556657E-2</v>
      </c>
      <c r="Q17" s="32">
        <f t="shared" si="3"/>
        <v>-0.11755506566427376</v>
      </c>
      <c r="R17" s="31">
        <f t="shared" si="9"/>
        <v>2772</v>
      </c>
      <c r="S17" s="31">
        <f t="shared" si="4"/>
        <v>-6239</v>
      </c>
      <c r="T17" s="32">
        <f t="shared" si="5"/>
        <v>5.4390341341955147E-2</v>
      </c>
    </row>
    <row r="18" spans="1:20" x14ac:dyDescent="0.25">
      <c r="A18" s="38" t="s">
        <v>10</v>
      </c>
      <c r="B18" s="39">
        <v>11195</v>
      </c>
      <c r="C18" s="39">
        <v>7437</v>
      </c>
      <c r="D18" s="39">
        <v>8465</v>
      </c>
      <c r="E18" s="39">
        <v>8983</v>
      </c>
      <c r="F18" s="40">
        <f t="shared" si="6"/>
        <v>6.1193148257530972E-2</v>
      </c>
      <c r="G18" s="40">
        <f t="shared" si="7"/>
        <v>-0.19758820902188479</v>
      </c>
      <c r="H18" s="39">
        <f t="shared" si="0"/>
        <v>1546</v>
      </c>
      <c r="I18" s="39">
        <f t="shared" si="1"/>
        <v>-2212</v>
      </c>
      <c r="J18" s="40">
        <f t="shared" si="2"/>
        <v>2.0257075205772915E-2</v>
      </c>
      <c r="K18" s="41"/>
      <c r="L18" s="39">
        <v>23286</v>
      </c>
      <c r="M18" s="39">
        <v>14261</v>
      </c>
      <c r="N18" s="39">
        <v>16862</v>
      </c>
      <c r="O18" s="39">
        <v>17583</v>
      </c>
      <c r="P18" s="40">
        <f t="shared" si="8"/>
        <v>4.2758866089431802E-2</v>
      </c>
      <c r="Q18" s="40">
        <f t="shared" si="3"/>
        <v>-0.24491110538520999</v>
      </c>
      <c r="R18" s="39">
        <f t="shared" si="9"/>
        <v>721</v>
      </c>
      <c r="S18" s="39">
        <f t="shared" si="4"/>
        <v>-5703</v>
      </c>
      <c r="T18" s="40">
        <f t="shared" si="5"/>
        <v>2.0419895200401359E-2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146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febrero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364413</v>
      </c>
      <c r="C23" s="19">
        <v>349079</v>
      </c>
      <c r="D23" s="19">
        <v>411122</v>
      </c>
      <c r="E23" s="19">
        <v>443450</v>
      </c>
      <c r="F23" s="20">
        <f>E23/D23-1</f>
        <v>7.863359294807859E-2</v>
      </c>
      <c r="G23" s="20">
        <f>E23/B23-1</f>
        <v>0.21688853032136612</v>
      </c>
      <c r="H23" s="19">
        <f>E23-D23</f>
        <v>32328</v>
      </c>
      <c r="I23" s="19">
        <f t="shared" ref="I23:I54" si="10">E23-B23</f>
        <v>79037</v>
      </c>
      <c r="J23" s="20">
        <f t="shared" ref="J23:J54" si="11">E23/$E$23</f>
        <v>1</v>
      </c>
      <c r="K23" s="21"/>
      <c r="L23" s="19">
        <v>737730</v>
      </c>
      <c r="M23" s="19">
        <v>622796</v>
      </c>
      <c r="N23" s="19">
        <v>814759</v>
      </c>
      <c r="O23" s="19">
        <v>861072</v>
      </c>
      <c r="P23" s="20">
        <f>O23/N23-1</f>
        <v>5.6842575534606032E-2</v>
      </c>
      <c r="Q23" s="20">
        <f t="shared" ref="Q23:Q54" si="12">O23/L23-1</f>
        <v>0.16719124883087311</v>
      </c>
      <c r="R23" s="19">
        <f>O23-N23</f>
        <v>46313</v>
      </c>
      <c r="S23" s="19">
        <f t="shared" ref="S23:S54" si="13">O23-L23</f>
        <v>123342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50062</v>
      </c>
      <c r="C24" s="23">
        <v>57069</v>
      </c>
      <c r="D24" s="23">
        <v>55517</v>
      </c>
      <c r="E24" s="23">
        <v>57381</v>
      </c>
      <c r="F24" s="24">
        <f t="shared" ref="F24:F54" si="15">E24/D24-1</f>
        <v>3.357530125907382E-2</v>
      </c>
      <c r="G24" s="24">
        <f t="shared" ref="G24:G54" si="16">E24/B24-1</f>
        <v>0.14619871359514192</v>
      </c>
      <c r="H24" s="23">
        <f t="shared" ref="H24:H54" si="17">E24-D24</f>
        <v>1864</v>
      </c>
      <c r="I24" s="23">
        <f t="shared" si="10"/>
        <v>7319</v>
      </c>
      <c r="J24" s="24">
        <f t="shared" si="11"/>
        <v>0.12939677528469951</v>
      </c>
      <c r="K24" s="48"/>
      <c r="L24" s="23">
        <v>98134</v>
      </c>
      <c r="M24" s="23">
        <v>98841</v>
      </c>
      <c r="N24" s="23">
        <v>116505</v>
      </c>
      <c r="O24" s="23">
        <v>110606</v>
      </c>
      <c r="P24" s="24">
        <f t="shared" ref="P24:P54" si="18">O24/N24-1</f>
        <v>-5.0633020042058274E-2</v>
      </c>
      <c r="Q24" s="24">
        <f t="shared" si="12"/>
        <v>0.12709152791081579</v>
      </c>
      <c r="R24" s="23">
        <f t="shared" ref="R24:R54" si="19">O24-N24</f>
        <v>-5899</v>
      </c>
      <c r="S24" s="23">
        <f t="shared" si="13"/>
        <v>12472</v>
      </c>
      <c r="T24" s="24">
        <f t="shared" si="14"/>
        <v>0.12845151160413995</v>
      </c>
    </row>
    <row r="25" spans="1:20" x14ac:dyDescent="0.25">
      <c r="A25" s="49" t="s">
        <v>17</v>
      </c>
      <c r="B25" s="27">
        <v>17673</v>
      </c>
      <c r="C25" s="27">
        <v>24325</v>
      </c>
      <c r="D25" s="27">
        <v>20675</v>
      </c>
      <c r="E25" s="27">
        <v>20863</v>
      </c>
      <c r="F25" s="28">
        <f t="shared" si="15"/>
        <v>9.0931076178959458E-3</v>
      </c>
      <c r="G25" s="28">
        <f t="shared" si="16"/>
        <v>0.18050132971198996</v>
      </c>
      <c r="H25" s="27">
        <f t="shared" si="17"/>
        <v>188</v>
      </c>
      <c r="I25" s="27">
        <f t="shared" si="10"/>
        <v>3190</v>
      </c>
      <c r="J25" s="28">
        <f t="shared" si="11"/>
        <v>4.7047017702108465E-2</v>
      </c>
      <c r="K25" s="29"/>
      <c r="L25" s="27">
        <v>34325</v>
      </c>
      <c r="M25" s="27">
        <v>41357</v>
      </c>
      <c r="N25" s="27">
        <v>45001</v>
      </c>
      <c r="O25" s="27">
        <v>39602</v>
      </c>
      <c r="P25" s="28">
        <f t="shared" si="18"/>
        <v>-0.11997511166418529</v>
      </c>
      <c r="Q25" s="28">
        <f t="shared" si="12"/>
        <v>0.15373634377276035</v>
      </c>
      <c r="R25" s="27">
        <f>O25-N25</f>
        <v>-5399</v>
      </c>
      <c r="S25" s="27">
        <f t="shared" si="13"/>
        <v>5277</v>
      </c>
      <c r="T25" s="28">
        <f t="shared" si="14"/>
        <v>4.5991508259471917E-2</v>
      </c>
    </row>
    <row r="26" spans="1:20" x14ac:dyDescent="0.25">
      <c r="A26" s="50" t="s">
        <v>18</v>
      </c>
      <c r="B26" s="27">
        <v>10614</v>
      </c>
      <c r="C26" s="27">
        <v>9917</v>
      </c>
      <c r="D26" s="27">
        <v>11581</v>
      </c>
      <c r="E26" s="27">
        <v>8314</v>
      </c>
      <c r="F26" s="51">
        <f t="shared" si="15"/>
        <v>-0.28209999136516706</v>
      </c>
      <c r="G26" s="51">
        <f t="shared" si="16"/>
        <v>-0.21669493122291317</v>
      </c>
      <c r="H26" s="27">
        <f t="shared" si="17"/>
        <v>-3267</v>
      </c>
      <c r="I26" s="52">
        <f t="shared" si="10"/>
        <v>-2300</v>
      </c>
      <c r="J26" s="51">
        <f t="shared" si="11"/>
        <v>1.8748449656105535E-2</v>
      </c>
      <c r="K26" s="29"/>
      <c r="L26" s="27">
        <v>19284</v>
      </c>
      <c r="M26" s="27">
        <v>18201</v>
      </c>
      <c r="N26" s="27">
        <v>28557</v>
      </c>
      <c r="O26" s="27">
        <v>14425</v>
      </c>
      <c r="P26" s="51">
        <f t="shared" si="18"/>
        <v>-0.49486990930419861</v>
      </c>
      <c r="Q26" s="51">
        <f t="shared" si="12"/>
        <v>-0.251970545529973</v>
      </c>
      <c r="R26" s="52">
        <f>O26-N26</f>
        <v>-14132</v>
      </c>
      <c r="S26" s="52">
        <f t="shared" si="13"/>
        <v>-4859</v>
      </c>
      <c r="T26" s="51">
        <f t="shared" si="14"/>
        <v>1.6752373785235149E-2</v>
      </c>
    </row>
    <row r="27" spans="1:20" x14ac:dyDescent="0.25">
      <c r="A27" s="50" t="s">
        <v>19</v>
      </c>
      <c r="B27" s="52">
        <f>B25-B26</f>
        <v>7059</v>
      </c>
      <c r="C27" s="52">
        <f>C25-C26</f>
        <v>14408</v>
      </c>
      <c r="D27" s="52">
        <f>D25-D26</f>
        <v>9094</v>
      </c>
      <c r="E27" s="52">
        <f>E25-E26</f>
        <v>12549</v>
      </c>
      <c r="F27" s="51">
        <f t="shared" si="15"/>
        <v>0.37992082691884765</v>
      </c>
      <c r="G27" s="51">
        <f t="shared" si="16"/>
        <v>0.77773055673608149</v>
      </c>
      <c r="H27" s="52">
        <f t="shared" si="17"/>
        <v>3455</v>
      </c>
      <c r="I27" s="52">
        <f t="shared" si="10"/>
        <v>5490</v>
      </c>
      <c r="J27" s="51">
        <f t="shared" si="11"/>
        <v>2.829856804600293E-2</v>
      </c>
      <c r="K27" s="29"/>
      <c r="L27" s="52">
        <f>L25-L26</f>
        <v>15041</v>
      </c>
      <c r="M27" s="52">
        <f>M25-M26</f>
        <v>23156</v>
      </c>
      <c r="N27" s="52">
        <f>N25-N26</f>
        <v>16444</v>
      </c>
      <c r="O27" s="52">
        <f>O25-O26</f>
        <v>25177</v>
      </c>
      <c r="P27" s="51">
        <f>O27/N27-1</f>
        <v>0.53107516419362688</v>
      </c>
      <c r="Q27" s="51">
        <f t="shared" si="12"/>
        <v>0.67389136360614321</v>
      </c>
      <c r="R27" s="52">
        <f t="shared" si="19"/>
        <v>8733</v>
      </c>
      <c r="S27" s="52">
        <f t="shared" si="13"/>
        <v>10136</v>
      </c>
      <c r="T27" s="51">
        <f t="shared" si="14"/>
        <v>2.9239134474236764E-2</v>
      </c>
    </row>
    <row r="28" spans="1:20" x14ac:dyDescent="0.25">
      <c r="A28" s="53" t="s">
        <v>20</v>
      </c>
      <c r="B28" s="34">
        <v>32389</v>
      </c>
      <c r="C28" s="34">
        <v>32744</v>
      </c>
      <c r="D28" s="34">
        <v>34842</v>
      </c>
      <c r="E28" s="34">
        <v>36518</v>
      </c>
      <c r="F28" s="35">
        <f t="shared" si="15"/>
        <v>4.8102864359106823E-2</v>
      </c>
      <c r="G28" s="35">
        <f t="shared" si="16"/>
        <v>0.12748155237889414</v>
      </c>
      <c r="H28" s="34">
        <f t="shared" si="17"/>
        <v>1676</v>
      </c>
      <c r="I28" s="34">
        <f t="shared" si="10"/>
        <v>4129</v>
      </c>
      <c r="J28" s="35">
        <f t="shared" si="11"/>
        <v>8.2349757582591054E-2</v>
      </c>
      <c r="K28" s="29"/>
      <c r="L28" s="27">
        <v>63809</v>
      </c>
      <c r="M28" s="27">
        <v>57484</v>
      </c>
      <c r="N28" s="27">
        <v>71504</v>
      </c>
      <c r="O28" s="27">
        <v>71004</v>
      </c>
      <c r="P28" s="35">
        <f t="shared" si="18"/>
        <v>-6.992615797717594E-3</v>
      </c>
      <c r="Q28" s="35">
        <f t="shared" si="12"/>
        <v>0.11275838831512797</v>
      </c>
      <c r="R28" s="34">
        <f t="shared" si="19"/>
        <v>-500</v>
      </c>
      <c r="S28" s="34">
        <f t="shared" si="13"/>
        <v>7195</v>
      </c>
      <c r="T28" s="35">
        <f t="shared" si="14"/>
        <v>8.2460003344668048E-2</v>
      </c>
    </row>
    <row r="29" spans="1:20" x14ac:dyDescent="0.25">
      <c r="A29" s="22" t="s">
        <v>21</v>
      </c>
      <c r="B29" s="23">
        <v>314351</v>
      </c>
      <c r="C29" s="23">
        <v>292010</v>
      </c>
      <c r="D29" s="23">
        <v>355605</v>
      </c>
      <c r="E29" s="23">
        <v>386069</v>
      </c>
      <c r="F29" s="24">
        <f t="shared" si="15"/>
        <v>8.5668086781681918E-2</v>
      </c>
      <c r="G29" s="24">
        <f t="shared" si="16"/>
        <v>0.22814624416655271</v>
      </c>
      <c r="H29" s="23">
        <f t="shared" si="17"/>
        <v>30464</v>
      </c>
      <c r="I29" s="23">
        <f t="shared" si="10"/>
        <v>71718</v>
      </c>
      <c r="J29" s="24">
        <f t="shared" si="11"/>
        <v>0.87060322471530049</v>
      </c>
      <c r="K29" s="48"/>
      <c r="L29" s="23">
        <v>639596</v>
      </c>
      <c r="M29" s="23">
        <v>523955</v>
      </c>
      <c r="N29" s="23">
        <v>698254</v>
      </c>
      <c r="O29" s="23">
        <v>750466</v>
      </c>
      <c r="P29" s="24">
        <f t="shared" si="18"/>
        <v>7.4775081847006986E-2</v>
      </c>
      <c r="Q29" s="24">
        <f t="shared" si="12"/>
        <v>0.17334379827265955</v>
      </c>
      <c r="R29" s="23">
        <f t="shared" si="19"/>
        <v>52212</v>
      </c>
      <c r="S29" s="23">
        <f t="shared" si="13"/>
        <v>110870</v>
      </c>
      <c r="T29" s="24">
        <f t="shared" si="14"/>
        <v>0.87154848839586008</v>
      </c>
    </row>
    <row r="30" spans="1:20" x14ac:dyDescent="0.25">
      <c r="A30" s="49" t="s">
        <v>22</v>
      </c>
      <c r="B30" s="27">
        <v>41247</v>
      </c>
      <c r="C30" s="27">
        <v>29208</v>
      </c>
      <c r="D30" s="27">
        <v>38948</v>
      </c>
      <c r="E30" s="27">
        <v>43069</v>
      </c>
      <c r="F30" s="28">
        <f t="shared" si="15"/>
        <v>0.105807743658211</v>
      </c>
      <c r="G30" s="28">
        <f t="shared" si="16"/>
        <v>4.4172909544936578E-2</v>
      </c>
      <c r="H30" s="27">
        <f t="shared" si="17"/>
        <v>4121</v>
      </c>
      <c r="I30" s="27">
        <f t="shared" si="10"/>
        <v>1822</v>
      </c>
      <c r="J30" s="28">
        <f t="shared" si="11"/>
        <v>9.7122561731875071E-2</v>
      </c>
      <c r="K30" s="29"/>
      <c r="L30" s="27">
        <v>87403</v>
      </c>
      <c r="M30" s="27">
        <v>54334</v>
      </c>
      <c r="N30" s="27">
        <v>77594</v>
      </c>
      <c r="O30" s="27">
        <v>84935</v>
      </c>
      <c r="P30" s="28">
        <f t="shared" si="18"/>
        <v>9.4607830502358325E-2</v>
      </c>
      <c r="Q30" s="28">
        <f t="shared" si="12"/>
        <v>-2.8237017036028544E-2</v>
      </c>
      <c r="R30" s="27">
        <f t="shared" si="19"/>
        <v>7341</v>
      </c>
      <c r="S30" s="27">
        <f t="shared" si="13"/>
        <v>-2468</v>
      </c>
      <c r="T30" s="28">
        <f t="shared" si="14"/>
        <v>9.8638673653306572E-2</v>
      </c>
    </row>
    <row r="31" spans="1:20" x14ac:dyDescent="0.25">
      <c r="A31" s="54" t="s">
        <v>23</v>
      </c>
      <c r="B31" s="31">
        <v>2872</v>
      </c>
      <c r="C31" s="31">
        <v>2627</v>
      </c>
      <c r="D31" s="31">
        <v>3197</v>
      </c>
      <c r="E31" s="31">
        <v>3477</v>
      </c>
      <c r="F31" s="32">
        <f t="shared" si="15"/>
        <v>8.7582108226462285E-2</v>
      </c>
      <c r="G31" s="32">
        <f t="shared" si="16"/>
        <v>0.21065459610027859</v>
      </c>
      <c r="H31" s="31">
        <f t="shared" si="17"/>
        <v>280</v>
      </c>
      <c r="I31" s="31">
        <f t="shared" si="10"/>
        <v>605</v>
      </c>
      <c r="J31" s="32">
        <f t="shared" si="11"/>
        <v>7.8407937760739659E-3</v>
      </c>
      <c r="K31" s="29"/>
      <c r="L31" s="31">
        <v>5640</v>
      </c>
      <c r="M31" s="31">
        <v>4932</v>
      </c>
      <c r="N31" s="31">
        <v>6040</v>
      </c>
      <c r="O31" s="31">
        <v>6280</v>
      </c>
      <c r="P31" s="32">
        <f t="shared" si="18"/>
        <v>3.9735099337748325E-2</v>
      </c>
      <c r="Q31" s="32">
        <f t="shared" si="12"/>
        <v>0.11347517730496448</v>
      </c>
      <c r="R31" s="31">
        <f t="shared" si="19"/>
        <v>240</v>
      </c>
      <c r="S31" s="31">
        <f t="shared" si="13"/>
        <v>640</v>
      </c>
      <c r="T31" s="32">
        <f t="shared" si="14"/>
        <v>7.2932344798112125E-3</v>
      </c>
    </row>
    <row r="32" spans="1:20" x14ac:dyDescent="0.25">
      <c r="A32" s="54" t="s">
        <v>24</v>
      </c>
      <c r="B32" s="31">
        <v>264</v>
      </c>
      <c r="C32" s="31">
        <v>327</v>
      </c>
      <c r="D32" s="31">
        <v>646</v>
      </c>
      <c r="E32" s="31">
        <v>746</v>
      </c>
      <c r="F32" s="32">
        <f t="shared" si="15"/>
        <v>0.15479876160990713</v>
      </c>
      <c r="G32" s="32">
        <f t="shared" si="16"/>
        <v>1.8257575757575757</v>
      </c>
      <c r="H32" s="31">
        <f t="shared" si="17"/>
        <v>100</v>
      </c>
      <c r="I32" s="31">
        <f t="shared" si="10"/>
        <v>482</v>
      </c>
      <c r="J32" s="32">
        <f t="shared" si="11"/>
        <v>1.6822640658473334E-3</v>
      </c>
      <c r="K32" s="29"/>
      <c r="L32" s="31">
        <v>722</v>
      </c>
      <c r="M32" s="31">
        <v>658</v>
      </c>
      <c r="N32" s="31">
        <v>1218</v>
      </c>
      <c r="O32" s="31">
        <v>1221</v>
      </c>
      <c r="P32" s="32">
        <f t="shared" si="18"/>
        <v>2.4630541871921707E-3</v>
      </c>
      <c r="Q32" s="32">
        <f t="shared" si="12"/>
        <v>0.69113573407202211</v>
      </c>
      <c r="R32" s="31">
        <f t="shared" si="19"/>
        <v>3</v>
      </c>
      <c r="S32" s="31">
        <f t="shared" si="13"/>
        <v>499</v>
      </c>
      <c r="T32" s="32">
        <f t="shared" si="14"/>
        <v>1.4179998885110654E-3</v>
      </c>
    </row>
    <row r="33" spans="1:20" x14ac:dyDescent="0.25">
      <c r="A33" s="54" t="s">
        <v>25</v>
      </c>
      <c r="B33" s="31">
        <v>11670</v>
      </c>
      <c r="C33" s="31">
        <v>8703</v>
      </c>
      <c r="D33" s="31">
        <v>12445</v>
      </c>
      <c r="E33" s="31">
        <v>10717</v>
      </c>
      <c r="F33" s="32">
        <f t="shared" si="15"/>
        <v>-0.13885094415427879</v>
      </c>
      <c r="G33" s="32">
        <f t="shared" si="16"/>
        <v>-8.1662382176520998E-2</v>
      </c>
      <c r="H33" s="31">
        <f t="shared" si="17"/>
        <v>-1728</v>
      </c>
      <c r="I33" s="31">
        <f t="shared" si="10"/>
        <v>-953</v>
      </c>
      <c r="J33" s="32">
        <f t="shared" si="11"/>
        <v>2.4167324388318864E-2</v>
      </c>
      <c r="K33" s="29"/>
      <c r="L33" s="31">
        <v>23076</v>
      </c>
      <c r="M33" s="31">
        <v>16894</v>
      </c>
      <c r="N33" s="31">
        <v>24736</v>
      </c>
      <c r="O33" s="31">
        <v>20551</v>
      </c>
      <c r="P33" s="32">
        <f t="shared" si="18"/>
        <v>-0.16918661060802065</v>
      </c>
      <c r="Q33" s="32">
        <f t="shared" si="12"/>
        <v>-0.10942104350840698</v>
      </c>
      <c r="R33" s="31">
        <f t="shared" si="19"/>
        <v>-4185</v>
      </c>
      <c r="S33" s="31">
        <f t="shared" si="13"/>
        <v>-2525</v>
      </c>
      <c r="T33" s="32">
        <f t="shared" si="14"/>
        <v>2.3866761432261182E-2</v>
      </c>
    </row>
    <row r="34" spans="1:20" x14ac:dyDescent="0.25">
      <c r="A34" s="54" t="s">
        <v>26</v>
      </c>
      <c r="B34" s="31">
        <v>1340</v>
      </c>
      <c r="C34" s="31">
        <v>1321</v>
      </c>
      <c r="D34" s="31">
        <v>2360</v>
      </c>
      <c r="E34" s="31">
        <v>2537</v>
      </c>
      <c r="F34" s="32">
        <f t="shared" si="15"/>
        <v>7.4999999999999956E-2</v>
      </c>
      <c r="G34" s="32">
        <f t="shared" si="16"/>
        <v>0.89328358208955216</v>
      </c>
      <c r="H34" s="31">
        <f t="shared" si="17"/>
        <v>177</v>
      </c>
      <c r="I34" s="31">
        <f t="shared" si="10"/>
        <v>1197</v>
      </c>
      <c r="J34" s="32">
        <f t="shared" si="11"/>
        <v>5.7210508512797386E-3</v>
      </c>
      <c r="K34" s="29"/>
      <c r="L34" s="31">
        <v>2676</v>
      </c>
      <c r="M34" s="31">
        <v>2378</v>
      </c>
      <c r="N34" s="31">
        <v>4684</v>
      </c>
      <c r="O34" s="31">
        <v>5561</v>
      </c>
      <c r="P34" s="32">
        <f t="shared" si="18"/>
        <v>0.18723313407344144</v>
      </c>
      <c r="Q34" s="32">
        <f t="shared" si="12"/>
        <v>1.0781016442451419</v>
      </c>
      <c r="R34" s="31">
        <f t="shared" si="19"/>
        <v>877</v>
      </c>
      <c r="S34" s="31">
        <f t="shared" si="13"/>
        <v>2885</v>
      </c>
      <c r="T34" s="32">
        <f t="shared" si="14"/>
        <v>6.4582288124570304E-3</v>
      </c>
    </row>
    <row r="35" spans="1:20" x14ac:dyDescent="0.25">
      <c r="A35" s="54" t="s">
        <v>27</v>
      </c>
      <c r="B35" s="31">
        <v>13454</v>
      </c>
      <c r="C35" s="31">
        <v>7763</v>
      </c>
      <c r="D35" s="31">
        <v>11151</v>
      </c>
      <c r="E35" s="31">
        <v>11082</v>
      </c>
      <c r="F35" s="32">
        <f t="shared" si="15"/>
        <v>-6.1877858488027515E-3</v>
      </c>
      <c r="G35" s="32">
        <f t="shared" si="16"/>
        <v>-0.17630444477478813</v>
      </c>
      <c r="H35" s="31">
        <f t="shared" si="17"/>
        <v>-69</v>
      </c>
      <c r="I35" s="31">
        <f t="shared" si="10"/>
        <v>-2372</v>
      </c>
      <c r="J35" s="32">
        <f t="shared" si="11"/>
        <v>2.4990416055925134E-2</v>
      </c>
      <c r="K35" s="29"/>
      <c r="L35" s="31">
        <v>26345</v>
      </c>
      <c r="M35" s="31">
        <v>15869</v>
      </c>
      <c r="N35" s="31">
        <v>22056</v>
      </c>
      <c r="O35" s="31">
        <v>22822</v>
      </c>
      <c r="P35" s="32">
        <f t="shared" si="18"/>
        <v>3.4729778745012707E-2</v>
      </c>
      <c r="Q35" s="32">
        <f t="shared" si="12"/>
        <v>-0.13372556462326812</v>
      </c>
      <c r="R35" s="31">
        <f t="shared" si="19"/>
        <v>766</v>
      </c>
      <c r="S35" s="31">
        <f t="shared" si="13"/>
        <v>-3523</v>
      </c>
      <c r="T35" s="32">
        <f t="shared" si="14"/>
        <v>2.6504171544307561E-2</v>
      </c>
    </row>
    <row r="36" spans="1:20" x14ac:dyDescent="0.25">
      <c r="A36" s="54" t="s">
        <v>28</v>
      </c>
      <c r="B36" s="31">
        <v>289</v>
      </c>
      <c r="C36" s="31">
        <v>634</v>
      </c>
      <c r="D36" s="31">
        <v>528</v>
      </c>
      <c r="E36" s="31">
        <v>470</v>
      </c>
      <c r="F36" s="32">
        <f t="shared" si="15"/>
        <v>-0.10984848484848486</v>
      </c>
      <c r="G36" s="32">
        <f t="shared" si="16"/>
        <v>0.62629757785467133</v>
      </c>
      <c r="H36" s="31">
        <f t="shared" si="17"/>
        <v>-58</v>
      </c>
      <c r="I36" s="31">
        <f t="shared" si="10"/>
        <v>181</v>
      </c>
      <c r="J36" s="32">
        <f t="shared" si="11"/>
        <v>1.0598714623971136E-3</v>
      </c>
      <c r="K36" s="29"/>
      <c r="L36" s="31">
        <v>486</v>
      </c>
      <c r="M36" s="31">
        <v>1050</v>
      </c>
      <c r="N36" s="31">
        <v>999</v>
      </c>
      <c r="O36" s="31">
        <v>943</v>
      </c>
      <c r="P36" s="32">
        <f t="shared" si="18"/>
        <v>-5.6056056056056014E-2</v>
      </c>
      <c r="Q36" s="32">
        <f t="shared" si="12"/>
        <v>0.94032921810699599</v>
      </c>
      <c r="R36" s="31">
        <f t="shared" si="19"/>
        <v>-56</v>
      </c>
      <c r="S36" s="31">
        <f t="shared" si="13"/>
        <v>457</v>
      </c>
      <c r="T36" s="32">
        <f t="shared" si="14"/>
        <v>1.0951465150417154E-3</v>
      </c>
    </row>
    <row r="37" spans="1:20" x14ac:dyDescent="0.25">
      <c r="A37" s="54" t="s">
        <v>29</v>
      </c>
      <c r="B37" s="31">
        <v>129132</v>
      </c>
      <c r="C37" s="31">
        <v>114746</v>
      </c>
      <c r="D37" s="31">
        <v>141638</v>
      </c>
      <c r="E37" s="31">
        <v>151887</v>
      </c>
      <c r="F37" s="32">
        <f t="shared" si="15"/>
        <v>7.2360524717942853E-2</v>
      </c>
      <c r="G37" s="32">
        <f t="shared" si="16"/>
        <v>0.17621503577734421</v>
      </c>
      <c r="H37" s="31">
        <f t="shared" si="17"/>
        <v>10249</v>
      </c>
      <c r="I37" s="31">
        <f t="shared" si="10"/>
        <v>22755</v>
      </c>
      <c r="J37" s="32">
        <f t="shared" si="11"/>
        <v>0.34251212087044763</v>
      </c>
      <c r="K37" s="29"/>
      <c r="L37" s="31">
        <v>257207</v>
      </c>
      <c r="M37" s="31">
        <v>189556</v>
      </c>
      <c r="N37" s="31">
        <v>270401</v>
      </c>
      <c r="O37" s="31">
        <v>297934</v>
      </c>
      <c r="P37" s="32">
        <f t="shared" si="18"/>
        <v>0.10182284828828303</v>
      </c>
      <c r="Q37" s="32">
        <f t="shared" si="12"/>
        <v>0.15834327992628516</v>
      </c>
      <c r="R37" s="31">
        <f t="shared" si="19"/>
        <v>27533</v>
      </c>
      <c r="S37" s="31">
        <f t="shared" si="13"/>
        <v>40727</v>
      </c>
      <c r="T37" s="32">
        <f t="shared" si="14"/>
        <v>0.34600358622740024</v>
      </c>
    </row>
    <row r="38" spans="1:20" x14ac:dyDescent="0.25">
      <c r="A38" s="54" t="s">
        <v>30</v>
      </c>
      <c r="B38" s="31">
        <v>15515</v>
      </c>
      <c r="C38" s="31">
        <v>18369</v>
      </c>
      <c r="D38" s="31">
        <v>21509</v>
      </c>
      <c r="E38" s="31">
        <v>22773</v>
      </c>
      <c r="F38" s="32">
        <f t="shared" si="15"/>
        <v>5.8766097912501758E-2</v>
      </c>
      <c r="G38" s="32">
        <f t="shared" si="16"/>
        <v>0.46780534966161769</v>
      </c>
      <c r="H38" s="31">
        <f t="shared" si="17"/>
        <v>1264</v>
      </c>
      <c r="I38" s="31">
        <f t="shared" si="10"/>
        <v>7258</v>
      </c>
      <c r="J38" s="32">
        <f t="shared" si="11"/>
        <v>5.1354154921637162E-2</v>
      </c>
      <c r="K38" s="29"/>
      <c r="L38" s="31">
        <v>28310</v>
      </c>
      <c r="M38" s="31">
        <v>30355</v>
      </c>
      <c r="N38" s="31">
        <v>38844</v>
      </c>
      <c r="O38" s="31">
        <v>38804</v>
      </c>
      <c r="P38" s="32">
        <f t="shared" si="18"/>
        <v>-1.0297600659046058E-3</v>
      </c>
      <c r="Q38" s="32">
        <f t="shared" si="12"/>
        <v>0.37068173790180148</v>
      </c>
      <c r="R38" s="31">
        <f t="shared" si="19"/>
        <v>-40</v>
      </c>
      <c r="S38" s="31">
        <f t="shared" si="13"/>
        <v>10494</v>
      </c>
      <c r="T38" s="32">
        <f t="shared" si="14"/>
        <v>4.5064756489585078E-2</v>
      </c>
    </row>
    <row r="39" spans="1:20" x14ac:dyDescent="0.25">
      <c r="A39" s="54" t="s">
        <v>31</v>
      </c>
      <c r="B39" s="31">
        <v>10836</v>
      </c>
      <c r="C39" s="31">
        <v>14346</v>
      </c>
      <c r="D39" s="31">
        <v>12830</v>
      </c>
      <c r="E39" s="31">
        <v>15628</v>
      </c>
      <c r="F39" s="32">
        <f t="shared" si="15"/>
        <v>0.21808261886204217</v>
      </c>
      <c r="G39" s="32">
        <f t="shared" si="16"/>
        <v>0.44222960502030273</v>
      </c>
      <c r="H39" s="31">
        <f t="shared" si="17"/>
        <v>2798</v>
      </c>
      <c r="I39" s="31">
        <f t="shared" si="10"/>
        <v>4792</v>
      </c>
      <c r="J39" s="32">
        <f t="shared" si="11"/>
        <v>3.5241853647536361E-2</v>
      </c>
      <c r="K39" s="29"/>
      <c r="L39" s="31">
        <v>20901</v>
      </c>
      <c r="M39" s="31">
        <v>28670</v>
      </c>
      <c r="N39" s="31">
        <v>25658</v>
      </c>
      <c r="O39" s="31">
        <v>29143</v>
      </c>
      <c r="P39" s="32">
        <f t="shared" si="18"/>
        <v>0.13582508379452807</v>
      </c>
      <c r="Q39" s="32">
        <f t="shared" si="12"/>
        <v>0.39433519927276217</v>
      </c>
      <c r="R39" s="31">
        <f t="shared" si="19"/>
        <v>3485</v>
      </c>
      <c r="S39" s="31">
        <f t="shared" si="13"/>
        <v>8242</v>
      </c>
      <c r="T39" s="32">
        <f t="shared" si="14"/>
        <v>3.384502108999015E-2</v>
      </c>
    </row>
    <row r="40" spans="1:20" x14ac:dyDescent="0.25">
      <c r="A40" s="54" t="s">
        <v>32</v>
      </c>
      <c r="B40" s="31">
        <v>9796</v>
      </c>
      <c r="C40" s="31">
        <v>13448</v>
      </c>
      <c r="D40" s="31">
        <v>12998</v>
      </c>
      <c r="E40" s="31">
        <v>13763</v>
      </c>
      <c r="F40" s="32">
        <f t="shared" si="15"/>
        <v>5.8855208493614475E-2</v>
      </c>
      <c r="G40" s="32">
        <f t="shared" si="16"/>
        <v>0.40496120865659457</v>
      </c>
      <c r="H40" s="31">
        <f t="shared" si="17"/>
        <v>765</v>
      </c>
      <c r="I40" s="31">
        <f t="shared" si="10"/>
        <v>3967</v>
      </c>
      <c r="J40" s="32">
        <f t="shared" si="11"/>
        <v>3.1036193482918029E-2</v>
      </c>
      <c r="K40" s="29"/>
      <c r="L40" s="31">
        <v>21836</v>
      </c>
      <c r="M40" s="31">
        <v>25252</v>
      </c>
      <c r="N40" s="31">
        <v>25732</v>
      </c>
      <c r="O40" s="31">
        <v>26910</v>
      </c>
      <c r="P40" s="32">
        <f t="shared" si="18"/>
        <v>4.5779574071195483E-2</v>
      </c>
      <c r="Q40" s="32">
        <f t="shared" si="12"/>
        <v>0.23236856567136832</v>
      </c>
      <c r="R40" s="31">
        <f t="shared" si="19"/>
        <v>1178</v>
      </c>
      <c r="S40" s="31">
        <f t="shared" si="13"/>
        <v>5074</v>
      </c>
      <c r="T40" s="32">
        <f t="shared" si="14"/>
        <v>3.1251742014605052E-2</v>
      </c>
    </row>
    <row r="41" spans="1:20" x14ac:dyDescent="0.25">
      <c r="A41" s="54" t="s">
        <v>33</v>
      </c>
      <c r="B41" s="31">
        <v>7497</v>
      </c>
      <c r="C41" s="31">
        <v>11614</v>
      </c>
      <c r="D41" s="31">
        <v>11268</v>
      </c>
      <c r="E41" s="31">
        <v>15605</v>
      </c>
      <c r="F41" s="32">
        <f t="shared" si="15"/>
        <v>0.38489527866524664</v>
      </c>
      <c r="G41" s="32">
        <f t="shared" si="16"/>
        <v>1.0814992663732159</v>
      </c>
      <c r="H41" s="31">
        <f t="shared" si="17"/>
        <v>4337</v>
      </c>
      <c r="I41" s="31">
        <f t="shared" si="10"/>
        <v>8108</v>
      </c>
      <c r="J41" s="32">
        <f t="shared" si="11"/>
        <v>3.5189987597248847E-2</v>
      </c>
      <c r="K41" s="29"/>
      <c r="L41" s="31">
        <v>15188</v>
      </c>
      <c r="M41" s="31">
        <v>22314</v>
      </c>
      <c r="N41" s="31">
        <v>23270</v>
      </c>
      <c r="O41" s="31">
        <v>30886</v>
      </c>
      <c r="P41" s="32">
        <f t="shared" si="18"/>
        <v>0.32728835410399659</v>
      </c>
      <c r="Q41" s="32">
        <f t="shared" si="12"/>
        <v>1.0335791414274427</v>
      </c>
      <c r="R41" s="31">
        <f t="shared" si="19"/>
        <v>7616</v>
      </c>
      <c r="S41" s="31">
        <f t="shared" si="13"/>
        <v>15698</v>
      </c>
      <c r="T41" s="32">
        <f t="shared" si="14"/>
        <v>3.5869242061058772E-2</v>
      </c>
    </row>
    <row r="42" spans="1:20" x14ac:dyDescent="0.25">
      <c r="A42" s="54" t="s">
        <v>34</v>
      </c>
      <c r="B42" s="31">
        <v>2446</v>
      </c>
      <c r="C42" s="31">
        <v>4391</v>
      </c>
      <c r="D42" s="31">
        <v>6110</v>
      </c>
      <c r="E42" s="31">
        <v>5676</v>
      </c>
      <c r="F42" s="32">
        <f t="shared" si="15"/>
        <v>-7.1031096563011431E-2</v>
      </c>
      <c r="G42" s="32">
        <f t="shared" si="16"/>
        <v>1.3205233033524122</v>
      </c>
      <c r="H42" s="31">
        <f t="shared" si="17"/>
        <v>-434</v>
      </c>
      <c r="I42" s="31">
        <f t="shared" si="10"/>
        <v>3230</v>
      </c>
      <c r="J42" s="32">
        <f t="shared" si="11"/>
        <v>1.2799639192693653E-2</v>
      </c>
      <c r="K42" s="29"/>
      <c r="L42" s="31">
        <v>4371</v>
      </c>
      <c r="M42" s="31">
        <v>8690</v>
      </c>
      <c r="N42" s="31">
        <v>11030</v>
      </c>
      <c r="O42" s="31">
        <v>10352</v>
      </c>
      <c r="P42" s="32">
        <f t="shared" si="18"/>
        <v>-6.1468721668177739E-2</v>
      </c>
      <c r="Q42" s="32">
        <f t="shared" si="12"/>
        <v>1.3683367650423244</v>
      </c>
      <c r="R42" s="31">
        <f t="shared" si="19"/>
        <v>-678</v>
      </c>
      <c r="S42" s="31">
        <f t="shared" si="13"/>
        <v>5981</v>
      </c>
      <c r="T42" s="32">
        <f t="shared" si="14"/>
        <v>1.2022223460988163E-2</v>
      </c>
    </row>
    <row r="43" spans="1:20" x14ac:dyDescent="0.25">
      <c r="A43" s="54" t="s">
        <v>35</v>
      </c>
      <c r="B43" s="31">
        <v>11280</v>
      </c>
      <c r="C43" s="31">
        <v>11531</v>
      </c>
      <c r="D43" s="31">
        <v>13125</v>
      </c>
      <c r="E43" s="31">
        <v>15535</v>
      </c>
      <c r="F43" s="32">
        <f t="shared" si="15"/>
        <v>0.18361904761904757</v>
      </c>
      <c r="G43" s="32">
        <f t="shared" si="16"/>
        <v>0.37721631205673756</v>
      </c>
      <c r="H43" s="31">
        <f t="shared" si="17"/>
        <v>2410</v>
      </c>
      <c r="I43" s="31">
        <f t="shared" si="10"/>
        <v>4255</v>
      </c>
      <c r="J43" s="32">
        <f t="shared" si="11"/>
        <v>3.5032134400721615E-2</v>
      </c>
      <c r="K43" s="29"/>
      <c r="L43" s="31">
        <v>24471</v>
      </c>
      <c r="M43" s="31">
        <v>20883</v>
      </c>
      <c r="N43" s="31">
        <v>29188</v>
      </c>
      <c r="O43" s="31">
        <v>32234</v>
      </c>
      <c r="P43" s="32">
        <f t="shared" si="18"/>
        <v>0.10435795532410586</v>
      </c>
      <c r="Q43" s="32">
        <f t="shared" si="12"/>
        <v>0.31723264271995433</v>
      </c>
      <c r="R43" s="31">
        <f t="shared" si="19"/>
        <v>3046</v>
      </c>
      <c r="S43" s="31">
        <f t="shared" si="13"/>
        <v>7763</v>
      </c>
      <c r="T43" s="32">
        <f t="shared" si="14"/>
        <v>3.7434732519464109E-2</v>
      </c>
    </row>
    <row r="44" spans="1:20" x14ac:dyDescent="0.25">
      <c r="A44" s="54" t="s">
        <v>36</v>
      </c>
      <c r="B44" s="31">
        <v>8979</v>
      </c>
      <c r="C44" s="31">
        <v>4350</v>
      </c>
      <c r="D44" s="31">
        <v>8120</v>
      </c>
      <c r="E44" s="31">
        <v>9099</v>
      </c>
      <c r="F44" s="32">
        <f t="shared" si="15"/>
        <v>0.12056650246305423</v>
      </c>
      <c r="G44" s="32">
        <f t="shared" si="16"/>
        <v>1.3364517206815973E-2</v>
      </c>
      <c r="H44" s="31">
        <f t="shared" si="17"/>
        <v>979</v>
      </c>
      <c r="I44" s="31">
        <f t="shared" si="10"/>
        <v>120</v>
      </c>
      <c r="J44" s="32">
        <f t="shared" si="11"/>
        <v>2.0518660502875184E-2</v>
      </c>
      <c r="K44" s="29"/>
      <c r="L44" s="31">
        <v>17564</v>
      </c>
      <c r="M44" s="31">
        <v>8601</v>
      </c>
      <c r="N44" s="31">
        <v>15697</v>
      </c>
      <c r="O44" s="31">
        <v>17189</v>
      </c>
      <c r="P44" s="32">
        <f t="shared" si="18"/>
        <v>9.5050009555966097E-2</v>
      </c>
      <c r="Q44" s="32">
        <f t="shared" si="12"/>
        <v>-2.1350489637895653E-2</v>
      </c>
      <c r="R44" s="31">
        <f t="shared" si="19"/>
        <v>1492</v>
      </c>
      <c r="S44" s="31">
        <f t="shared" si="13"/>
        <v>-375</v>
      </c>
      <c r="T44" s="32">
        <f t="shared" si="14"/>
        <v>1.9962326030808109E-2</v>
      </c>
    </row>
    <row r="45" spans="1:20" x14ac:dyDescent="0.25">
      <c r="A45" s="54" t="s">
        <v>37</v>
      </c>
      <c r="B45" s="31">
        <v>14021</v>
      </c>
      <c r="C45" s="31">
        <v>5816</v>
      </c>
      <c r="D45" s="31">
        <v>9657</v>
      </c>
      <c r="E45" s="31">
        <v>11046</v>
      </c>
      <c r="F45" s="32">
        <f t="shared" si="15"/>
        <v>0.14383348866107482</v>
      </c>
      <c r="G45" s="32">
        <f t="shared" si="16"/>
        <v>-0.21218172740888663</v>
      </c>
      <c r="H45" s="31">
        <f t="shared" si="17"/>
        <v>1389</v>
      </c>
      <c r="I45" s="31">
        <f t="shared" si="10"/>
        <v>-2975</v>
      </c>
      <c r="J45" s="32">
        <f t="shared" si="11"/>
        <v>2.4909234411996842E-2</v>
      </c>
      <c r="K45" s="29"/>
      <c r="L45" s="31">
        <v>30733</v>
      </c>
      <c r="M45" s="31">
        <v>13548</v>
      </c>
      <c r="N45" s="31">
        <v>22419</v>
      </c>
      <c r="O45" s="31">
        <v>23719</v>
      </c>
      <c r="P45" s="32">
        <f t="shared" si="18"/>
        <v>5.7986529283197363E-2</v>
      </c>
      <c r="Q45" s="32">
        <f t="shared" si="12"/>
        <v>-0.22822373344613278</v>
      </c>
      <c r="R45" s="31">
        <f t="shared" si="19"/>
        <v>1300</v>
      </c>
      <c r="S45" s="31">
        <f t="shared" si="13"/>
        <v>-7014</v>
      </c>
      <c r="T45" s="32">
        <f t="shared" si="14"/>
        <v>2.7545896278127729E-2</v>
      </c>
    </row>
    <row r="46" spans="1:20" x14ac:dyDescent="0.25">
      <c r="A46" s="54" t="s">
        <v>38</v>
      </c>
      <c r="B46" s="31">
        <v>685</v>
      </c>
      <c r="C46" s="31">
        <v>2172</v>
      </c>
      <c r="D46" s="31">
        <v>2361</v>
      </c>
      <c r="E46" s="31">
        <v>3244</v>
      </c>
      <c r="F46" s="32">
        <f t="shared" si="15"/>
        <v>0.37399407030919107</v>
      </c>
      <c r="G46" s="32">
        <f t="shared" si="16"/>
        <v>3.7357664233576644</v>
      </c>
      <c r="H46" s="31">
        <f t="shared" si="17"/>
        <v>883</v>
      </c>
      <c r="I46" s="31">
        <f t="shared" si="10"/>
        <v>2559</v>
      </c>
      <c r="J46" s="32">
        <f t="shared" si="11"/>
        <v>7.3153681362047585E-3</v>
      </c>
      <c r="K46" s="29"/>
      <c r="L46" s="31">
        <v>1261</v>
      </c>
      <c r="M46" s="31">
        <v>4304</v>
      </c>
      <c r="N46" s="31">
        <v>4273</v>
      </c>
      <c r="O46" s="31">
        <v>5016</v>
      </c>
      <c r="P46" s="32">
        <f t="shared" si="18"/>
        <v>0.17388251813714017</v>
      </c>
      <c r="Q46" s="32">
        <f t="shared" si="12"/>
        <v>2.9777954004758129</v>
      </c>
      <c r="R46" s="31">
        <f t="shared" si="19"/>
        <v>743</v>
      </c>
      <c r="S46" s="31">
        <f t="shared" si="13"/>
        <v>3755</v>
      </c>
      <c r="T46" s="32">
        <f t="shared" si="14"/>
        <v>5.8252968392887008E-3</v>
      </c>
    </row>
    <row r="47" spans="1:20" x14ac:dyDescent="0.25">
      <c r="A47" s="54" t="s">
        <v>39</v>
      </c>
      <c r="B47" s="31">
        <v>718</v>
      </c>
      <c r="C47" s="31">
        <v>1077</v>
      </c>
      <c r="D47" s="31">
        <v>1238</v>
      </c>
      <c r="E47" s="31">
        <v>2355</v>
      </c>
      <c r="F47" s="32">
        <f t="shared" si="15"/>
        <v>0.90226171243941833</v>
      </c>
      <c r="G47" s="32">
        <f t="shared" si="16"/>
        <v>2.2799442896935935</v>
      </c>
      <c r="H47" s="31">
        <f t="shared" si="17"/>
        <v>1117</v>
      </c>
      <c r="I47" s="31">
        <f t="shared" si="10"/>
        <v>1637</v>
      </c>
      <c r="J47" s="32">
        <f t="shared" si="11"/>
        <v>5.3106325403089408E-3</v>
      </c>
      <c r="K47" s="29"/>
      <c r="L47" s="31">
        <v>1543</v>
      </c>
      <c r="M47" s="31">
        <v>2201</v>
      </c>
      <c r="N47" s="31">
        <v>2926</v>
      </c>
      <c r="O47" s="31">
        <v>4517</v>
      </c>
      <c r="P47" s="32">
        <f t="shared" si="18"/>
        <v>0.54374572795625431</v>
      </c>
      <c r="Q47" s="32">
        <f t="shared" si="12"/>
        <v>1.9274141283214519</v>
      </c>
      <c r="R47" s="31">
        <f t="shared" si="19"/>
        <v>1591</v>
      </c>
      <c r="S47" s="31">
        <f t="shared" si="13"/>
        <v>2974</v>
      </c>
      <c r="T47" s="32">
        <f t="shared" si="14"/>
        <v>5.2457866473419176E-3</v>
      </c>
    </row>
    <row r="48" spans="1:20" x14ac:dyDescent="0.25">
      <c r="A48" s="54" t="s">
        <v>40</v>
      </c>
      <c r="B48" s="31">
        <v>408</v>
      </c>
      <c r="C48" s="31">
        <v>667</v>
      </c>
      <c r="D48" s="31">
        <v>916</v>
      </c>
      <c r="E48" s="31">
        <v>898</v>
      </c>
      <c r="F48" s="32">
        <f t="shared" si="15"/>
        <v>-1.9650655021834051E-2</v>
      </c>
      <c r="G48" s="32">
        <f t="shared" si="16"/>
        <v>1.2009803921568629</v>
      </c>
      <c r="H48" s="31">
        <f t="shared" si="17"/>
        <v>-18</v>
      </c>
      <c r="I48" s="31">
        <f t="shared" si="10"/>
        <v>490</v>
      </c>
      <c r="J48" s="32">
        <f t="shared" si="11"/>
        <v>2.0250310068778894E-3</v>
      </c>
      <c r="K48" s="29"/>
      <c r="L48" s="31">
        <v>795</v>
      </c>
      <c r="M48" s="31">
        <v>1078</v>
      </c>
      <c r="N48" s="31">
        <v>1912</v>
      </c>
      <c r="O48" s="31">
        <v>1659</v>
      </c>
      <c r="P48" s="32">
        <f t="shared" si="18"/>
        <v>-0.13232217573221761</v>
      </c>
      <c r="Q48" s="32">
        <f t="shared" si="12"/>
        <v>1.0867924528301889</v>
      </c>
      <c r="R48" s="31">
        <f t="shared" si="19"/>
        <v>-253</v>
      </c>
      <c r="S48" s="31">
        <f t="shared" si="13"/>
        <v>864</v>
      </c>
      <c r="T48" s="32">
        <f t="shared" si="14"/>
        <v>1.9266681531857964E-3</v>
      </c>
    </row>
    <row r="49" spans="1:20" x14ac:dyDescent="0.25">
      <c r="A49" s="54" t="s">
        <v>41</v>
      </c>
      <c r="B49" s="31">
        <v>967</v>
      </c>
      <c r="C49" s="31">
        <v>2812</v>
      </c>
      <c r="D49" s="31">
        <v>3202</v>
      </c>
      <c r="E49" s="31">
        <v>3618</v>
      </c>
      <c r="F49" s="32">
        <f t="shared" si="15"/>
        <v>0.12991880074953155</v>
      </c>
      <c r="G49" s="32">
        <f t="shared" si="16"/>
        <v>2.7414684591520166</v>
      </c>
      <c r="H49" s="31">
        <f t="shared" si="17"/>
        <v>416</v>
      </c>
      <c r="I49" s="31">
        <f t="shared" si="10"/>
        <v>2651</v>
      </c>
      <c r="J49" s="32">
        <f t="shared" si="11"/>
        <v>8.1587552147931001E-3</v>
      </c>
      <c r="K49" s="29"/>
      <c r="L49" s="31">
        <v>1976</v>
      </c>
      <c r="M49" s="31">
        <v>5159</v>
      </c>
      <c r="N49" s="31">
        <v>6185</v>
      </c>
      <c r="O49" s="31">
        <v>6557</v>
      </c>
      <c r="P49" s="32">
        <f t="shared" si="18"/>
        <v>6.0145513338722756E-2</v>
      </c>
      <c r="Q49" s="32">
        <f t="shared" si="12"/>
        <v>2.3183198380566803</v>
      </c>
      <c r="R49" s="31">
        <f t="shared" si="19"/>
        <v>372</v>
      </c>
      <c r="S49" s="31">
        <f t="shared" si="13"/>
        <v>4581</v>
      </c>
      <c r="T49" s="32">
        <f t="shared" si="14"/>
        <v>7.6149265102105285E-3</v>
      </c>
    </row>
    <row r="50" spans="1:20" x14ac:dyDescent="0.25">
      <c r="A50" s="54" t="s">
        <v>42</v>
      </c>
      <c r="B50" s="31">
        <v>730</v>
      </c>
      <c r="C50" s="31">
        <v>1625</v>
      </c>
      <c r="D50" s="31">
        <v>2256</v>
      </c>
      <c r="E50" s="31">
        <v>3184</v>
      </c>
      <c r="F50" s="32">
        <f t="shared" si="15"/>
        <v>0.41134751773049638</v>
      </c>
      <c r="G50" s="32">
        <f t="shared" si="16"/>
        <v>3.3616438356164382</v>
      </c>
      <c r="H50" s="31">
        <f t="shared" si="17"/>
        <v>928</v>
      </c>
      <c r="I50" s="31">
        <f t="shared" si="10"/>
        <v>2454</v>
      </c>
      <c r="J50" s="32">
        <f t="shared" si="11"/>
        <v>7.1800653963242757E-3</v>
      </c>
      <c r="K50" s="29"/>
      <c r="L50" s="31">
        <v>1404</v>
      </c>
      <c r="M50" s="31">
        <v>3076</v>
      </c>
      <c r="N50" s="31">
        <v>4338</v>
      </c>
      <c r="O50" s="31">
        <v>5894</v>
      </c>
      <c r="P50" s="32">
        <f t="shared" si="18"/>
        <v>0.35869064084831725</v>
      </c>
      <c r="Q50" s="32">
        <f t="shared" si="12"/>
        <v>3.1980056980056979</v>
      </c>
      <c r="R50" s="31">
        <f t="shared" si="19"/>
        <v>1556</v>
      </c>
      <c r="S50" s="31">
        <f t="shared" si="13"/>
        <v>4490</v>
      </c>
      <c r="T50" s="32">
        <f t="shared" si="14"/>
        <v>6.8449560547782298E-3</v>
      </c>
    </row>
    <row r="51" spans="1:20" x14ac:dyDescent="0.25">
      <c r="A51" s="54" t="s">
        <v>43</v>
      </c>
      <c r="B51" s="31">
        <v>3794</v>
      </c>
      <c r="C51" s="31">
        <v>7768</v>
      </c>
      <c r="D51" s="31">
        <v>9688</v>
      </c>
      <c r="E51" s="31">
        <v>13455</v>
      </c>
      <c r="F51" s="32">
        <f t="shared" si="15"/>
        <v>0.38883154417836496</v>
      </c>
      <c r="G51" s="32">
        <f>E51/B51-1</f>
        <v>2.5463890353189247</v>
      </c>
      <c r="H51" s="31">
        <f t="shared" si="17"/>
        <v>3767</v>
      </c>
      <c r="I51" s="31">
        <f t="shared" si="10"/>
        <v>9661</v>
      </c>
      <c r="J51" s="32">
        <f t="shared" si="11"/>
        <v>3.0341639418198219E-2</v>
      </c>
      <c r="K51" s="29"/>
      <c r="L51" s="31">
        <v>7871</v>
      </c>
      <c r="M51" s="31">
        <v>15493</v>
      </c>
      <c r="N51" s="31">
        <v>19544</v>
      </c>
      <c r="O51" s="31">
        <v>26163</v>
      </c>
      <c r="P51" s="32">
        <f t="shared" si="18"/>
        <v>0.33867171510437988</v>
      </c>
      <c r="Q51" s="32">
        <f t="shared" si="12"/>
        <v>2.323974082073434</v>
      </c>
      <c r="R51" s="31">
        <f t="shared" si="19"/>
        <v>6619</v>
      </c>
      <c r="S51" s="31">
        <f t="shared" si="13"/>
        <v>18292</v>
      </c>
      <c r="T51" s="32">
        <f t="shared" si="14"/>
        <v>3.0384218741289926E-2</v>
      </c>
    </row>
    <row r="52" spans="1:20" x14ac:dyDescent="0.25">
      <c r="A52" s="54" t="s">
        <v>44</v>
      </c>
      <c r="B52" s="31">
        <v>3118</v>
      </c>
      <c r="C52" s="31">
        <v>3187</v>
      </c>
      <c r="D52" s="31">
        <v>4064</v>
      </c>
      <c r="E52" s="31">
        <v>3870</v>
      </c>
      <c r="F52" s="32">
        <f t="shared" si="15"/>
        <v>-4.7736220472440971E-2</v>
      </c>
      <c r="G52" s="32">
        <f t="shared" si="16"/>
        <v>0.24118024374599112</v>
      </c>
      <c r="H52" s="31">
        <f t="shared" si="17"/>
        <v>-194</v>
      </c>
      <c r="I52" s="31">
        <f t="shared" si="10"/>
        <v>752</v>
      </c>
      <c r="J52" s="32">
        <f t="shared" si="11"/>
        <v>8.7270267222911268E-3</v>
      </c>
      <c r="K52" s="29"/>
      <c r="L52" s="31">
        <v>6225</v>
      </c>
      <c r="M52" s="31">
        <v>5497</v>
      </c>
      <c r="N52" s="31">
        <v>7834</v>
      </c>
      <c r="O52" s="31">
        <v>7200</v>
      </c>
      <c r="P52" s="32">
        <f t="shared" si="18"/>
        <v>-8.092928261424559E-2</v>
      </c>
      <c r="Q52" s="32">
        <f t="shared" si="12"/>
        <v>0.15662650602409633</v>
      </c>
      <c r="R52" s="31">
        <f t="shared" si="19"/>
        <v>-634</v>
      </c>
      <c r="S52" s="31">
        <f t="shared" si="13"/>
        <v>975</v>
      </c>
      <c r="T52" s="32">
        <f t="shared" si="14"/>
        <v>8.3616701042421547E-3</v>
      </c>
    </row>
    <row r="53" spans="1:20" x14ac:dyDescent="0.25">
      <c r="A53" s="55" t="s">
        <v>45</v>
      </c>
      <c r="B53" s="31">
        <v>2650</v>
      </c>
      <c r="C53" s="31">
        <v>750</v>
      </c>
      <c r="D53" s="31">
        <v>787</v>
      </c>
      <c r="E53" s="31">
        <v>715</v>
      </c>
      <c r="F53" s="32">
        <f t="shared" si="15"/>
        <v>-9.1486658195679804E-2</v>
      </c>
      <c r="G53" s="32">
        <f t="shared" si="16"/>
        <v>-0.73018867924528297</v>
      </c>
      <c r="H53" s="31">
        <f t="shared" si="17"/>
        <v>-72</v>
      </c>
      <c r="I53" s="31">
        <f t="shared" si="10"/>
        <v>-1935</v>
      </c>
      <c r="J53" s="32">
        <f t="shared" si="11"/>
        <v>1.6123576502424174E-3</v>
      </c>
      <c r="K53" s="29"/>
      <c r="L53" s="31">
        <v>8029</v>
      </c>
      <c r="M53" s="31">
        <v>2003</v>
      </c>
      <c r="N53" s="31">
        <v>1941</v>
      </c>
      <c r="O53" s="31">
        <v>1757</v>
      </c>
      <c r="P53" s="32">
        <f t="shared" si="18"/>
        <v>-9.4796496651210704E-2</v>
      </c>
      <c r="Q53" s="32">
        <f t="shared" si="12"/>
        <v>-0.78116826503923276</v>
      </c>
      <c r="R53" s="31">
        <f t="shared" si="19"/>
        <v>-184</v>
      </c>
      <c r="S53" s="31">
        <f t="shared" si="13"/>
        <v>-6272</v>
      </c>
      <c r="T53" s="32">
        <f t="shared" si="14"/>
        <v>2.0404797740490922E-3</v>
      </c>
    </row>
    <row r="54" spans="1:20" x14ac:dyDescent="0.25">
      <c r="A54" s="53" t="s">
        <v>46</v>
      </c>
      <c r="B54" s="34">
        <f>B29-SUM(B30:B53)</f>
        <v>20643</v>
      </c>
      <c r="C54" s="34">
        <f>C29-SUM(C30:C53)</f>
        <v>22758</v>
      </c>
      <c r="D54" s="34">
        <f>D29-SUM(D30:D53)</f>
        <v>24563</v>
      </c>
      <c r="E54" s="34">
        <f>E29-SUM(E30:E53)</f>
        <v>21620</v>
      </c>
      <c r="F54" s="35">
        <f t="shared" si="15"/>
        <v>-0.11981435492407277</v>
      </c>
      <c r="G54" s="35">
        <f t="shared" si="16"/>
        <v>4.7328392191057445E-2</v>
      </c>
      <c r="H54" s="34">
        <f t="shared" si="17"/>
        <v>-2943</v>
      </c>
      <c r="I54" s="34">
        <f t="shared" si="10"/>
        <v>977</v>
      </c>
      <c r="J54" s="35">
        <f t="shared" si="11"/>
        <v>4.875408727026722E-2</v>
      </c>
      <c r="K54" s="29"/>
      <c r="L54" s="34">
        <f>L29-SUM(L30:L53)</f>
        <v>43563</v>
      </c>
      <c r="M54" s="34">
        <f>M29-SUM(M30:M53)</f>
        <v>41160</v>
      </c>
      <c r="N54" s="34">
        <f>N29-SUM(N30:N53)</f>
        <v>49735</v>
      </c>
      <c r="O54" s="34">
        <f>O29-SUM(O30:O53)</f>
        <v>42219</v>
      </c>
      <c r="P54" s="35">
        <f t="shared" si="18"/>
        <v>-0.15112094098723228</v>
      </c>
      <c r="Q54" s="35">
        <f t="shared" si="12"/>
        <v>-3.0851869705943114E-2</v>
      </c>
      <c r="R54" s="34">
        <f t="shared" si="19"/>
        <v>-7516</v>
      </c>
      <c r="S54" s="34">
        <f t="shared" si="13"/>
        <v>-1344</v>
      </c>
      <c r="T54" s="35">
        <f t="shared" si="14"/>
        <v>4.9030743073749931E-2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146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febrero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364413</v>
      </c>
      <c r="C58" s="19">
        <v>349079</v>
      </c>
      <c r="D58" s="19">
        <v>411122</v>
      </c>
      <c r="E58" s="19">
        <v>443450</v>
      </c>
      <c r="F58" s="20">
        <f>E58/D58-1</f>
        <v>7.863359294807859E-2</v>
      </c>
      <c r="G58" s="20">
        <f t="shared" ref="G58:G68" si="20">E58/B58-1</f>
        <v>0.21688853032136612</v>
      </c>
      <c r="H58" s="19">
        <f>E58-D58</f>
        <v>32328</v>
      </c>
      <c r="I58" s="19">
        <f t="shared" ref="I58:I68" si="21">E58-B58</f>
        <v>79037</v>
      </c>
      <c r="J58" s="20">
        <f t="shared" ref="J58:J68" si="22">E58/$E$58</f>
        <v>1</v>
      </c>
      <c r="K58" s="21"/>
      <c r="L58" s="19">
        <v>737730</v>
      </c>
      <c r="M58" s="19">
        <v>622796</v>
      </c>
      <c r="N58" s="19">
        <v>814759</v>
      </c>
      <c r="O58" s="19">
        <v>861072</v>
      </c>
      <c r="P58" s="20">
        <f>O58/N58-1</f>
        <v>5.6842575534606032E-2</v>
      </c>
      <c r="Q58" s="20">
        <f t="shared" ref="Q58:Q68" si="23">O58/L58-1</f>
        <v>0.16719124883087311</v>
      </c>
      <c r="R58" s="19">
        <f>O58-N58</f>
        <v>46313</v>
      </c>
      <c r="S58" s="19">
        <f t="shared" ref="S58:S68" si="24">O58-L58</f>
        <v>123342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129821</v>
      </c>
      <c r="C59" s="60">
        <v>130897</v>
      </c>
      <c r="D59" s="60">
        <v>147030</v>
      </c>
      <c r="E59" s="60">
        <v>154587</v>
      </c>
      <c r="F59" s="61">
        <f t="shared" ref="F59:F68" si="26">E59/D59-1</f>
        <v>5.1397673944093114E-2</v>
      </c>
      <c r="G59" s="61">
        <f t="shared" si="20"/>
        <v>0.1907703684303772</v>
      </c>
      <c r="H59" s="60">
        <f>E59-D59</f>
        <v>7557</v>
      </c>
      <c r="I59" s="60">
        <f t="shared" si="21"/>
        <v>24766</v>
      </c>
      <c r="J59" s="61">
        <f t="shared" si="22"/>
        <v>0.34860074416506937</v>
      </c>
      <c r="K59" s="62"/>
      <c r="L59" s="60">
        <v>261248</v>
      </c>
      <c r="M59" s="60">
        <v>230846</v>
      </c>
      <c r="N59" s="60">
        <v>286632</v>
      </c>
      <c r="O59" s="60">
        <v>305512</v>
      </c>
      <c r="P59" s="61">
        <f t="shared" ref="P59:P68" si="27">O59/N59-1</f>
        <v>6.5868430600909855E-2</v>
      </c>
      <c r="Q59" s="61">
        <f t="shared" si="23"/>
        <v>0.16943287604115631</v>
      </c>
      <c r="R59" s="60">
        <f t="shared" ref="R59:R68" si="28">O59-N59</f>
        <v>18880</v>
      </c>
      <c r="S59" s="60">
        <f t="shared" si="24"/>
        <v>44264</v>
      </c>
      <c r="T59" s="61">
        <f t="shared" si="25"/>
        <v>0.35480424401211513</v>
      </c>
    </row>
    <row r="60" spans="1:20" x14ac:dyDescent="0.25">
      <c r="A60" s="63" t="s">
        <v>50</v>
      </c>
      <c r="B60" s="31">
        <v>100001</v>
      </c>
      <c r="C60" s="31">
        <v>88104</v>
      </c>
      <c r="D60" s="31">
        <v>102173</v>
      </c>
      <c r="E60" s="31">
        <v>112246</v>
      </c>
      <c r="F60" s="32">
        <f t="shared" si="26"/>
        <v>9.8587689507012577E-2</v>
      </c>
      <c r="G60" s="32">
        <f t="shared" si="20"/>
        <v>0.12244877551224498</v>
      </c>
      <c r="H60" s="31">
        <f t="shared" ref="H60:H68" si="29">E60-D60</f>
        <v>10073</v>
      </c>
      <c r="I60" s="31">
        <f t="shared" si="21"/>
        <v>12245</v>
      </c>
      <c r="J60" s="32">
        <f t="shared" si="22"/>
        <v>0.25311985567707745</v>
      </c>
      <c r="K60" s="29"/>
      <c r="L60" s="31">
        <v>201910</v>
      </c>
      <c r="M60" s="31">
        <v>161096</v>
      </c>
      <c r="N60" s="31">
        <v>204300</v>
      </c>
      <c r="O60" s="31">
        <v>214407</v>
      </c>
      <c r="P60" s="32">
        <f>O60/N60-1</f>
        <v>4.9471365638766418E-2</v>
      </c>
      <c r="Q60" s="32">
        <f t="shared" si="23"/>
        <v>6.1893913129612121E-2</v>
      </c>
      <c r="R60" s="31">
        <f>O60-N60</f>
        <v>10107</v>
      </c>
      <c r="S60" s="31">
        <f t="shared" si="24"/>
        <v>12497</v>
      </c>
      <c r="T60" s="32">
        <f t="shared" si="25"/>
        <v>0.24900008361670103</v>
      </c>
    </row>
    <row r="61" spans="1:20" x14ac:dyDescent="0.25">
      <c r="A61" s="64" t="s">
        <v>51</v>
      </c>
      <c r="B61" s="65">
        <v>3781</v>
      </c>
      <c r="C61" s="65">
        <v>2789</v>
      </c>
      <c r="D61" s="65">
        <v>4514</v>
      </c>
      <c r="E61" s="65">
        <v>4771</v>
      </c>
      <c r="F61" s="66">
        <f t="shared" si="26"/>
        <v>5.6933983163491408E-2</v>
      </c>
      <c r="G61" s="66">
        <f t="shared" si="20"/>
        <v>0.2618354932557525</v>
      </c>
      <c r="H61" s="65">
        <f t="shared" si="29"/>
        <v>257</v>
      </c>
      <c r="I61" s="65">
        <f t="shared" si="21"/>
        <v>990</v>
      </c>
      <c r="J61" s="66">
        <f t="shared" si="22"/>
        <v>1.075882286616304E-2</v>
      </c>
      <c r="K61" s="29"/>
      <c r="L61" s="65">
        <v>8801</v>
      </c>
      <c r="M61" s="65">
        <v>5352</v>
      </c>
      <c r="N61" s="65">
        <v>11430</v>
      </c>
      <c r="O61" s="65">
        <v>9247</v>
      </c>
      <c r="P61" s="66">
        <f t="shared" si="27"/>
        <v>-0.19098862642169734</v>
      </c>
      <c r="Q61" s="66">
        <f t="shared" si="23"/>
        <v>5.0676059538688811E-2</v>
      </c>
      <c r="R61" s="65">
        <f t="shared" si="28"/>
        <v>-2183</v>
      </c>
      <c r="S61" s="65">
        <f t="shared" si="24"/>
        <v>446</v>
      </c>
      <c r="T61" s="66">
        <f t="shared" si="25"/>
        <v>1.0738939368601E-2</v>
      </c>
    </row>
    <row r="62" spans="1:20" x14ac:dyDescent="0.25">
      <c r="A62" s="63" t="s">
        <v>52</v>
      </c>
      <c r="B62" s="31">
        <v>52983</v>
      </c>
      <c r="C62" s="31">
        <v>50459</v>
      </c>
      <c r="D62" s="31">
        <v>57829</v>
      </c>
      <c r="E62" s="31">
        <v>66869</v>
      </c>
      <c r="F62" s="32">
        <f t="shared" si="26"/>
        <v>0.1563229521520344</v>
      </c>
      <c r="G62" s="32">
        <f t="shared" si="20"/>
        <v>0.26208406469999801</v>
      </c>
      <c r="H62" s="31">
        <f t="shared" si="29"/>
        <v>9040</v>
      </c>
      <c r="I62" s="31">
        <f t="shared" si="21"/>
        <v>13886</v>
      </c>
      <c r="J62" s="32">
        <f t="shared" si="22"/>
        <v>0.15079264855113317</v>
      </c>
      <c r="K62" s="29"/>
      <c r="L62" s="31">
        <v>110334</v>
      </c>
      <c r="M62" s="31">
        <v>86564</v>
      </c>
      <c r="N62" s="31">
        <v>117917</v>
      </c>
      <c r="O62" s="31">
        <v>131350</v>
      </c>
      <c r="P62" s="32">
        <f t="shared" si="27"/>
        <v>0.11391911259614806</v>
      </c>
      <c r="Q62" s="32">
        <f t="shared" si="23"/>
        <v>0.19047619047619047</v>
      </c>
      <c r="R62" s="31">
        <f>O62-N62</f>
        <v>13433</v>
      </c>
      <c r="S62" s="31">
        <f t="shared" si="24"/>
        <v>21016</v>
      </c>
      <c r="T62" s="32">
        <f t="shared" si="25"/>
        <v>0.15254241224891762</v>
      </c>
    </row>
    <row r="63" spans="1:20" x14ac:dyDescent="0.25">
      <c r="A63" s="63" t="s">
        <v>53</v>
      </c>
      <c r="B63" s="31">
        <v>12040</v>
      </c>
      <c r="C63" s="31">
        <v>14671</v>
      </c>
      <c r="D63" s="31">
        <v>20512</v>
      </c>
      <c r="E63" s="31">
        <v>17964</v>
      </c>
      <c r="F63" s="32">
        <f t="shared" si="26"/>
        <v>-0.12421996879875197</v>
      </c>
      <c r="G63" s="32">
        <f t="shared" si="20"/>
        <v>0.49202657807308969</v>
      </c>
      <c r="H63" s="31">
        <f t="shared" si="29"/>
        <v>-2548</v>
      </c>
      <c r="I63" s="31">
        <f t="shared" si="21"/>
        <v>5924</v>
      </c>
      <c r="J63" s="32">
        <f t="shared" si="22"/>
        <v>4.0509640320216485E-2</v>
      </c>
      <c r="K63" s="29"/>
      <c r="L63" s="31">
        <v>23851</v>
      </c>
      <c r="M63" s="31">
        <v>26255</v>
      </c>
      <c r="N63" s="31">
        <v>36146</v>
      </c>
      <c r="O63" s="31">
        <v>35192</v>
      </c>
      <c r="P63" s="32">
        <f t="shared" si="27"/>
        <v>-2.6392961876832821E-2</v>
      </c>
      <c r="Q63" s="32">
        <f t="shared" si="23"/>
        <v>0.4754936899920339</v>
      </c>
      <c r="R63" s="31">
        <f t="shared" si="28"/>
        <v>-954</v>
      </c>
      <c r="S63" s="31">
        <f t="shared" si="24"/>
        <v>11341</v>
      </c>
      <c r="T63" s="32">
        <f t="shared" si="25"/>
        <v>4.0869985320623595E-2</v>
      </c>
    </row>
    <row r="64" spans="1:20" x14ac:dyDescent="0.25">
      <c r="A64" s="63" t="s">
        <v>54</v>
      </c>
      <c r="B64" s="31">
        <v>20929</v>
      </c>
      <c r="C64" s="31">
        <v>17059</v>
      </c>
      <c r="D64" s="31">
        <v>22775</v>
      </c>
      <c r="E64" s="31">
        <v>22625</v>
      </c>
      <c r="F64" s="32">
        <f t="shared" si="26"/>
        <v>-6.5861690450055299E-3</v>
      </c>
      <c r="G64" s="32">
        <f t="shared" si="20"/>
        <v>8.1035883224234384E-2</v>
      </c>
      <c r="H64" s="31">
        <f t="shared" si="29"/>
        <v>-150</v>
      </c>
      <c r="I64" s="31">
        <f t="shared" si="21"/>
        <v>1696</v>
      </c>
      <c r="J64" s="32">
        <f t="shared" si="22"/>
        <v>5.1020408163265307E-2</v>
      </c>
      <c r="K64" s="29"/>
      <c r="L64" s="31">
        <v>41482</v>
      </c>
      <c r="M64" s="31">
        <v>31205</v>
      </c>
      <c r="N64" s="31">
        <v>46384</v>
      </c>
      <c r="O64" s="31">
        <v>46492</v>
      </c>
      <c r="P64" s="32">
        <f t="shared" si="27"/>
        <v>2.3283890996894652E-3</v>
      </c>
      <c r="Q64" s="32">
        <f t="shared" si="23"/>
        <v>0.12077527602333538</v>
      </c>
      <c r="R64" s="31">
        <f t="shared" si="28"/>
        <v>108</v>
      </c>
      <c r="S64" s="31">
        <f t="shared" si="24"/>
        <v>5010</v>
      </c>
      <c r="T64" s="32">
        <f t="shared" si="25"/>
        <v>5.3993162012003645E-2</v>
      </c>
    </row>
    <row r="65" spans="1:20" x14ac:dyDescent="0.25">
      <c r="A65" s="63" t="s">
        <v>55</v>
      </c>
      <c r="B65" s="31">
        <v>4935</v>
      </c>
      <c r="C65" s="31">
        <v>4177</v>
      </c>
      <c r="D65" s="31">
        <v>5270</v>
      </c>
      <c r="E65" s="31">
        <v>4803</v>
      </c>
      <c r="F65" s="32">
        <f t="shared" si="26"/>
        <v>-8.861480075901329E-2</v>
      </c>
      <c r="G65" s="32">
        <f t="shared" si="20"/>
        <v>-2.6747720364741601E-2</v>
      </c>
      <c r="H65" s="31">
        <f t="shared" si="29"/>
        <v>-467</v>
      </c>
      <c r="I65" s="31">
        <f t="shared" si="21"/>
        <v>-132</v>
      </c>
      <c r="J65" s="32">
        <f t="shared" si="22"/>
        <v>1.083098432743263E-2</v>
      </c>
      <c r="K65" s="29"/>
      <c r="L65" s="31">
        <v>9651</v>
      </c>
      <c r="M65" s="31">
        <v>7704</v>
      </c>
      <c r="N65" s="31">
        <v>10660</v>
      </c>
      <c r="O65" s="31">
        <v>10020</v>
      </c>
      <c r="P65" s="32">
        <f t="shared" si="27"/>
        <v>-6.0037523452157626E-2</v>
      </c>
      <c r="Q65" s="32">
        <f t="shared" si="23"/>
        <v>3.8234379857009726E-2</v>
      </c>
      <c r="R65" s="31">
        <f>O65-N65</f>
        <v>-640</v>
      </c>
      <c r="S65" s="31">
        <f t="shared" si="24"/>
        <v>369</v>
      </c>
      <c r="T65" s="32">
        <f t="shared" si="25"/>
        <v>1.1636657561736997E-2</v>
      </c>
    </row>
    <row r="66" spans="1:20" x14ac:dyDescent="0.25">
      <c r="A66" s="63" t="s">
        <v>56</v>
      </c>
      <c r="B66" s="31">
        <v>19223</v>
      </c>
      <c r="C66" s="31">
        <v>21666</v>
      </c>
      <c r="D66" s="31">
        <v>23086</v>
      </c>
      <c r="E66" s="31">
        <v>23921</v>
      </c>
      <c r="F66" s="32">
        <f t="shared" si="26"/>
        <v>3.6169106817985019E-2</v>
      </c>
      <c r="G66" s="32">
        <f t="shared" si="20"/>
        <v>0.24439473547313106</v>
      </c>
      <c r="H66" s="31">
        <f t="shared" si="29"/>
        <v>835</v>
      </c>
      <c r="I66" s="31">
        <f t="shared" si="21"/>
        <v>4698</v>
      </c>
      <c r="J66" s="32">
        <f t="shared" si="22"/>
        <v>5.3942947344683731E-2</v>
      </c>
      <c r="K66" s="29"/>
      <c r="L66" s="31">
        <v>38963</v>
      </c>
      <c r="M66" s="31">
        <v>37264</v>
      </c>
      <c r="N66" s="31">
        <v>45576</v>
      </c>
      <c r="O66" s="31">
        <v>46571</v>
      </c>
      <c r="P66" s="32">
        <f t="shared" si="27"/>
        <v>2.1831665789011856E-2</v>
      </c>
      <c r="Q66" s="32">
        <f t="shared" si="23"/>
        <v>0.19526217180401928</v>
      </c>
      <c r="R66" s="31">
        <f t="shared" si="28"/>
        <v>995</v>
      </c>
      <c r="S66" s="31">
        <f t="shared" si="24"/>
        <v>7608</v>
      </c>
      <c r="T66" s="32">
        <f t="shared" si="25"/>
        <v>5.4084908114536298E-2</v>
      </c>
    </row>
    <row r="67" spans="1:20" x14ac:dyDescent="0.25">
      <c r="A67" s="67" t="s">
        <v>57</v>
      </c>
      <c r="B67" s="39">
        <v>10626</v>
      </c>
      <c r="C67" s="39">
        <v>10397</v>
      </c>
      <c r="D67" s="39">
        <v>18389</v>
      </c>
      <c r="E67" s="39">
        <v>24407</v>
      </c>
      <c r="F67" s="40">
        <f t="shared" si="26"/>
        <v>0.32726086247213004</v>
      </c>
      <c r="G67" s="40">
        <f t="shared" si="20"/>
        <v>1.2969132316958403</v>
      </c>
      <c r="H67" s="39">
        <f t="shared" si="29"/>
        <v>6018</v>
      </c>
      <c r="I67" s="39">
        <f t="shared" si="21"/>
        <v>13781</v>
      </c>
      <c r="J67" s="40">
        <f t="shared" si="22"/>
        <v>5.5038899537715638E-2</v>
      </c>
      <c r="K67" s="29"/>
      <c r="L67" s="39">
        <v>20418</v>
      </c>
      <c r="M67" s="39">
        <v>20293</v>
      </c>
      <c r="N67" s="39">
        <v>36336</v>
      </c>
      <c r="O67" s="39">
        <v>40248</v>
      </c>
      <c r="P67" s="40">
        <f t="shared" si="27"/>
        <v>0.10766182298546889</v>
      </c>
      <c r="Q67" s="40">
        <f t="shared" si="23"/>
        <v>0.97120188069350566</v>
      </c>
      <c r="R67" s="39">
        <f>O67-N67</f>
        <v>3912</v>
      </c>
      <c r="S67" s="39">
        <f t="shared" si="24"/>
        <v>19830</v>
      </c>
      <c r="T67" s="40">
        <f t="shared" si="25"/>
        <v>4.6741735882713638E-2</v>
      </c>
    </row>
    <row r="68" spans="1:20" x14ac:dyDescent="0.25">
      <c r="A68" s="68" t="s">
        <v>58</v>
      </c>
      <c r="B68" s="69">
        <f>B58-SUM(B59:B67)</f>
        <v>10074</v>
      </c>
      <c r="C68" s="69">
        <f>C58-SUM(C59:C67)</f>
        <v>8860</v>
      </c>
      <c r="D68" s="69">
        <f>D58-SUM(D59:D67)</f>
        <v>9544</v>
      </c>
      <c r="E68" s="69">
        <f>E58-SUM(E59:E67)</f>
        <v>11257</v>
      </c>
      <c r="F68" s="70">
        <f t="shared" si="26"/>
        <v>0.17948449287510471</v>
      </c>
      <c r="G68" s="70">
        <f t="shared" si="20"/>
        <v>0.11743101052213611</v>
      </c>
      <c r="H68" s="69">
        <f t="shared" si="29"/>
        <v>1713</v>
      </c>
      <c r="I68" s="69">
        <f t="shared" si="21"/>
        <v>1183</v>
      </c>
      <c r="J68" s="70">
        <f t="shared" si="22"/>
        <v>2.5385049047243206E-2</v>
      </c>
      <c r="K68" s="29"/>
      <c r="L68" s="69">
        <f>L58-SUM(L59:L67)</f>
        <v>21072</v>
      </c>
      <c r="M68" s="69">
        <f>M58-SUM(M59:M67)</f>
        <v>16217</v>
      </c>
      <c r="N68" s="69">
        <f>N58-SUM(N59:N67)</f>
        <v>19378</v>
      </c>
      <c r="O68" s="69">
        <f>O58-SUM(O59:O67)</f>
        <v>22033</v>
      </c>
      <c r="P68" s="70">
        <f t="shared" si="27"/>
        <v>0.13701104345133652</v>
      </c>
      <c r="Q68" s="70">
        <f t="shared" si="23"/>
        <v>4.5605542900531537E-2</v>
      </c>
      <c r="R68" s="69">
        <f t="shared" si="28"/>
        <v>2655</v>
      </c>
      <c r="S68" s="69">
        <f t="shared" si="24"/>
        <v>961</v>
      </c>
      <c r="T68" s="70">
        <f t="shared" si="25"/>
        <v>2.5587871862051026E-2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146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febrero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2699390</v>
      </c>
      <c r="C72" s="76">
        <v>2235961</v>
      </c>
      <c r="D72" s="76">
        <v>2799277</v>
      </c>
      <c r="E72" s="76">
        <v>2998647</v>
      </c>
      <c r="F72" s="77">
        <f>E72/D72-1</f>
        <v>7.122196195660524E-2</v>
      </c>
      <c r="G72" s="77">
        <f t="shared" ref="G72:G83" si="30">E72/B72-1</f>
        <v>0.11086097229374037</v>
      </c>
      <c r="H72" s="76">
        <f>E72-D72</f>
        <v>199370</v>
      </c>
      <c r="I72" s="76">
        <f t="shared" ref="I72:I83" si="31">E72-B72</f>
        <v>299257</v>
      </c>
      <c r="J72" s="77">
        <f t="shared" ref="J72:J83" si="32">E72/$E$72</f>
        <v>1</v>
      </c>
      <c r="K72" s="78"/>
      <c r="L72" s="76">
        <v>5647384</v>
      </c>
      <c r="M72" s="76">
        <v>4253563</v>
      </c>
      <c r="N72" s="76">
        <v>5729940</v>
      </c>
      <c r="O72" s="76">
        <v>6027617</v>
      </c>
      <c r="P72" s="77">
        <f>O72/N72-1</f>
        <v>5.1951154811394229E-2</v>
      </c>
      <c r="Q72" s="77">
        <f t="shared" ref="Q72:Q83" si="33">O72/L72-1</f>
        <v>6.7329050052201245E-2</v>
      </c>
      <c r="R72" s="76">
        <f>O72-N72</f>
        <v>297677</v>
      </c>
      <c r="S72" s="76">
        <f t="shared" ref="S72:S83" si="34">O72-L72</f>
        <v>380233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1876383</v>
      </c>
      <c r="C73" s="80">
        <v>1695833</v>
      </c>
      <c r="D73" s="80">
        <v>2103434</v>
      </c>
      <c r="E73" s="80">
        <v>2234668</v>
      </c>
      <c r="F73" s="81">
        <f t="shared" ref="F73:F83" si="36">E73/D73-1</f>
        <v>6.2390357862428747E-2</v>
      </c>
      <c r="G73" s="81">
        <f t="shared" si="30"/>
        <v>0.19094449267553593</v>
      </c>
      <c r="H73" s="80">
        <f t="shared" ref="H73:H83" si="37">E73-D73</f>
        <v>131234</v>
      </c>
      <c r="I73" s="80">
        <f t="shared" si="31"/>
        <v>358285</v>
      </c>
      <c r="J73" s="81">
        <f t="shared" si="32"/>
        <v>0.74522543000226438</v>
      </c>
      <c r="K73" s="82"/>
      <c r="L73" s="80">
        <v>3931423</v>
      </c>
      <c r="M73" s="80">
        <v>3177965</v>
      </c>
      <c r="N73" s="80">
        <v>4336611</v>
      </c>
      <c r="O73" s="80">
        <v>4482696</v>
      </c>
      <c r="P73" s="81">
        <f t="shared" ref="P73:P83" si="38">O73/N73-1</f>
        <v>3.3686443169562486E-2</v>
      </c>
      <c r="Q73" s="81">
        <f t="shared" si="33"/>
        <v>0.14022225540217881</v>
      </c>
      <c r="R73" s="80">
        <f t="shared" ref="R73:R83" si="39">O73-N73</f>
        <v>146085</v>
      </c>
      <c r="S73" s="80">
        <f t="shared" si="34"/>
        <v>551273</v>
      </c>
      <c r="T73" s="81">
        <f t="shared" si="35"/>
        <v>0.74369290550477907</v>
      </c>
    </row>
    <row r="74" spans="1:20" x14ac:dyDescent="0.25">
      <c r="A74" s="37" t="s">
        <v>6</v>
      </c>
      <c r="B74" s="31">
        <v>307074</v>
      </c>
      <c r="C74" s="31">
        <v>365141</v>
      </c>
      <c r="D74" s="31">
        <v>414643</v>
      </c>
      <c r="E74" s="31">
        <v>452599</v>
      </c>
      <c r="F74" s="32">
        <f t="shared" si="36"/>
        <v>9.1538986549875467E-2</v>
      </c>
      <c r="G74" s="32">
        <f t="shared" si="30"/>
        <v>0.47390856926994807</v>
      </c>
      <c r="H74" s="31">
        <f t="shared" si="37"/>
        <v>37956</v>
      </c>
      <c r="I74" s="31">
        <f t="shared" si="31"/>
        <v>145525</v>
      </c>
      <c r="J74" s="32">
        <f t="shared" si="32"/>
        <v>0.15093440474987552</v>
      </c>
      <c r="K74" s="83"/>
      <c r="L74" s="31">
        <v>617682</v>
      </c>
      <c r="M74" s="31">
        <v>699744</v>
      </c>
      <c r="N74" s="31">
        <v>825955</v>
      </c>
      <c r="O74" s="31">
        <v>854061</v>
      </c>
      <c r="P74" s="32">
        <f>O74/N74-1</f>
        <v>3.4028488234831178E-2</v>
      </c>
      <c r="Q74" s="32">
        <f t="shared" si="33"/>
        <v>0.38268720798080569</v>
      </c>
      <c r="R74" s="31">
        <f>O74-N74</f>
        <v>28106</v>
      </c>
      <c r="S74" s="31">
        <f t="shared" si="34"/>
        <v>236379</v>
      </c>
      <c r="T74" s="32">
        <f t="shared" si="35"/>
        <v>0.14169131847627345</v>
      </c>
    </row>
    <row r="75" spans="1:20" x14ac:dyDescent="0.25">
      <c r="A75" s="37" t="s">
        <v>7</v>
      </c>
      <c r="B75" s="31">
        <v>1188128</v>
      </c>
      <c r="C75" s="31">
        <v>1026910</v>
      </c>
      <c r="D75" s="31">
        <v>1336474</v>
      </c>
      <c r="E75" s="31">
        <v>1421025</v>
      </c>
      <c r="F75" s="32">
        <f t="shared" si="36"/>
        <v>6.3264231103635327E-2</v>
      </c>
      <c r="G75" s="32">
        <f t="shared" si="30"/>
        <v>0.1960201257776939</v>
      </c>
      <c r="H75" s="31">
        <f t="shared" si="37"/>
        <v>84551</v>
      </c>
      <c r="I75" s="31">
        <f t="shared" si="31"/>
        <v>232897</v>
      </c>
      <c r="J75" s="32">
        <f t="shared" si="32"/>
        <v>0.4738887238144403</v>
      </c>
      <c r="K75" s="83"/>
      <c r="L75" s="31">
        <v>2512512</v>
      </c>
      <c r="M75" s="31">
        <v>1911905</v>
      </c>
      <c r="N75" s="31">
        <v>2786643</v>
      </c>
      <c r="O75" s="31">
        <v>2912964</v>
      </c>
      <c r="P75" s="32">
        <f t="shared" si="38"/>
        <v>4.5330887379545937E-2</v>
      </c>
      <c r="Q75" s="32">
        <f t="shared" si="33"/>
        <v>0.15938311936420613</v>
      </c>
      <c r="R75" s="31">
        <f t="shared" si="39"/>
        <v>126321</v>
      </c>
      <c r="S75" s="31">
        <f t="shared" si="34"/>
        <v>400452</v>
      </c>
      <c r="T75" s="32">
        <f t="shared" si="35"/>
        <v>0.48326959061931107</v>
      </c>
    </row>
    <row r="76" spans="1:20" x14ac:dyDescent="0.25">
      <c r="A76" s="37" t="s">
        <v>8</v>
      </c>
      <c r="B76" s="31">
        <v>315241</v>
      </c>
      <c r="C76" s="31">
        <v>267099</v>
      </c>
      <c r="D76" s="31">
        <v>302554</v>
      </c>
      <c r="E76" s="31">
        <v>306974</v>
      </c>
      <c r="F76" s="32">
        <f t="shared" si="36"/>
        <v>1.460896236704845E-2</v>
      </c>
      <c r="G76" s="32">
        <f t="shared" si="30"/>
        <v>-2.6224380711899808E-2</v>
      </c>
      <c r="H76" s="31">
        <f t="shared" si="37"/>
        <v>4420</v>
      </c>
      <c r="I76" s="31">
        <f t="shared" si="31"/>
        <v>-8267</v>
      </c>
      <c r="J76" s="32">
        <f t="shared" si="32"/>
        <v>0.10237083591366374</v>
      </c>
      <c r="K76" s="83"/>
      <c r="L76" s="31">
        <v>665024</v>
      </c>
      <c r="M76" s="31">
        <v>497111</v>
      </c>
      <c r="N76" s="31">
        <v>617625</v>
      </c>
      <c r="O76" s="31">
        <v>605374</v>
      </c>
      <c r="P76" s="32">
        <f t="shared" si="38"/>
        <v>-1.9835660797409393E-2</v>
      </c>
      <c r="Q76" s="32">
        <f t="shared" si="33"/>
        <v>-8.9696010971032636E-2</v>
      </c>
      <c r="R76" s="31">
        <f>O76-N76</f>
        <v>-12251</v>
      </c>
      <c r="S76" s="31">
        <f t="shared" si="34"/>
        <v>-59650</v>
      </c>
      <c r="T76" s="32">
        <f t="shared" si="35"/>
        <v>0.10043338851821541</v>
      </c>
    </row>
    <row r="77" spans="1:20" x14ac:dyDescent="0.25">
      <c r="A77" s="37" t="s">
        <v>9</v>
      </c>
      <c r="B77" s="31">
        <v>46307</v>
      </c>
      <c r="C77" s="31">
        <v>29168</v>
      </c>
      <c r="D77" s="31">
        <v>37383</v>
      </c>
      <c r="E77" s="31">
        <v>41071</v>
      </c>
      <c r="F77" s="32">
        <f t="shared" si="36"/>
        <v>9.8654468608725843E-2</v>
      </c>
      <c r="G77" s="32">
        <f t="shared" si="30"/>
        <v>-0.11307145787893835</v>
      </c>
      <c r="H77" s="31">
        <f t="shared" si="37"/>
        <v>3688</v>
      </c>
      <c r="I77" s="31">
        <f t="shared" si="31"/>
        <v>-5236</v>
      </c>
      <c r="J77" s="32">
        <f t="shared" si="32"/>
        <v>1.3696510459550591E-2</v>
      </c>
      <c r="K77" s="83"/>
      <c r="L77" s="31">
        <v>96419</v>
      </c>
      <c r="M77" s="31">
        <v>56967</v>
      </c>
      <c r="N77" s="31">
        <v>80384</v>
      </c>
      <c r="O77" s="31">
        <v>83193</v>
      </c>
      <c r="P77" s="32">
        <f t="shared" si="38"/>
        <v>3.4944765127388644E-2</v>
      </c>
      <c r="Q77" s="32">
        <f t="shared" si="33"/>
        <v>-0.1371721341229426</v>
      </c>
      <c r="R77" s="31">
        <f t="shared" si="39"/>
        <v>2809</v>
      </c>
      <c r="S77" s="31">
        <f t="shared" si="34"/>
        <v>-13226</v>
      </c>
      <c r="T77" s="32">
        <f t="shared" si="35"/>
        <v>1.3801971824022661E-2</v>
      </c>
    </row>
    <row r="78" spans="1:20" x14ac:dyDescent="0.25">
      <c r="A78" s="84" t="s">
        <v>10</v>
      </c>
      <c r="B78" s="34">
        <v>19633</v>
      </c>
      <c r="C78" s="34">
        <v>7515</v>
      </c>
      <c r="D78" s="34">
        <v>12380</v>
      </c>
      <c r="E78" s="34">
        <v>12999</v>
      </c>
      <c r="F78" s="35">
        <f t="shared" si="36"/>
        <v>5.0000000000000044E-2</v>
      </c>
      <c r="G78" s="35">
        <f t="shared" si="30"/>
        <v>-0.33790047369225285</v>
      </c>
      <c r="H78" s="34">
        <f t="shared" si="37"/>
        <v>619</v>
      </c>
      <c r="I78" s="34">
        <f t="shared" si="31"/>
        <v>-6634</v>
      </c>
      <c r="J78" s="35">
        <f t="shared" si="32"/>
        <v>4.3349550647341951E-3</v>
      </c>
      <c r="K78" s="83"/>
      <c r="L78" s="34">
        <v>39786</v>
      </c>
      <c r="M78" s="34">
        <v>12238</v>
      </c>
      <c r="N78" s="34">
        <v>26004</v>
      </c>
      <c r="O78" s="34">
        <v>27104</v>
      </c>
      <c r="P78" s="35">
        <f t="shared" si="38"/>
        <v>4.2301184433164218E-2</v>
      </c>
      <c r="Q78" s="35">
        <f t="shared" si="33"/>
        <v>-0.3187553410747499</v>
      </c>
      <c r="R78" s="34">
        <f t="shared" si="39"/>
        <v>1100</v>
      </c>
      <c r="S78" s="34">
        <f t="shared" si="34"/>
        <v>-12682</v>
      </c>
      <c r="T78" s="35">
        <f t="shared" si="35"/>
        <v>4.4966360669564769E-3</v>
      </c>
    </row>
    <row r="79" spans="1:20" x14ac:dyDescent="0.25">
      <c r="A79" s="79" t="s">
        <v>11</v>
      </c>
      <c r="B79" s="80">
        <v>823007</v>
      </c>
      <c r="C79" s="80">
        <v>540128</v>
      </c>
      <c r="D79" s="80">
        <v>695843</v>
      </c>
      <c r="E79" s="80">
        <v>763979</v>
      </c>
      <c r="F79" s="81">
        <f t="shared" si="36"/>
        <v>9.7918639693149068E-2</v>
      </c>
      <c r="G79" s="81">
        <f t="shared" si="30"/>
        <v>-7.1722354730883175E-2</v>
      </c>
      <c r="H79" s="80">
        <f t="shared" si="37"/>
        <v>68136</v>
      </c>
      <c r="I79" s="80">
        <f t="shared" si="31"/>
        <v>-59028</v>
      </c>
      <c r="J79" s="81">
        <f t="shared" si="32"/>
        <v>0.25477456999773562</v>
      </c>
      <c r="K79" s="82"/>
      <c r="L79" s="80">
        <v>1715961</v>
      </c>
      <c r="M79" s="80">
        <v>1075598</v>
      </c>
      <c r="N79" s="80">
        <v>1393329</v>
      </c>
      <c r="O79" s="80">
        <v>1544921</v>
      </c>
      <c r="P79" s="81">
        <f t="shared" si="38"/>
        <v>0.10879842449270782</v>
      </c>
      <c r="Q79" s="81">
        <f t="shared" si="33"/>
        <v>-9.9675925035592305E-2</v>
      </c>
      <c r="R79" s="80">
        <f t="shared" si="39"/>
        <v>151592</v>
      </c>
      <c r="S79" s="80">
        <f t="shared" si="34"/>
        <v>-171040</v>
      </c>
      <c r="T79" s="81">
        <f t="shared" si="35"/>
        <v>0.25630709449522093</v>
      </c>
    </row>
    <row r="80" spans="1:20" x14ac:dyDescent="0.25">
      <c r="A80" s="36" t="s">
        <v>12</v>
      </c>
      <c r="B80" s="31">
        <v>40435</v>
      </c>
      <c r="C80" s="31">
        <v>40023</v>
      </c>
      <c r="D80" s="31">
        <v>41665</v>
      </c>
      <c r="E80" s="31">
        <v>54683</v>
      </c>
      <c r="F80" s="32">
        <f t="shared" si="36"/>
        <v>0.31244449777991123</v>
      </c>
      <c r="G80" s="32">
        <f t="shared" si="30"/>
        <v>0.35236799802151597</v>
      </c>
      <c r="H80" s="31">
        <f t="shared" si="37"/>
        <v>13018</v>
      </c>
      <c r="I80" s="31">
        <f t="shared" si="31"/>
        <v>14248</v>
      </c>
      <c r="J80" s="32">
        <f t="shared" si="32"/>
        <v>1.8235891053531808E-2</v>
      </c>
      <c r="K80" s="83"/>
      <c r="L80" s="31">
        <v>83754</v>
      </c>
      <c r="M80" s="31">
        <v>92134</v>
      </c>
      <c r="N80" s="31">
        <v>85043</v>
      </c>
      <c r="O80" s="31">
        <v>110838</v>
      </c>
      <c r="P80" s="32">
        <f t="shared" si="38"/>
        <v>0.30331714544406951</v>
      </c>
      <c r="Q80" s="32">
        <f t="shared" si="33"/>
        <v>0.32337559997134457</v>
      </c>
      <c r="R80" s="31">
        <f t="shared" si="39"/>
        <v>25795</v>
      </c>
      <c r="S80" s="31">
        <f t="shared" si="34"/>
        <v>27084</v>
      </c>
      <c r="T80" s="32">
        <f t="shared" si="35"/>
        <v>1.8388361437032246E-2</v>
      </c>
    </row>
    <row r="81" spans="1:20" x14ac:dyDescent="0.25">
      <c r="A81" s="37" t="s">
        <v>8</v>
      </c>
      <c r="B81" s="31">
        <v>453670</v>
      </c>
      <c r="C81" s="31">
        <v>313439</v>
      </c>
      <c r="D81" s="31">
        <v>419658</v>
      </c>
      <c r="E81" s="31">
        <v>447667</v>
      </c>
      <c r="F81" s="32">
        <f t="shared" si="36"/>
        <v>6.6742442655686407E-2</v>
      </c>
      <c r="G81" s="32">
        <f t="shared" si="30"/>
        <v>-1.3232084995701721E-2</v>
      </c>
      <c r="H81" s="31">
        <f t="shared" si="37"/>
        <v>28009</v>
      </c>
      <c r="I81" s="31">
        <f t="shared" si="31"/>
        <v>-6003</v>
      </c>
      <c r="J81" s="32">
        <f t="shared" si="32"/>
        <v>0.14928966297133339</v>
      </c>
      <c r="K81" s="83"/>
      <c r="L81" s="31">
        <v>953057</v>
      </c>
      <c r="M81" s="31">
        <v>616682</v>
      </c>
      <c r="N81" s="31">
        <v>826160</v>
      </c>
      <c r="O81" s="31">
        <v>914531</v>
      </c>
      <c r="P81" s="32">
        <f t="shared" si="38"/>
        <v>0.1069659630095865</v>
      </c>
      <c r="Q81" s="32">
        <f t="shared" si="33"/>
        <v>-4.042360530377509E-2</v>
      </c>
      <c r="R81" s="31">
        <f t="shared" si="39"/>
        <v>88371</v>
      </c>
      <c r="S81" s="31">
        <f t="shared" si="34"/>
        <v>-38526</v>
      </c>
      <c r="T81" s="32">
        <f t="shared" si="35"/>
        <v>0.15172347546302295</v>
      </c>
    </row>
    <row r="82" spans="1:20" x14ac:dyDescent="0.25">
      <c r="A82" s="37" t="s">
        <v>9</v>
      </c>
      <c r="B82" s="31">
        <v>223745</v>
      </c>
      <c r="C82" s="31">
        <v>131426</v>
      </c>
      <c r="D82" s="31">
        <v>166798</v>
      </c>
      <c r="E82" s="31">
        <v>189223</v>
      </c>
      <c r="F82" s="32">
        <f t="shared" si="36"/>
        <v>0.13444405808223125</v>
      </c>
      <c r="G82" s="32">
        <f t="shared" si="30"/>
        <v>-0.15429171601600034</v>
      </c>
      <c r="H82" s="31">
        <f t="shared" si="37"/>
        <v>22425</v>
      </c>
      <c r="I82" s="31">
        <f t="shared" si="31"/>
        <v>-34522</v>
      </c>
      <c r="J82" s="32">
        <f t="shared" si="32"/>
        <v>6.3102792692837806E-2</v>
      </c>
      <c r="K82" s="83"/>
      <c r="L82" s="31">
        <v>464830</v>
      </c>
      <c r="M82" s="31">
        <v>255740</v>
      </c>
      <c r="N82" s="31">
        <v>343263</v>
      </c>
      <c r="O82" s="31">
        <v>370917</v>
      </c>
      <c r="P82" s="32">
        <f t="shared" si="38"/>
        <v>8.0562134573199051E-2</v>
      </c>
      <c r="Q82" s="32">
        <f t="shared" si="33"/>
        <v>-0.20203730396058772</v>
      </c>
      <c r="R82" s="31">
        <f t="shared" si="39"/>
        <v>27654</v>
      </c>
      <c r="S82" s="31">
        <f t="shared" si="34"/>
        <v>-93913</v>
      </c>
      <c r="T82" s="32">
        <f t="shared" si="35"/>
        <v>6.1536258856526554E-2</v>
      </c>
    </row>
    <row r="83" spans="1:20" x14ac:dyDescent="0.25">
      <c r="A83" s="38" t="s">
        <v>10</v>
      </c>
      <c r="B83" s="69">
        <v>105157</v>
      </c>
      <c r="C83" s="69">
        <v>55240</v>
      </c>
      <c r="D83" s="69">
        <v>67722</v>
      </c>
      <c r="E83" s="69">
        <v>72406</v>
      </c>
      <c r="F83" s="70">
        <f t="shared" si="36"/>
        <v>6.9165116210389455E-2</v>
      </c>
      <c r="G83" s="70">
        <f t="shared" si="30"/>
        <v>-0.31144859590897422</v>
      </c>
      <c r="H83" s="69">
        <f t="shared" si="37"/>
        <v>4684</v>
      </c>
      <c r="I83" s="69">
        <f t="shared" si="31"/>
        <v>-32751</v>
      </c>
      <c r="J83" s="70">
        <f t="shared" si="32"/>
        <v>2.4146223280032627E-2</v>
      </c>
      <c r="K83" s="83"/>
      <c r="L83" s="69">
        <v>214320</v>
      </c>
      <c r="M83" s="69">
        <v>111042</v>
      </c>
      <c r="N83" s="69">
        <v>138863</v>
      </c>
      <c r="O83" s="69">
        <v>148635</v>
      </c>
      <c r="P83" s="70">
        <f t="shared" si="38"/>
        <v>7.0371517250815474E-2</v>
      </c>
      <c r="Q83" s="70">
        <f t="shared" si="33"/>
        <v>-0.30648096304591266</v>
      </c>
      <c r="R83" s="69">
        <f t="shared" si="39"/>
        <v>9772</v>
      </c>
      <c r="S83" s="69">
        <f t="shared" si="34"/>
        <v>-65685</v>
      </c>
      <c r="T83" s="70">
        <f t="shared" si="35"/>
        <v>2.4658998738639169E-2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146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febrero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2699390</v>
      </c>
      <c r="C88" s="76">
        <v>2235961</v>
      </c>
      <c r="D88" s="76">
        <v>2799277</v>
      </c>
      <c r="E88" s="76">
        <v>2998647</v>
      </c>
      <c r="F88" s="77">
        <f>E88/D88-1</f>
        <v>7.122196195660524E-2</v>
      </c>
      <c r="G88" s="77">
        <f t="shared" ref="G88:G119" si="40">E88/B88-1</f>
        <v>0.11086097229374037</v>
      </c>
      <c r="H88" s="76">
        <f>E88-D88</f>
        <v>199370</v>
      </c>
      <c r="I88" s="76">
        <f t="shared" ref="I88:I119" si="41">E88-B88</f>
        <v>299257</v>
      </c>
      <c r="J88" s="77">
        <f>E88/$E$88</f>
        <v>1</v>
      </c>
      <c r="K88" s="78"/>
      <c r="L88" s="76">
        <v>5647384</v>
      </c>
      <c r="M88" s="76">
        <v>4253563</v>
      </c>
      <c r="N88" s="76">
        <v>5729940</v>
      </c>
      <c r="O88" s="76">
        <v>6027617</v>
      </c>
      <c r="P88" s="77">
        <f>O88/N88-1</f>
        <v>5.1951154811394229E-2</v>
      </c>
      <c r="Q88" s="77">
        <f t="shared" ref="Q88:Q119" si="42">O88/L88-1</f>
        <v>6.7329050052201245E-2</v>
      </c>
      <c r="R88" s="76">
        <f>O88-N88</f>
        <v>297677</v>
      </c>
      <c r="S88" s="76">
        <f t="shared" ref="S88:S119" si="43">O88-L88</f>
        <v>380233</v>
      </c>
      <c r="T88" s="77">
        <f>O88/$O$88</f>
        <v>1</v>
      </c>
    </row>
    <row r="89" spans="1:20" x14ac:dyDescent="0.25">
      <c r="A89" s="85" t="s">
        <v>16</v>
      </c>
      <c r="B89" s="86">
        <v>217190</v>
      </c>
      <c r="C89" s="86">
        <v>210499</v>
      </c>
      <c r="D89" s="86">
        <v>227134</v>
      </c>
      <c r="E89" s="86">
        <v>226481</v>
      </c>
      <c r="F89" s="87">
        <f t="shared" ref="F89:F119" si="44">E89/D89-1</f>
        <v>-2.8749548724541496E-3</v>
      </c>
      <c r="G89" s="87">
        <f t="shared" si="40"/>
        <v>4.2778212624890566E-2</v>
      </c>
      <c r="H89" s="86">
        <f t="shared" ref="H89:H119" si="45">E89-D89</f>
        <v>-653</v>
      </c>
      <c r="I89" s="86">
        <f t="shared" si="41"/>
        <v>9291</v>
      </c>
      <c r="J89" s="87">
        <f>E89/$E$88</f>
        <v>7.552772967274908E-2</v>
      </c>
      <c r="K89" s="88"/>
      <c r="L89" s="86">
        <v>452582</v>
      </c>
      <c r="M89" s="86">
        <v>399780</v>
      </c>
      <c r="N89" s="86">
        <v>508979</v>
      </c>
      <c r="O89" s="86">
        <v>465880</v>
      </c>
      <c r="P89" s="87">
        <f t="shared" ref="P89:P119" si="46">O89/N89-1</f>
        <v>-8.4677363899099967E-2</v>
      </c>
      <c r="Q89" s="87">
        <f t="shared" si="42"/>
        <v>2.9382520736573658E-2</v>
      </c>
      <c r="R89" s="86">
        <f t="shared" ref="R89:R119" si="47">O89-N89</f>
        <v>-43099</v>
      </c>
      <c r="S89" s="86">
        <f t="shared" si="43"/>
        <v>13298</v>
      </c>
      <c r="T89" s="87">
        <f>O89/$O$88</f>
        <v>7.7290909492092816E-2</v>
      </c>
    </row>
    <row r="90" spans="1:20" x14ac:dyDescent="0.25">
      <c r="A90" s="55" t="s">
        <v>17</v>
      </c>
      <c r="B90" s="27">
        <v>55219</v>
      </c>
      <c r="C90" s="27">
        <v>62522</v>
      </c>
      <c r="D90" s="27">
        <v>66694</v>
      </c>
      <c r="E90" s="27">
        <v>70606</v>
      </c>
      <c r="F90" s="28">
        <f t="shared" si="44"/>
        <v>5.865595106006527E-2</v>
      </c>
      <c r="G90" s="28">
        <f t="shared" si="40"/>
        <v>0.27865408645574896</v>
      </c>
      <c r="H90" s="27">
        <f t="shared" si="45"/>
        <v>3912</v>
      </c>
      <c r="I90" s="27">
        <f t="shared" si="41"/>
        <v>15387</v>
      </c>
      <c r="J90" s="28">
        <f>E90/$E$23</f>
        <v>0.15921975420002255</v>
      </c>
      <c r="K90" s="89"/>
      <c r="L90" s="27">
        <v>114406</v>
      </c>
      <c r="M90" s="27">
        <v>122241</v>
      </c>
      <c r="N90" s="27">
        <v>154380</v>
      </c>
      <c r="O90" s="27">
        <v>141273</v>
      </c>
      <c r="P90" s="28">
        <f t="shared" si="46"/>
        <v>-8.4900893898173346E-2</v>
      </c>
      <c r="Q90" s="28">
        <f t="shared" si="42"/>
        <v>0.23483908186633573</v>
      </c>
      <c r="R90" s="27">
        <f>O90-N90</f>
        <v>-13107</v>
      </c>
      <c r="S90" s="27">
        <f t="shared" si="43"/>
        <v>26867</v>
      </c>
      <c r="T90" s="28">
        <f>O90/$O$23</f>
        <v>0.16406641953286136</v>
      </c>
    </row>
    <row r="91" spans="1:20" x14ac:dyDescent="0.25">
      <c r="A91" s="50" t="s">
        <v>18</v>
      </c>
      <c r="B91" s="27">
        <v>35755</v>
      </c>
      <c r="C91" s="27">
        <v>23441</v>
      </c>
      <c r="D91" s="27">
        <v>37757</v>
      </c>
      <c r="E91" s="27">
        <v>28412</v>
      </c>
      <c r="F91" s="51">
        <f t="shared" si="44"/>
        <v>-0.24750377413459757</v>
      </c>
      <c r="G91" s="51">
        <f t="shared" si="40"/>
        <v>-0.20536987833869391</v>
      </c>
      <c r="H91" s="27">
        <f t="shared" si="45"/>
        <v>-9345</v>
      </c>
      <c r="I91" s="52">
        <f t="shared" si="41"/>
        <v>-7343</v>
      </c>
      <c r="J91" s="51">
        <f>E91/$E$23</f>
        <v>6.407035742473785E-2</v>
      </c>
      <c r="K91" s="90"/>
      <c r="L91" s="27">
        <v>73655</v>
      </c>
      <c r="M91" s="27">
        <v>53955</v>
      </c>
      <c r="N91" s="27">
        <v>107115</v>
      </c>
      <c r="O91" s="27">
        <v>51109</v>
      </c>
      <c r="P91" s="51">
        <f t="shared" si="46"/>
        <v>-0.52285860990524202</v>
      </c>
      <c r="Q91" s="51">
        <f t="shared" si="42"/>
        <v>-0.30610277645781003</v>
      </c>
      <c r="R91" s="52">
        <f t="shared" si="47"/>
        <v>-56006</v>
      </c>
      <c r="S91" s="52">
        <f t="shared" si="43"/>
        <v>-22546</v>
      </c>
      <c r="T91" s="51">
        <f>O91/$O$23</f>
        <v>5.9355082966348921E-2</v>
      </c>
    </row>
    <row r="92" spans="1:20" x14ac:dyDescent="0.25">
      <c r="A92" s="50" t="s">
        <v>19</v>
      </c>
      <c r="B92" s="52">
        <f>B90-B91</f>
        <v>19464</v>
      </c>
      <c r="C92" s="52">
        <f>C90-C91</f>
        <v>39081</v>
      </c>
      <c r="D92" s="52">
        <f>D90-D91</f>
        <v>28937</v>
      </c>
      <c r="E92" s="52">
        <f>E90-E91</f>
        <v>42194</v>
      </c>
      <c r="F92" s="51">
        <f t="shared" si="44"/>
        <v>0.45813318588658114</v>
      </c>
      <c r="G92" s="51">
        <f t="shared" si="40"/>
        <v>1.1677969584874641</v>
      </c>
      <c r="H92" s="52">
        <f t="shared" si="45"/>
        <v>13257</v>
      </c>
      <c r="I92" s="52">
        <f t="shared" si="41"/>
        <v>22730</v>
      </c>
      <c r="J92" s="51">
        <f>E92/$E$23</f>
        <v>9.5149396775284695E-2</v>
      </c>
      <c r="K92" s="90"/>
      <c r="L92" s="52">
        <f>L90-L91</f>
        <v>40751</v>
      </c>
      <c r="M92" s="52">
        <f>M90-M91</f>
        <v>68286</v>
      </c>
      <c r="N92" s="52">
        <f>N90-N91</f>
        <v>47265</v>
      </c>
      <c r="O92" s="52">
        <f>O90-O91</f>
        <v>90164</v>
      </c>
      <c r="P92" s="51">
        <f t="shared" si="46"/>
        <v>0.90762720829366339</v>
      </c>
      <c r="Q92" s="51">
        <f t="shared" si="42"/>
        <v>1.2125592010012025</v>
      </c>
      <c r="R92" s="52">
        <f t="shared" si="47"/>
        <v>42899</v>
      </c>
      <c r="S92" s="52">
        <f t="shared" si="43"/>
        <v>49413</v>
      </c>
      <c r="T92" s="51">
        <f>O92/$O$23</f>
        <v>0.10471133656651244</v>
      </c>
    </row>
    <row r="93" spans="1:20" x14ac:dyDescent="0.25">
      <c r="A93" s="91" t="s">
        <v>20</v>
      </c>
      <c r="B93" s="34">
        <v>161971</v>
      </c>
      <c r="C93" s="34">
        <v>147977</v>
      </c>
      <c r="D93" s="34">
        <v>160440</v>
      </c>
      <c r="E93" s="34">
        <v>155875</v>
      </c>
      <c r="F93" s="35">
        <f t="shared" si="44"/>
        <v>-2.8453004238344515E-2</v>
      </c>
      <c r="G93" s="35">
        <f t="shared" si="40"/>
        <v>-3.7636367003969884E-2</v>
      </c>
      <c r="H93" s="34">
        <f t="shared" si="45"/>
        <v>-4565</v>
      </c>
      <c r="I93" s="34">
        <f t="shared" si="41"/>
        <v>-6096</v>
      </c>
      <c r="J93" s="35">
        <f>E93/$E$23</f>
        <v>0.35150524298117036</v>
      </c>
      <c r="K93" s="90"/>
      <c r="L93" s="27">
        <v>338176</v>
      </c>
      <c r="M93" s="27">
        <v>277539</v>
      </c>
      <c r="N93" s="27">
        <v>354599</v>
      </c>
      <c r="O93" s="27">
        <v>324607</v>
      </c>
      <c r="P93" s="35">
        <f t="shared" si="46"/>
        <v>-8.4580046757041005E-2</v>
      </c>
      <c r="Q93" s="35">
        <f t="shared" si="42"/>
        <v>-4.0124077403482228E-2</v>
      </c>
      <c r="R93" s="34">
        <f t="shared" si="47"/>
        <v>-29992</v>
      </c>
      <c r="S93" s="34">
        <f t="shared" si="43"/>
        <v>-13569</v>
      </c>
      <c r="T93" s="35">
        <f>O93/$O$23</f>
        <v>0.37698008993440735</v>
      </c>
    </row>
    <row r="94" spans="1:20" x14ac:dyDescent="0.25">
      <c r="A94" s="85" t="s">
        <v>21</v>
      </c>
      <c r="B94" s="86">
        <v>2482200</v>
      </c>
      <c r="C94" s="86">
        <v>2025462</v>
      </c>
      <c r="D94" s="86">
        <v>2572143</v>
      </c>
      <c r="E94" s="86">
        <v>2772166</v>
      </c>
      <c r="F94" s="87">
        <f t="shared" si="44"/>
        <v>7.7765116480693397E-2</v>
      </c>
      <c r="G94" s="87">
        <f t="shared" si="40"/>
        <v>0.11681814519377975</v>
      </c>
      <c r="H94" s="86">
        <f t="shared" si="45"/>
        <v>200023</v>
      </c>
      <c r="I94" s="86">
        <f t="shared" si="41"/>
        <v>289966</v>
      </c>
      <c r="J94" s="87">
        <f t="shared" ref="J94:J119" si="48">E94/$E$88</f>
        <v>0.92447227032725088</v>
      </c>
      <c r="K94" s="88"/>
      <c r="L94" s="86">
        <v>5194802</v>
      </c>
      <c r="M94" s="86">
        <v>3853783</v>
      </c>
      <c r="N94" s="86">
        <v>5220961</v>
      </c>
      <c r="O94" s="86">
        <v>5561737</v>
      </c>
      <c r="P94" s="87">
        <f t="shared" si="46"/>
        <v>6.5270742302039775E-2</v>
      </c>
      <c r="Q94" s="87">
        <f t="shared" si="42"/>
        <v>7.063503094054413E-2</v>
      </c>
      <c r="R94" s="86">
        <f t="shared" si="47"/>
        <v>340776</v>
      </c>
      <c r="S94" s="86">
        <f t="shared" si="43"/>
        <v>366935</v>
      </c>
      <c r="T94" s="87">
        <f t="shared" ref="T94:T119" si="49">O94/$O$88</f>
        <v>0.92270909050790717</v>
      </c>
    </row>
    <row r="95" spans="1:20" x14ac:dyDescent="0.25">
      <c r="A95" s="49" t="s">
        <v>22</v>
      </c>
      <c r="B95" s="92">
        <v>397543</v>
      </c>
      <c r="C95" s="92">
        <v>234944</v>
      </c>
      <c r="D95" s="92">
        <v>338200</v>
      </c>
      <c r="E95" s="92">
        <v>374927</v>
      </c>
      <c r="F95" s="93">
        <f t="shared" si="44"/>
        <v>0.10859550561797748</v>
      </c>
      <c r="G95" s="93">
        <f t="shared" si="40"/>
        <v>-5.688944340612212E-2</v>
      </c>
      <c r="H95" s="92">
        <f t="shared" si="45"/>
        <v>36727</v>
      </c>
      <c r="I95" s="92">
        <f t="shared" si="41"/>
        <v>-22616</v>
      </c>
      <c r="J95" s="93">
        <f t="shared" si="48"/>
        <v>0.12503205612397858</v>
      </c>
      <c r="K95" s="89"/>
      <c r="L95" s="92">
        <v>854958</v>
      </c>
      <c r="M95" s="92">
        <v>473868</v>
      </c>
      <c r="N95" s="92">
        <v>692483</v>
      </c>
      <c r="O95" s="92">
        <v>747702</v>
      </c>
      <c r="P95" s="93">
        <f t="shared" si="46"/>
        <v>7.974058568946818E-2</v>
      </c>
      <c r="Q95" s="93">
        <f t="shared" si="42"/>
        <v>-0.1254517765784986</v>
      </c>
      <c r="R95" s="92">
        <f t="shared" si="47"/>
        <v>55219</v>
      </c>
      <c r="S95" s="92">
        <f t="shared" si="43"/>
        <v>-107256</v>
      </c>
      <c r="T95" s="93">
        <f t="shared" si="49"/>
        <v>0.12404603676710049</v>
      </c>
    </row>
    <row r="96" spans="1:20" x14ac:dyDescent="0.25">
      <c r="A96" s="54" t="s">
        <v>23</v>
      </c>
      <c r="B96" s="31">
        <v>29475</v>
      </c>
      <c r="C96" s="31">
        <v>20889</v>
      </c>
      <c r="D96" s="31">
        <v>27805</v>
      </c>
      <c r="E96" s="31">
        <v>29460</v>
      </c>
      <c r="F96" s="32">
        <f t="shared" si="44"/>
        <v>5.9521668764610736E-2</v>
      </c>
      <c r="G96" s="32">
        <f t="shared" si="40"/>
        <v>-5.0890585241725184E-4</v>
      </c>
      <c r="H96" s="31">
        <f t="shared" si="45"/>
        <v>1655</v>
      </c>
      <c r="I96" s="31">
        <f t="shared" si="41"/>
        <v>-15</v>
      </c>
      <c r="J96" s="32">
        <f t="shared" si="48"/>
        <v>9.8244308182990521E-3</v>
      </c>
      <c r="K96" s="90"/>
      <c r="L96" s="31">
        <v>60988</v>
      </c>
      <c r="M96" s="31">
        <v>42136</v>
      </c>
      <c r="N96" s="31">
        <v>54725</v>
      </c>
      <c r="O96" s="31">
        <v>55650</v>
      </c>
      <c r="P96" s="32">
        <f t="shared" si="46"/>
        <v>1.6902695294655157E-2</v>
      </c>
      <c r="Q96" s="32">
        <f t="shared" si="42"/>
        <v>-8.7525414835705417E-2</v>
      </c>
      <c r="R96" s="31">
        <f t="shared" si="47"/>
        <v>925</v>
      </c>
      <c r="S96" s="31">
        <f t="shared" si="43"/>
        <v>-5338</v>
      </c>
      <c r="T96" s="32">
        <f t="shared" si="49"/>
        <v>9.2325043213595023E-3</v>
      </c>
    </row>
    <row r="97" spans="1:20" x14ac:dyDescent="0.25">
      <c r="A97" s="54" t="s">
        <v>24</v>
      </c>
      <c r="B97" s="31">
        <v>1887</v>
      </c>
      <c r="C97" s="31">
        <v>1791</v>
      </c>
      <c r="D97" s="31">
        <v>3822</v>
      </c>
      <c r="E97" s="31">
        <v>4628</v>
      </c>
      <c r="F97" s="32">
        <f t="shared" si="44"/>
        <v>0.21088435374149661</v>
      </c>
      <c r="G97" s="32">
        <f t="shared" si="40"/>
        <v>1.4525702172760995</v>
      </c>
      <c r="H97" s="31">
        <f t="shared" si="45"/>
        <v>806</v>
      </c>
      <c r="I97" s="31">
        <f t="shared" si="41"/>
        <v>2741</v>
      </c>
      <c r="J97" s="32">
        <f t="shared" si="48"/>
        <v>1.5433627232548546E-3</v>
      </c>
      <c r="K97" s="90"/>
      <c r="L97" s="31">
        <v>5794</v>
      </c>
      <c r="M97" s="31">
        <v>3306</v>
      </c>
      <c r="N97" s="31">
        <v>7287</v>
      </c>
      <c r="O97" s="31">
        <v>7332</v>
      </c>
      <c r="P97" s="32">
        <f t="shared" si="46"/>
        <v>6.1753808151503442E-3</v>
      </c>
      <c r="Q97" s="32">
        <f t="shared" si="42"/>
        <v>0.26544701415257155</v>
      </c>
      <c r="R97" s="31">
        <f t="shared" si="47"/>
        <v>45</v>
      </c>
      <c r="S97" s="31">
        <f t="shared" si="43"/>
        <v>1538</v>
      </c>
      <c r="T97" s="32">
        <f t="shared" si="49"/>
        <v>1.2164011084314084E-3</v>
      </c>
    </row>
    <row r="98" spans="1:20" x14ac:dyDescent="0.25">
      <c r="A98" s="54" t="s">
        <v>25</v>
      </c>
      <c r="B98" s="31">
        <v>93681</v>
      </c>
      <c r="C98" s="31">
        <v>69529</v>
      </c>
      <c r="D98" s="31">
        <v>99234</v>
      </c>
      <c r="E98" s="31">
        <v>90994</v>
      </c>
      <c r="F98" s="32">
        <f t="shared" si="44"/>
        <v>-8.303605619041865E-2</v>
      </c>
      <c r="G98" s="32">
        <f t="shared" si="40"/>
        <v>-2.8682443611831587E-2</v>
      </c>
      <c r="H98" s="31">
        <f t="shared" si="45"/>
        <v>-8240</v>
      </c>
      <c r="I98" s="31">
        <f t="shared" si="41"/>
        <v>-2687</v>
      </c>
      <c r="J98" s="32">
        <f t="shared" si="48"/>
        <v>3.0345018936873865E-2</v>
      </c>
      <c r="K98" s="90"/>
      <c r="L98" s="31">
        <v>186821</v>
      </c>
      <c r="M98" s="31">
        <v>134556</v>
      </c>
      <c r="N98" s="31">
        <v>186966</v>
      </c>
      <c r="O98" s="31">
        <v>170231</v>
      </c>
      <c r="P98" s="32">
        <f t="shared" si="46"/>
        <v>-8.9508252837414259E-2</v>
      </c>
      <c r="Q98" s="32">
        <f t="shared" si="42"/>
        <v>-8.8801580122149004E-2</v>
      </c>
      <c r="R98" s="31">
        <f t="shared" si="47"/>
        <v>-16735</v>
      </c>
      <c r="S98" s="31">
        <f t="shared" si="43"/>
        <v>-16590</v>
      </c>
      <c r="T98" s="32">
        <f t="shared" si="49"/>
        <v>2.8241840846888581E-2</v>
      </c>
    </row>
    <row r="99" spans="1:20" x14ac:dyDescent="0.25">
      <c r="A99" s="54" t="s">
        <v>26</v>
      </c>
      <c r="B99" s="31">
        <v>5835</v>
      </c>
      <c r="C99" s="31">
        <v>6889</v>
      </c>
      <c r="D99" s="31">
        <v>11591</v>
      </c>
      <c r="E99" s="31">
        <v>11800</v>
      </c>
      <c r="F99" s="32">
        <f t="shared" si="44"/>
        <v>1.8031231127598968E-2</v>
      </c>
      <c r="G99" s="32">
        <f t="shared" si="40"/>
        <v>1.0222793487574977</v>
      </c>
      <c r="H99" s="31">
        <f t="shared" si="45"/>
        <v>209</v>
      </c>
      <c r="I99" s="31">
        <f t="shared" si="41"/>
        <v>5965</v>
      </c>
      <c r="J99" s="32">
        <f t="shared" si="48"/>
        <v>3.9351080670715823E-3</v>
      </c>
      <c r="K99" s="90"/>
      <c r="L99" s="31">
        <v>12606</v>
      </c>
      <c r="M99" s="31">
        <v>12816</v>
      </c>
      <c r="N99" s="31">
        <v>23230</v>
      </c>
      <c r="O99" s="31">
        <v>25344</v>
      </c>
      <c r="P99" s="32">
        <f t="shared" si="46"/>
        <v>9.1003013344812755E-2</v>
      </c>
      <c r="Q99" s="32">
        <f t="shared" si="42"/>
        <v>1.0104712041884816</v>
      </c>
      <c r="R99" s="31">
        <f t="shared" si="47"/>
        <v>2114</v>
      </c>
      <c r="S99" s="31">
        <f t="shared" si="43"/>
        <v>12738</v>
      </c>
      <c r="T99" s="32">
        <f t="shared" si="49"/>
        <v>4.2046467119593034E-3</v>
      </c>
    </row>
    <row r="100" spans="1:20" x14ac:dyDescent="0.25">
      <c r="A100" s="54" t="s">
        <v>27</v>
      </c>
      <c r="B100" s="31">
        <v>113827</v>
      </c>
      <c r="C100" s="31">
        <v>60898</v>
      </c>
      <c r="D100" s="31">
        <v>88167</v>
      </c>
      <c r="E100" s="31">
        <v>88288</v>
      </c>
      <c r="F100" s="32">
        <f t="shared" si="44"/>
        <v>1.3723955675026822E-3</v>
      </c>
      <c r="G100" s="32">
        <f t="shared" si="40"/>
        <v>-0.22436680225254113</v>
      </c>
      <c r="H100" s="31">
        <f t="shared" si="45"/>
        <v>121</v>
      </c>
      <c r="I100" s="31">
        <f t="shared" si="41"/>
        <v>-25539</v>
      </c>
      <c r="J100" s="32">
        <f t="shared" si="48"/>
        <v>2.9442611951323382E-2</v>
      </c>
      <c r="K100" s="90"/>
      <c r="L100" s="31">
        <v>223757</v>
      </c>
      <c r="M100" s="31">
        <v>123927</v>
      </c>
      <c r="N100" s="31">
        <v>180908</v>
      </c>
      <c r="O100" s="31">
        <v>181851</v>
      </c>
      <c r="P100" s="32">
        <f t="shared" si="46"/>
        <v>5.2125942467995401E-3</v>
      </c>
      <c r="Q100" s="32">
        <f t="shared" si="42"/>
        <v>-0.18728352632543344</v>
      </c>
      <c r="R100" s="31">
        <f t="shared" si="47"/>
        <v>943</v>
      </c>
      <c r="S100" s="31">
        <f t="shared" si="43"/>
        <v>-41906</v>
      </c>
      <c r="T100" s="32">
        <f t="shared" si="49"/>
        <v>3.0169634202040375E-2</v>
      </c>
    </row>
    <row r="101" spans="1:20" x14ac:dyDescent="0.25">
      <c r="A101" s="54" t="s">
        <v>28</v>
      </c>
      <c r="B101" s="31">
        <v>2088</v>
      </c>
      <c r="C101" s="31">
        <v>4568</v>
      </c>
      <c r="D101" s="31">
        <v>4075</v>
      </c>
      <c r="E101" s="31">
        <v>3997</v>
      </c>
      <c r="F101" s="32">
        <f t="shared" si="44"/>
        <v>-1.9141104294478573E-2</v>
      </c>
      <c r="G101" s="32">
        <f t="shared" si="40"/>
        <v>0.91427203065134099</v>
      </c>
      <c r="H101" s="31">
        <f t="shared" si="45"/>
        <v>-78</v>
      </c>
      <c r="I101" s="31">
        <f t="shared" si="41"/>
        <v>1909</v>
      </c>
      <c r="J101" s="32">
        <f t="shared" si="48"/>
        <v>1.3329344867868743E-3</v>
      </c>
      <c r="K101" s="90"/>
      <c r="L101" s="31">
        <v>3952</v>
      </c>
      <c r="M101" s="31">
        <v>8187</v>
      </c>
      <c r="N101" s="31">
        <v>8771</v>
      </c>
      <c r="O101" s="31">
        <v>8584</v>
      </c>
      <c r="P101" s="32">
        <f t="shared" si="46"/>
        <v>-2.1320259947554487E-2</v>
      </c>
      <c r="Q101" s="32">
        <f t="shared" si="42"/>
        <v>1.1720647773279351</v>
      </c>
      <c r="R101" s="31">
        <f t="shared" si="47"/>
        <v>-187</v>
      </c>
      <c r="S101" s="31">
        <f t="shared" si="43"/>
        <v>4632</v>
      </c>
      <c r="T101" s="32">
        <f t="shared" si="49"/>
        <v>1.4241117177816705E-3</v>
      </c>
    </row>
    <row r="102" spans="1:20" x14ac:dyDescent="0.25">
      <c r="A102" s="54" t="s">
        <v>29</v>
      </c>
      <c r="B102" s="31">
        <v>959254</v>
      </c>
      <c r="C102" s="31">
        <v>809079</v>
      </c>
      <c r="D102" s="31">
        <v>976969</v>
      </c>
      <c r="E102" s="31">
        <v>1038034</v>
      </c>
      <c r="F102" s="32">
        <f t="shared" si="44"/>
        <v>6.2504542109319772E-2</v>
      </c>
      <c r="G102" s="32">
        <f t="shared" si="40"/>
        <v>8.2126318993718028E-2</v>
      </c>
      <c r="H102" s="31">
        <f t="shared" si="45"/>
        <v>61065</v>
      </c>
      <c r="I102" s="31">
        <f t="shared" si="41"/>
        <v>78780</v>
      </c>
      <c r="J102" s="32">
        <f t="shared" si="48"/>
        <v>0.34616745485547318</v>
      </c>
      <c r="K102" s="90"/>
      <c r="L102" s="31">
        <v>1999069</v>
      </c>
      <c r="M102" s="31">
        <v>1433339</v>
      </c>
      <c r="N102" s="31">
        <v>1973713</v>
      </c>
      <c r="O102" s="31">
        <v>2141829</v>
      </c>
      <c r="P102" s="32">
        <f t="shared" si="46"/>
        <v>8.5177530877083019E-2</v>
      </c>
      <c r="Q102" s="32">
        <f t="shared" si="42"/>
        <v>7.1413242864553528E-2</v>
      </c>
      <c r="R102" s="31">
        <f t="shared" si="47"/>
        <v>168116</v>
      </c>
      <c r="S102" s="31">
        <f t="shared" si="43"/>
        <v>142760</v>
      </c>
      <c r="T102" s="32">
        <f t="shared" si="49"/>
        <v>0.35533594785468287</v>
      </c>
    </row>
    <row r="103" spans="1:20" x14ac:dyDescent="0.25">
      <c r="A103" s="54" t="s">
        <v>30</v>
      </c>
      <c r="B103" s="31">
        <v>112064</v>
      </c>
      <c r="C103" s="31">
        <v>114316</v>
      </c>
      <c r="D103" s="31">
        <v>145020</v>
      </c>
      <c r="E103" s="31">
        <v>150334</v>
      </c>
      <c r="F103" s="32">
        <f t="shared" si="44"/>
        <v>3.6643221624603539E-2</v>
      </c>
      <c r="G103" s="32">
        <f t="shared" si="40"/>
        <v>0.34150128498001142</v>
      </c>
      <c r="H103" s="31">
        <f t="shared" si="45"/>
        <v>5314</v>
      </c>
      <c r="I103" s="31">
        <f t="shared" si="41"/>
        <v>38270</v>
      </c>
      <c r="J103" s="32">
        <f t="shared" si="48"/>
        <v>5.0133943741960958E-2</v>
      </c>
      <c r="K103" s="90"/>
      <c r="L103" s="31">
        <v>214050</v>
      </c>
      <c r="M103" s="31">
        <v>194710</v>
      </c>
      <c r="N103" s="31">
        <v>271061</v>
      </c>
      <c r="O103" s="31">
        <v>278322</v>
      </c>
      <c r="P103" s="32">
        <f t="shared" si="46"/>
        <v>2.6787328313553127E-2</v>
      </c>
      <c r="Q103" s="32">
        <f t="shared" si="42"/>
        <v>0.30026629292221441</v>
      </c>
      <c r="R103" s="31">
        <f t="shared" si="47"/>
        <v>7261</v>
      </c>
      <c r="S103" s="31">
        <f t="shared" si="43"/>
        <v>64272</v>
      </c>
      <c r="T103" s="32">
        <f t="shared" si="49"/>
        <v>4.6174466625865579E-2</v>
      </c>
    </row>
    <row r="104" spans="1:20" x14ac:dyDescent="0.25">
      <c r="A104" s="54" t="s">
        <v>31</v>
      </c>
      <c r="B104" s="31">
        <v>87289</v>
      </c>
      <c r="C104" s="31">
        <v>93483</v>
      </c>
      <c r="D104" s="31">
        <v>94411</v>
      </c>
      <c r="E104" s="31">
        <v>116896</v>
      </c>
      <c r="F104" s="32">
        <f t="shared" si="44"/>
        <v>0.2381608075330206</v>
      </c>
      <c r="G104" s="32">
        <f t="shared" si="40"/>
        <v>0.33918363138539798</v>
      </c>
      <c r="H104" s="31">
        <f t="shared" si="45"/>
        <v>22485</v>
      </c>
      <c r="I104" s="31">
        <f t="shared" si="41"/>
        <v>29607</v>
      </c>
      <c r="J104" s="32">
        <f t="shared" si="48"/>
        <v>3.8982914627830483E-2</v>
      </c>
      <c r="K104" s="90"/>
      <c r="L104" s="31">
        <v>170417</v>
      </c>
      <c r="M104" s="31">
        <v>196294</v>
      </c>
      <c r="N104" s="31">
        <v>194396</v>
      </c>
      <c r="O104" s="31">
        <v>224331</v>
      </c>
      <c r="P104" s="32">
        <f t="shared" si="46"/>
        <v>0.15398979402868362</v>
      </c>
      <c r="Q104" s="32">
        <f t="shared" si="42"/>
        <v>0.31636515136400711</v>
      </c>
      <c r="R104" s="31">
        <f t="shared" si="47"/>
        <v>29935</v>
      </c>
      <c r="S104" s="31">
        <f t="shared" si="43"/>
        <v>53914</v>
      </c>
      <c r="T104" s="32">
        <f t="shared" si="49"/>
        <v>3.7217195452199432E-2</v>
      </c>
    </row>
    <row r="105" spans="1:20" x14ac:dyDescent="0.25">
      <c r="A105" s="54" t="s">
        <v>32</v>
      </c>
      <c r="B105" s="31">
        <v>83167</v>
      </c>
      <c r="C105" s="31">
        <v>91920</v>
      </c>
      <c r="D105" s="31">
        <v>100713</v>
      </c>
      <c r="E105" s="31">
        <v>103571</v>
      </c>
      <c r="F105" s="32">
        <f t="shared" si="44"/>
        <v>2.8377667232631243E-2</v>
      </c>
      <c r="G105" s="32">
        <f t="shared" si="40"/>
        <v>0.24533769403729844</v>
      </c>
      <c r="H105" s="31">
        <f t="shared" si="45"/>
        <v>2858</v>
      </c>
      <c r="I105" s="31">
        <f t="shared" si="41"/>
        <v>20404</v>
      </c>
      <c r="J105" s="32">
        <f t="shared" si="48"/>
        <v>3.4539243865650077E-2</v>
      </c>
      <c r="K105" s="90"/>
      <c r="L105" s="31">
        <v>187843</v>
      </c>
      <c r="M105" s="31">
        <v>191050</v>
      </c>
      <c r="N105" s="31">
        <v>207317</v>
      </c>
      <c r="O105" s="31">
        <v>209257</v>
      </c>
      <c r="P105" s="32">
        <f t="shared" si="46"/>
        <v>9.357650361523584E-3</v>
      </c>
      <c r="Q105" s="32">
        <f t="shared" si="42"/>
        <v>0.11399945699334024</v>
      </c>
      <c r="R105" s="31">
        <f t="shared" si="47"/>
        <v>1940</v>
      </c>
      <c r="S105" s="31">
        <f t="shared" si="43"/>
        <v>21414</v>
      </c>
      <c r="T105" s="32">
        <f t="shared" si="49"/>
        <v>3.4716372987865687E-2</v>
      </c>
    </row>
    <row r="106" spans="1:20" x14ac:dyDescent="0.25">
      <c r="A106" s="54" t="s">
        <v>33</v>
      </c>
      <c r="B106" s="31">
        <v>51650</v>
      </c>
      <c r="C106" s="31">
        <v>79330</v>
      </c>
      <c r="D106" s="31">
        <v>78475</v>
      </c>
      <c r="E106" s="31">
        <v>103358</v>
      </c>
      <c r="F106" s="32">
        <f t="shared" si="44"/>
        <v>0.31708187320802805</v>
      </c>
      <c r="G106" s="32">
        <f t="shared" si="40"/>
        <v>1.0011229428848014</v>
      </c>
      <c r="H106" s="31">
        <f t="shared" si="45"/>
        <v>24883</v>
      </c>
      <c r="I106" s="31">
        <f t="shared" si="41"/>
        <v>51708</v>
      </c>
      <c r="J106" s="32">
        <f t="shared" si="48"/>
        <v>3.4468211830202086E-2</v>
      </c>
      <c r="K106" s="90"/>
      <c r="L106" s="31">
        <v>112586</v>
      </c>
      <c r="M106" s="31">
        <v>156805</v>
      </c>
      <c r="N106" s="31">
        <v>170637</v>
      </c>
      <c r="O106" s="31">
        <v>220331</v>
      </c>
      <c r="P106" s="32">
        <f t="shared" si="46"/>
        <v>0.29122640458986027</v>
      </c>
      <c r="Q106" s="32">
        <f t="shared" si="42"/>
        <v>0.95700175865560544</v>
      </c>
      <c r="R106" s="31">
        <f t="shared" si="47"/>
        <v>49694</v>
      </c>
      <c r="S106" s="31">
        <f t="shared" si="43"/>
        <v>107745</v>
      </c>
      <c r="T106" s="32">
        <f t="shared" si="49"/>
        <v>3.655358328175131E-2</v>
      </c>
    </row>
    <row r="107" spans="1:20" x14ac:dyDescent="0.25">
      <c r="A107" s="54" t="s">
        <v>34</v>
      </c>
      <c r="B107" s="31">
        <v>22843</v>
      </c>
      <c r="C107" s="31">
        <v>38347</v>
      </c>
      <c r="D107" s="31">
        <v>52489</v>
      </c>
      <c r="E107" s="31">
        <v>47931</v>
      </c>
      <c r="F107" s="32">
        <f t="shared" si="44"/>
        <v>-8.68372420888186E-2</v>
      </c>
      <c r="G107" s="32">
        <f t="shared" si="40"/>
        <v>1.098279560478046</v>
      </c>
      <c r="H107" s="31">
        <f t="shared" si="45"/>
        <v>-4558</v>
      </c>
      <c r="I107" s="31">
        <f t="shared" si="41"/>
        <v>25088</v>
      </c>
      <c r="J107" s="32">
        <f t="shared" si="48"/>
        <v>1.5984208878204072E-2</v>
      </c>
      <c r="K107" s="90"/>
      <c r="L107" s="31">
        <v>40997</v>
      </c>
      <c r="M107" s="31">
        <v>77455</v>
      </c>
      <c r="N107" s="31">
        <v>100132</v>
      </c>
      <c r="O107" s="31">
        <v>87268</v>
      </c>
      <c r="P107" s="32">
        <f t="shared" si="46"/>
        <v>-0.12847041904685819</v>
      </c>
      <c r="Q107" s="32">
        <f t="shared" si="42"/>
        <v>1.1286435592848258</v>
      </c>
      <c r="R107" s="31">
        <f t="shared" si="47"/>
        <v>-12864</v>
      </c>
      <c r="S107" s="31">
        <f t="shared" si="43"/>
        <v>46271</v>
      </c>
      <c r="T107" s="32">
        <f t="shared" si="49"/>
        <v>1.4478026722666685E-2</v>
      </c>
    </row>
    <row r="108" spans="1:20" x14ac:dyDescent="0.25">
      <c r="A108" s="54" t="s">
        <v>35</v>
      </c>
      <c r="B108" s="31">
        <v>94523</v>
      </c>
      <c r="C108" s="31">
        <v>68860</v>
      </c>
      <c r="D108" s="31">
        <v>94960</v>
      </c>
      <c r="E108" s="31">
        <v>107236</v>
      </c>
      <c r="F108" s="32">
        <f t="shared" si="44"/>
        <v>0.12927548441449033</v>
      </c>
      <c r="G108" s="32">
        <f t="shared" si="40"/>
        <v>0.1344963659638394</v>
      </c>
      <c r="H108" s="31">
        <f t="shared" si="45"/>
        <v>12276</v>
      </c>
      <c r="I108" s="31">
        <f t="shared" si="41"/>
        <v>12713</v>
      </c>
      <c r="J108" s="32">
        <f t="shared" si="48"/>
        <v>3.5761461752583747E-2</v>
      </c>
      <c r="K108" s="90"/>
      <c r="L108" s="31">
        <v>204587</v>
      </c>
      <c r="M108" s="31">
        <v>138279</v>
      </c>
      <c r="N108" s="31">
        <v>214350</v>
      </c>
      <c r="O108" s="31">
        <v>224963</v>
      </c>
      <c r="P108" s="32">
        <f t="shared" si="46"/>
        <v>4.9512479589456593E-2</v>
      </c>
      <c r="Q108" s="32">
        <f t="shared" si="42"/>
        <v>9.9595770992291888E-2</v>
      </c>
      <c r="R108" s="31">
        <f t="shared" si="47"/>
        <v>10613</v>
      </c>
      <c r="S108" s="31">
        <f t="shared" si="43"/>
        <v>20376</v>
      </c>
      <c r="T108" s="32">
        <f t="shared" si="49"/>
        <v>3.7322046175130241E-2</v>
      </c>
    </row>
    <row r="109" spans="1:20" x14ac:dyDescent="0.25">
      <c r="A109" s="54" t="s">
        <v>36</v>
      </c>
      <c r="B109" s="31">
        <v>85466</v>
      </c>
      <c r="C109" s="31">
        <v>34861</v>
      </c>
      <c r="D109" s="31">
        <v>74965</v>
      </c>
      <c r="E109" s="31">
        <v>88165</v>
      </c>
      <c r="F109" s="32">
        <f t="shared" si="44"/>
        <v>0.17608217168011731</v>
      </c>
      <c r="G109" s="32">
        <f t="shared" si="40"/>
        <v>3.1579809514894919E-2</v>
      </c>
      <c r="H109" s="31">
        <f t="shared" si="45"/>
        <v>13200</v>
      </c>
      <c r="I109" s="31">
        <f t="shared" si="41"/>
        <v>2699</v>
      </c>
      <c r="J109" s="32">
        <f t="shared" si="48"/>
        <v>2.9401593451980176E-2</v>
      </c>
      <c r="K109" s="90"/>
      <c r="L109" s="31">
        <v>166345</v>
      </c>
      <c r="M109" s="31">
        <v>68458</v>
      </c>
      <c r="N109" s="31">
        <v>134848</v>
      </c>
      <c r="O109" s="31">
        <v>162325</v>
      </c>
      <c r="P109" s="32">
        <f t="shared" si="46"/>
        <v>0.20376275510204089</v>
      </c>
      <c r="Q109" s="32">
        <f t="shared" si="42"/>
        <v>-2.4166641618323381E-2</v>
      </c>
      <c r="R109" s="31">
        <f t="shared" si="47"/>
        <v>27477</v>
      </c>
      <c r="S109" s="31">
        <f t="shared" si="43"/>
        <v>-4020</v>
      </c>
      <c r="T109" s="32">
        <f t="shared" si="49"/>
        <v>2.6930211391997867E-2</v>
      </c>
    </row>
    <row r="110" spans="1:20" x14ac:dyDescent="0.25">
      <c r="A110" s="54" t="s">
        <v>37</v>
      </c>
      <c r="B110" s="31">
        <v>119019</v>
      </c>
      <c r="C110" s="31">
        <v>43013</v>
      </c>
      <c r="D110" s="31">
        <v>76936</v>
      </c>
      <c r="E110" s="31">
        <v>90039</v>
      </c>
      <c r="F110" s="32">
        <f t="shared" si="44"/>
        <v>0.17031038785484043</v>
      </c>
      <c r="G110" s="32">
        <f t="shared" si="40"/>
        <v>-0.24349053512464391</v>
      </c>
      <c r="H110" s="31">
        <f t="shared" si="45"/>
        <v>13103</v>
      </c>
      <c r="I110" s="31">
        <f t="shared" si="41"/>
        <v>-28980</v>
      </c>
      <c r="J110" s="32">
        <f t="shared" si="48"/>
        <v>3.0026541970428665E-2</v>
      </c>
      <c r="K110" s="90"/>
      <c r="L110" s="31">
        <v>262423</v>
      </c>
      <c r="M110" s="31">
        <v>103999</v>
      </c>
      <c r="N110" s="31">
        <v>171071</v>
      </c>
      <c r="O110" s="31">
        <v>190540</v>
      </c>
      <c r="P110" s="32">
        <f t="shared" si="46"/>
        <v>0.11380654815836699</v>
      </c>
      <c r="Q110" s="32">
        <f t="shared" si="42"/>
        <v>-0.27392034996932435</v>
      </c>
      <c r="R110" s="31">
        <f t="shared" si="47"/>
        <v>19469</v>
      </c>
      <c r="S110" s="31">
        <f t="shared" si="43"/>
        <v>-71883</v>
      </c>
      <c r="T110" s="32">
        <f t="shared" si="49"/>
        <v>3.1611165739296308E-2</v>
      </c>
    </row>
    <row r="111" spans="1:20" x14ac:dyDescent="0.25">
      <c r="A111" s="54" t="s">
        <v>38</v>
      </c>
      <c r="B111" s="31">
        <v>4133</v>
      </c>
      <c r="C111" s="31">
        <v>13643</v>
      </c>
      <c r="D111" s="31">
        <v>14990</v>
      </c>
      <c r="E111" s="31">
        <v>19017</v>
      </c>
      <c r="F111" s="32">
        <f t="shared" si="44"/>
        <v>0.26864576384256167</v>
      </c>
      <c r="G111" s="32">
        <f t="shared" si="40"/>
        <v>3.6012581659811271</v>
      </c>
      <c r="H111" s="31">
        <f t="shared" si="45"/>
        <v>4027</v>
      </c>
      <c r="I111" s="31">
        <f t="shared" si="41"/>
        <v>14884</v>
      </c>
      <c r="J111" s="32">
        <f t="shared" si="48"/>
        <v>6.341860178940702E-3</v>
      </c>
      <c r="K111" s="90"/>
      <c r="L111" s="31">
        <v>7401</v>
      </c>
      <c r="M111" s="31">
        <v>27819</v>
      </c>
      <c r="N111" s="31">
        <v>27426</v>
      </c>
      <c r="O111" s="31">
        <v>29388</v>
      </c>
      <c r="P111" s="32">
        <f t="shared" si="46"/>
        <v>7.1537956683439097E-2</v>
      </c>
      <c r="Q111" s="32">
        <f t="shared" si="42"/>
        <v>2.9708147547628698</v>
      </c>
      <c r="R111" s="31">
        <f t="shared" si="47"/>
        <v>1962</v>
      </c>
      <c r="S111" s="31">
        <f t="shared" si="43"/>
        <v>21987</v>
      </c>
      <c r="T111" s="32">
        <f t="shared" si="49"/>
        <v>4.8755586162823553E-3</v>
      </c>
    </row>
    <row r="112" spans="1:20" x14ac:dyDescent="0.25">
      <c r="A112" s="54" t="s">
        <v>39</v>
      </c>
      <c r="B112" s="31">
        <v>5104</v>
      </c>
      <c r="C112" s="31">
        <v>8210</v>
      </c>
      <c r="D112" s="31">
        <v>7772</v>
      </c>
      <c r="E112" s="31">
        <v>14177</v>
      </c>
      <c r="F112" s="32">
        <f t="shared" si="44"/>
        <v>0.82411219763252697</v>
      </c>
      <c r="G112" s="32">
        <f t="shared" si="40"/>
        <v>1.7776253918495297</v>
      </c>
      <c r="H112" s="31">
        <f t="shared" si="45"/>
        <v>6405</v>
      </c>
      <c r="I112" s="31">
        <f t="shared" si="41"/>
        <v>9073</v>
      </c>
      <c r="J112" s="32">
        <f t="shared" si="48"/>
        <v>4.727798903972358E-3</v>
      </c>
      <c r="K112" s="90"/>
      <c r="L112" s="31">
        <v>11223</v>
      </c>
      <c r="M112" s="31">
        <v>15547</v>
      </c>
      <c r="N112" s="31">
        <v>19071</v>
      </c>
      <c r="O112" s="31">
        <v>28781</v>
      </c>
      <c r="P112" s="32">
        <f t="shared" si="46"/>
        <v>0.50915001835247242</v>
      </c>
      <c r="Q112" s="32">
        <f t="shared" si="42"/>
        <v>1.5644658291009534</v>
      </c>
      <c r="R112" s="31">
        <f t="shared" si="47"/>
        <v>9710</v>
      </c>
      <c r="S112" s="31">
        <f t="shared" si="43"/>
        <v>17558</v>
      </c>
      <c r="T112" s="32">
        <f t="shared" si="49"/>
        <v>4.7748554694168523E-3</v>
      </c>
    </row>
    <row r="113" spans="1:20" x14ac:dyDescent="0.25">
      <c r="A113" s="54" t="s">
        <v>40</v>
      </c>
      <c r="B113" s="31">
        <v>1879</v>
      </c>
      <c r="C113" s="31">
        <v>2723</v>
      </c>
      <c r="D113" s="31">
        <v>4179</v>
      </c>
      <c r="E113" s="31">
        <v>4574</v>
      </c>
      <c r="F113" s="32">
        <f t="shared" si="44"/>
        <v>9.4520220148360812E-2</v>
      </c>
      <c r="G113" s="32">
        <f t="shared" si="40"/>
        <v>1.434273549760511</v>
      </c>
      <c r="H113" s="31">
        <f t="shared" si="45"/>
        <v>395</v>
      </c>
      <c r="I113" s="31">
        <f t="shared" si="41"/>
        <v>2695</v>
      </c>
      <c r="J113" s="32">
        <f t="shared" si="48"/>
        <v>1.5253546015919846E-3</v>
      </c>
      <c r="K113" s="90"/>
      <c r="L113" s="31">
        <v>3862</v>
      </c>
      <c r="M113" s="31">
        <v>4880</v>
      </c>
      <c r="N113" s="31">
        <v>8770</v>
      </c>
      <c r="O113" s="31">
        <v>8481</v>
      </c>
      <c r="P113" s="32">
        <f t="shared" si="46"/>
        <v>-3.2953249714937294E-2</v>
      </c>
      <c r="Q113" s="32">
        <f t="shared" si="42"/>
        <v>1.1960124287933711</v>
      </c>
      <c r="R113" s="31">
        <f t="shared" si="47"/>
        <v>-289</v>
      </c>
      <c r="S113" s="31">
        <f t="shared" si="43"/>
        <v>4619</v>
      </c>
      <c r="T113" s="32">
        <f t="shared" si="49"/>
        <v>1.4070237043926315E-3</v>
      </c>
    </row>
    <row r="114" spans="1:20" x14ac:dyDescent="0.25">
      <c r="A114" s="54" t="s">
        <v>41</v>
      </c>
      <c r="B114" s="31">
        <v>6693</v>
      </c>
      <c r="C114" s="31">
        <v>19766</v>
      </c>
      <c r="D114" s="31">
        <v>22729</v>
      </c>
      <c r="E114" s="31">
        <v>24915</v>
      </c>
      <c r="F114" s="32">
        <f t="shared" si="44"/>
        <v>9.6176690571516454E-2</v>
      </c>
      <c r="G114" s="32">
        <f t="shared" si="40"/>
        <v>2.7225459435230839</v>
      </c>
      <c r="H114" s="31">
        <f t="shared" si="45"/>
        <v>2186</v>
      </c>
      <c r="I114" s="31">
        <f t="shared" si="41"/>
        <v>18222</v>
      </c>
      <c r="J114" s="32">
        <f t="shared" si="48"/>
        <v>8.3087472450074987E-3</v>
      </c>
      <c r="K114" s="90"/>
      <c r="L114" s="31">
        <v>13755</v>
      </c>
      <c r="M114" s="31">
        <v>36513</v>
      </c>
      <c r="N114" s="31">
        <v>43630</v>
      </c>
      <c r="O114" s="31">
        <v>44408</v>
      </c>
      <c r="P114" s="32">
        <f t="shared" si="46"/>
        <v>1.7831767132706844E-2</v>
      </c>
      <c r="Q114" s="32">
        <f t="shared" si="42"/>
        <v>2.2284987277353689</v>
      </c>
      <c r="R114" s="31">
        <f t="shared" si="47"/>
        <v>778</v>
      </c>
      <c r="S114" s="31">
        <f t="shared" si="43"/>
        <v>30653</v>
      </c>
      <c r="T114" s="32">
        <f t="shared" si="49"/>
        <v>7.3674223163150542E-3</v>
      </c>
    </row>
    <row r="115" spans="1:20" x14ac:dyDescent="0.25">
      <c r="A115" s="54" t="s">
        <v>42</v>
      </c>
      <c r="B115" s="31">
        <v>4567</v>
      </c>
      <c r="C115" s="31">
        <v>8853</v>
      </c>
      <c r="D115" s="31">
        <v>12727</v>
      </c>
      <c r="E115" s="31">
        <v>17151</v>
      </c>
      <c r="F115" s="32">
        <f t="shared" si="44"/>
        <v>0.34760744873104432</v>
      </c>
      <c r="G115" s="32">
        <f t="shared" si="40"/>
        <v>2.7554193124589448</v>
      </c>
      <c r="H115" s="31">
        <f t="shared" si="45"/>
        <v>4424</v>
      </c>
      <c r="I115" s="31">
        <f t="shared" si="41"/>
        <v>12584</v>
      </c>
      <c r="J115" s="32">
        <f t="shared" si="48"/>
        <v>5.7195795303681962E-3</v>
      </c>
      <c r="K115" s="90"/>
      <c r="L115" s="31">
        <v>8651</v>
      </c>
      <c r="M115" s="31">
        <v>18303</v>
      </c>
      <c r="N115" s="31">
        <v>25530</v>
      </c>
      <c r="O115" s="31">
        <v>31802</v>
      </c>
      <c r="P115" s="32">
        <f t="shared" si="46"/>
        <v>0.24567175871523705</v>
      </c>
      <c r="Q115" s="32">
        <f t="shared" si="42"/>
        <v>2.6761068084614497</v>
      </c>
      <c r="R115" s="31">
        <f t="shared" si="47"/>
        <v>6272</v>
      </c>
      <c r="S115" s="31">
        <f t="shared" si="43"/>
        <v>23151</v>
      </c>
      <c r="T115" s="32">
        <f t="shared" si="49"/>
        <v>5.2760485611477968E-3</v>
      </c>
    </row>
    <row r="116" spans="1:20" x14ac:dyDescent="0.25">
      <c r="A116" s="54" t="s">
        <v>43</v>
      </c>
      <c r="B116" s="31">
        <v>26973</v>
      </c>
      <c r="C116" s="31">
        <v>51776</v>
      </c>
      <c r="D116" s="31">
        <v>66015</v>
      </c>
      <c r="E116" s="31">
        <v>85585</v>
      </c>
      <c r="F116" s="32">
        <f t="shared" si="44"/>
        <v>0.29644777702037417</v>
      </c>
      <c r="G116" s="32">
        <f t="shared" si="40"/>
        <v>2.1729878026174321</v>
      </c>
      <c r="H116" s="31">
        <f t="shared" si="45"/>
        <v>19570</v>
      </c>
      <c r="I116" s="31">
        <f t="shared" si="41"/>
        <v>58612</v>
      </c>
      <c r="J116" s="32">
        <f t="shared" si="48"/>
        <v>2.8541205416976391E-2</v>
      </c>
      <c r="K116" s="90"/>
      <c r="L116" s="31">
        <v>53078</v>
      </c>
      <c r="M116" s="31">
        <v>106682</v>
      </c>
      <c r="N116" s="31">
        <v>132146</v>
      </c>
      <c r="O116" s="31">
        <v>168046</v>
      </c>
      <c r="P116" s="32">
        <f t="shared" si="46"/>
        <v>0.27166921435382085</v>
      </c>
      <c r="Q116" s="32">
        <f t="shared" si="42"/>
        <v>2.1660198198877123</v>
      </c>
      <c r="R116" s="31">
        <f t="shared" si="47"/>
        <v>35900</v>
      </c>
      <c r="S116" s="31">
        <f t="shared" si="43"/>
        <v>114968</v>
      </c>
      <c r="T116" s="32">
        <f t="shared" si="49"/>
        <v>2.7879342698781291E-2</v>
      </c>
    </row>
    <row r="117" spans="1:20" x14ac:dyDescent="0.25">
      <c r="A117" s="54" t="s">
        <v>44</v>
      </c>
      <c r="B117" s="31">
        <v>26001</v>
      </c>
      <c r="C117" s="31">
        <v>21440</v>
      </c>
      <c r="D117" s="31">
        <v>28151</v>
      </c>
      <c r="E117" s="31">
        <v>27262</v>
      </c>
      <c r="F117" s="32">
        <f t="shared" si="44"/>
        <v>-3.1579695215090076E-2</v>
      </c>
      <c r="G117" s="32">
        <f t="shared" si="40"/>
        <v>4.8498134687127381E-2</v>
      </c>
      <c r="H117" s="31">
        <f t="shared" si="45"/>
        <v>-889</v>
      </c>
      <c r="I117" s="31">
        <f t="shared" si="41"/>
        <v>1261</v>
      </c>
      <c r="J117" s="32">
        <f t="shared" si="48"/>
        <v>9.0914335698733459E-3</v>
      </c>
      <c r="K117" s="90"/>
      <c r="L117" s="31">
        <v>51768</v>
      </c>
      <c r="M117" s="31">
        <v>38828</v>
      </c>
      <c r="N117" s="31">
        <v>57543</v>
      </c>
      <c r="O117" s="31">
        <v>53208</v>
      </c>
      <c r="P117" s="32">
        <f t="shared" si="46"/>
        <v>-7.5334966894322508E-2</v>
      </c>
      <c r="Q117" s="32">
        <f t="shared" si="42"/>
        <v>2.781641168289295E-2</v>
      </c>
      <c r="R117" s="31">
        <f t="shared" si="47"/>
        <v>-4335</v>
      </c>
      <c r="S117" s="31">
        <f t="shared" si="43"/>
        <v>1440</v>
      </c>
      <c r="T117" s="32">
        <f t="shared" si="49"/>
        <v>8.8273690913009233E-3</v>
      </c>
    </row>
    <row r="118" spans="1:20" x14ac:dyDescent="0.25">
      <c r="A118" s="55" t="s">
        <v>45</v>
      </c>
      <c r="B118" s="31">
        <v>19472</v>
      </c>
      <c r="C118" s="31">
        <v>4446</v>
      </c>
      <c r="D118" s="31">
        <v>5174</v>
      </c>
      <c r="E118" s="31">
        <v>4444</v>
      </c>
      <c r="F118" s="32">
        <f t="shared" si="44"/>
        <v>-0.14109006571318128</v>
      </c>
      <c r="G118" s="32">
        <f t="shared" si="40"/>
        <v>-0.77177485620377984</v>
      </c>
      <c r="H118" s="31">
        <f t="shared" si="45"/>
        <v>-730</v>
      </c>
      <c r="I118" s="31">
        <f t="shared" si="41"/>
        <v>-15028</v>
      </c>
      <c r="J118" s="32">
        <f t="shared" si="48"/>
        <v>1.4820017161072977E-3</v>
      </c>
      <c r="K118" s="90"/>
      <c r="L118" s="31">
        <v>63256</v>
      </c>
      <c r="M118" s="31">
        <v>11490</v>
      </c>
      <c r="N118" s="31">
        <v>12570</v>
      </c>
      <c r="O118" s="31">
        <v>10636</v>
      </c>
      <c r="P118" s="32">
        <f t="shared" si="46"/>
        <v>-0.15385839299920445</v>
      </c>
      <c r="Q118" s="32">
        <f t="shared" si="42"/>
        <v>-0.83185784747691915</v>
      </c>
      <c r="R118" s="31">
        <f t="shared" si="47"/>
        <v>-1934</v>
      </c>
      <c r="S118" s="31">
        <f t="shared" si="43"/>
        <v>-52620</v>
      </c>
      <c r="T118" s="32">
        <f t="shared" si="49"/>
        <v>1.7645447612215574E-3</v>
      </c>
    </row>
    <row r="119" spans="1:20" x14ac:dyDescent="0.25">
      <c r="A119" s="53" t="s">
        <v>46</v>
      </c>
      <c r="B119" s="69">
        <f>B94-SUM(B95:B118)</f>
        <v>127767</v>
      </c>
      <c r="C119" s="69">
        <f>C94-SUM(C95:C118)</f>
        <v>121888</v>
      </c>
      <c r="D119" s="69">
        <f>D94-SUM(D95:D118)</f>
        <v>142574</v>
      </c>
      <c r="E119" s="69">
        <f>E94-SUM(E95:E118)</f>
        <v>125383</v>
      </c>
      <c r="F119" s="70">
        <f t="shared" si="44"/>
        <v>-0.1205759815955223</v>
      </c>
      <c r="G119" s="70">
        <f t="shared" si="40"/>
        <v>-1.8658965147495099E-2</v>
      </c>
      <c r="H119" s="69">
        <f t="shared" si="45"/>
        <v>-17191</v>
      </c>
      <c r="I119" s="69">
        <f t="shared" si="41"/>
        <v>-2384</v>
      </c>
      <c r="J119" s="70">
        <f t="shared" si="48"/>
        <v>4.1813191082511546E-2</v>
      </c>
      <c r="K119" s="90"/>
      <c r="L119" s="69">
        <f>L94-SUM(L95:L118)</f>
        <v>274615</v>
      </c>
      <c r="M119" s="69">
        <f>M94-SUM(M95:M118)</f>
        <v>234536</v>
      </c>
      <c r="N119" s="69">
        <f>N94-SUM(N95:N118)</f>
        <v>302380</v>
      </c>
      <c r="O119" s="69">
        <f>O94-SUM(O95:O118)</f>
        <v>251127</v>
      </c>
      <c r="P119" s="70">
        <f t="shared" si="46"/>
        <v>-0.16949864409021764</v>
      </c>
      <c r="Q119" s="70">
        <f t="shared" si="42"/>
        <v>-8.5530652003714236E-2</v>
      </c>
      <c r="R119" s="69">
        <f t="shared" si="47"/>
        <v>-51253</v>
      </c>
      <c r="S119" s="69">
        <f t="shared" si="43"/>
        <v>-23488</v>
      </c>
      <c r="T119" s="70">
        <f t="shared" si="49"/>
        <v>4.1662733382031407E-2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146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febrero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2699390</v>
      </c>
      <c r="C123" s="76">
        <v>2235961</v>
      </c>
      <c r="D123" s="76">
        <v>2799277</v>
      </c>
      <c r="E123" s="76">
        <v>2998647</v>
      </c>
      <c r="F123" s="77">
        <f>E123/D123-1</f>
        <v>7.122196195660524E-2</v>
      </c>
      <c r="G123" s="77">
        <f t="shared" ref="G123:G133" si="50">E123/B123-1</f>
        <v>0.11086097229374037</v>
      </c>
      <c r="H123" s="76">
        <f>E123-D123</f>
        <v>199370</v>
      </c>
      <c r="I123" s="76">
        <f t="shared" ref="I123:I133" si="51">E123-B123</f>
        <v>299257</v>
      </c>
      <c r="J123" s="77">
        <f t="shared" ref="J123:J133" si="52">E123/$E$123</f>
        <v>1</v>
      </c>
      <c r="K123" s="78"/>
      <c r="L123" s="76">
        <v>5647384</v>
      </c>
      <c r="M123" s="76">
        <v>4253563</v>
      </c>
      <c r="N123" s="76">
        <v>5729940</v>
      </c>
      <c r="O123" s="76">
        <v>6027617</v>
      </c>
      <c r="P123" s="77">
        <f>O123/N123-1</f>
        <v>5.1951154811394229E-2</v>
      </c>
      <c r="Q123" s="77">
        <f t="shared" ref="Q123:Q133" si="53">O123/L123-1</f>
        <v>6.7329050052201245E-2</v>
      </c>
      <c r="R123" s="76">
        <f>O123-N123</f>
        <v>297677</v>
      </c>
      <c r="S123" s="76">
        <f t="shared" ref="S123:S133" si="54">O123-L123</f>
        <v>380233</v>
      </c>
      <c r="T123" s="77">
        <f t="shared" ref="T123:T133" si="55">O123/$O$123</f>
        <v>1</v>
      </c>
    </row>
    <row r="124" spans="1:20" x14ac:dyDescent="0.25">
      <c r="A124" s="94" t="s">
        <v>49</v>
      </c>
      <c r="B124" s="95">
        <v>1015720</v>
      </c>
      <c r="C124" s="95">
        <v>912484</v>
      </c>
      <c r="D124" s="95">
        <v>1077344</v>
      </c>
      <c r="E124" s="95">
        <v>1114324</v>
      </c>
      <c r="F124" s="96">
        <f t="shared" ref="F124:F133" si="56">E124/D124-1</f>
        <v>3.4325155196483159E-2</v>
      </c>
      <c r="G124" s="96">
        <f t="shared" si="50"/>
        <v>9.7077934863938786E-2</v>
      </c>
      <c r="H124" s="95">
        <f t="shared" ref="H124:H133" si="57">E124-D124</f>
        <v>36980</v>
      </c>
      <c r="I124" s="95">
        <f t="shared" si="51"/>
        <v>98604</v>
      </c>
      <c r="J124" s="96">
        <f t="shared" si="52"/>
        <v>0.3716089289602944</v>
      </c>
      <c r="K124" s="90"/>
      <c r="L124" s="95">
        <v>2124849</v>
      </c>
      <c r="M124" s="95">
        <v>1698842</v>
      </c>
      <c r="N124" s="95">
        <v>2182901</v>
      </c>
      <c r="O124" s="95">
        <v>2279505</v>
      </c>
      <c r="P124" s="96">
        <f t="shared" ref="P124:P133" si="58">O124/N124-1</f>
        <v>4.4254870010137948E-2</v>
      </c>
      <c r="Q124" s="96">
        <f t="shared" si="53"/>
        <v>7.2784466096179168E-2</v>
      </c>
      <c r="R124" s="95">
        <f t="shared" ref="R124:R133" si="59">O124-N124</f>
        <v>96604</v>
      </c>
      <c r="S124" s="95">
        <f t="shared" si="54"/>
        <v>154656</v>
      </c>
      <c r="T124" s="96">
        <f t="shared" si="55"/>
        <v>0.37817681514933682</v>
      </c>
    </row>
    <row r="125" spans="1:20" x14ac:dyDescent="0.25">
      <c r="A125" s="97" t="s">
        <v>50</v>
      </c>
      <c r="B125" s="31">
        <v>803828</v>
      </c>
      <c r="C125" s="31">
        <v>608977</v>
      </c>
      <c r="D125" s="31">
        <v>773844</v>
      </c>
      <c r="E125" s="31">
        <v>824761</v>
      </c>
      <c r="F125" s="32">
        <f t="shared" si="56"/>
        <v>6.5797499237572499E-2</v>
      </c>
      <c r="G125" s="32">
        <f t="shared" si="50"/>
        <v>2.6041640749016048E-2</v>
      </c>
      <c r="H125" s="31">
        <f t="shared" si="57"/>
        <v>50917</v>
      </c>
      <c r="I125" s="31">
        <f t="shared" si="51"/>
        <v>20933</v>
      </c>
      <c r="J125" s="32">
        <f t="shared" si="52"/>
        <v>0.27504437834796824</v>
      </c>
      <c r="K125" s="90"/>
      <c r="L125" s="31">
        <v>1679396</v>
      </c>
      <c r="M125" s="31">
        <v>1185438</v>
      </c>
      <c r="N125" s="31">
        <v>1584577</v>
      </c>
      <c r="O125" s="31">
        <v>1661721</v>
      </c>
      <c r="P125" s="32">
        <f t="shared" si="58"/>
        <v>4.868428609023101E-2</v>
      </c>
      <c r="Q125" s="32">
        <f t="shared" si="53"/>
        <v>-1.0524617183797047E-2</v>
      </c>
      <c r="R125" s="31">
        <f t="shared" si="59"/>
        <v>77144</v>
      </c>
      <c r="S125" s="31">
        <f t="shared" si="54"/>
        <v>-17675</v>
      </c>
      <c r="T125" s="32">
        <f t="shared" si="55"/>
        <v>0.27568456987230611</v>
      </c>
    </row>
    <row r="126" spans="1:20" x14ac:dyDescent="0.25">
      <c r="A126" s="97" t="s">
        <v>51</v>
      </c>
      <c r="B126" s="31">
        <v>19884</v>
      </c>
      <c r="C126" s="31">
        <v>13217</v>
      </c>
      <c r="D126" s="31">
        <v>16181</v>
      </c>
      <c r="E126" s="31">
        <v>18659</v>
      </c>
      <c r="F126" s="32">
        <f t="shared" si="56"/>
        <v>0.1531425746245596</v>
      </c>
      <c r="G126" s="32">
        <f t="shared" si="50"/>
        <v>-6.1607322470327852E-2</v>
      </c>
      <c r="H126" s="31">
        <f t="shared" si="57"/>
        <v>2478</v>
      </c>
      <c r="I126" s="31">
        <f t="shared" si="51"/>
        <v>-1225</v>
      </c>
      <c r="J126" s="32">
        <f t="shared" si="52"/>
        <v>6.222473001990564E-3</v>
      </c>
      <c r="K126" s="90"/>
      <c r="L126" s="31">
        <v>44465</v>
      </c>
      <c r="M126" s="31">
        <v>27139</v>
      </c>
      <c r="N126" s="31">
        <v>34163</v>
      </c>
      <c r="O126" s="31">
        <v>39956</v>
      </c>
      <c r="P126" s="32">
        <f t="shared" si="58"/>
        <v>0.16956941720574892</v>
      </c>
      <c r="Q126" s="32">
        <f t="shared" si="53"/>
        <v>-0.10140559991004161</v>
      </c>
      <c r="R126" s="31">
        <f>O126-N126</f>
        <v>5793</v>
      </c>
      <c r="S126" s="31">
        <f t="shared" si="54"/>
        <v>-4509</v>
      </c>
      <c r="T126" s="32">
        <f t="shared" si="55"/>
        <v>6.6288219706062941E-3</v>
      </c>
    </row>
    <row r="127" spans="1:20" x14ac:dyDescent="0.25">
      <c r="A127" s="97" t="s">
        <v>52</v>
      </c>
      <c r="B127" s="31">
        <v>434819</v>
      </c>
      <c r="C127" s="31">
        <v>300105</v>
      </c>
      <c r="D127" s="31">
        <v>411785</v>
      </c>
      <c r="E127" s="31">
        <v>476786</v>
      </c>
      <c r="F127" s="32">
        <f t="shared" si="56"/>
        <v>0.15785179159027152</v>
      </c>
      <c r="G127" s="32">
        <f t="shared" si="50"/>
        <v>9.6516021608991309E-2</v>
      </c>
      <c r="H127" s="31">
        <f t="shared" si="57"/>
        <v>65001</v>
      </c>
      <c r="I127" s="31">
        <f t="shared" si="51"/>
        <v>41967</v>
      </c>
      <c r="J127" s="32">
        <f t="shared" si="52"/>
        <v>0.15900037583616877</v>
      </c>
      <c r="K127" s="90"/>
      <c r="L127" s="31">
        <v>923353</v>
      </c>
      <c r="M127" s="31">
        <v>562616</v>
      </c>
      <c r="N127" s="31">
        <v>871429</v>
      </c>
      <c r="O127" s="31">
        <v>959103</v>
      </c>
      <c r="P127" s="32">
        <f t="shared" si="58"/>
        <v>0.10060945871665972</v>
      </c>
      <c r="Q127" s="32">
        <f t="shared" si="53"/>
        <v>3.8717586881723554E-2</v>
      </c>
      <c r="R127" s="31">
        <f t="shared" si="59"/>
        <v>87674</v>
      </c>
      <c r="S127" s="31">
        <f t="shared" si="54"/>
        <v>35750</v>
      </c>
      <c r="T127" s="32">
        <f t="shared" si="55"/>
        <v>0.15911810587832637</v>
      </c>
    </row>
    <row r="128" spans="1:20" x14ac:dyDescent="0.25">
      <c r="A128" s="97" t="s">
        <v>53</v>
      </c>
      <c r="B128" s="31">
        <v>90570</v>
      </c>
      <c r="C128" s="31">
        <v>101150</v>
      </c>
      <c r="D128" s="31">
        <v>108040</v>
      </c>
      <c r="E128" s="31">
        <v>113195</v>
      </c>
      <c r="F128" s="32">
        <f t="shared" si="56"/>
        <v>4.7713809700111076E-2</v>
      </c>
      <c r="G128" s="32">
        <f t="shared" si="50"/>
        <v>0.24980677928673956</v>
      </c>
      <c r="H128" s="31">
        <f t="shared" si="57"/>
        <v>5155</v>
      </c>
      <c r="I128" s="31">
        <f t="shared" si="51"/>
        <v>22625</v>
      </c>
      <c r="J128" s="32">
        <f t="shared" si="52"/>
        <v>3.7748691326454899E-2</v>
      </c>
      <c r="K128" s="90"/>
      <c r="L128" s="31">
        <v>187397</v>
      </c>
      <c r="M128" s="31">
        <v>197034</v>
      </c>
      <c r="N128" s="31">
        <v>206916</v>
      </c>
      <c r="O128" s="31">
        <v>228188</v>
      </c>
      <c r="P128" s="32">
        <f t="shared" si="58"/>
        <v>0.10280500299638495</v>
      </c>
      <c r="Q128" s="32">
        <f t="shared" si="53"/>
        <v>0.21767157425145545</v>
      </c>
      <c r="R128" s="31">
        <f>O128-N128</f>
        <v>21272</v>
      </c>
      <c r="S128" s="31">
        <f t="shared" si="54"/>
        <v>40791</v>
      </c>
      <c r="T128" s="32">
        <f t="shared" si="55"/>
        <v>3.7857083487554039E-2</v>
      </c>
    </row>
    <row r="129" spans="1:20" x14ac:dyDescent="0.25">
      <c r="A129" s="97" t="s">
        <v>54</v>
      </c>
      <c r="B129" s="31">
        <v>47287</v>
      </c>
      <c r="C129" s="31">
        <v>41909</v>
      </c>
      <c r="D129" s="31">
        <v>52194</v>
      </c>
      <c r="E129" s="31">
        <v>55957</v>
      </c>
      <c r="F129" s="32">
        <f t="shared" si="56"/>
        <v>7.2096409548990215E-2</v>
      </c>
      <c r="G129" s="32">
        <f t="shared" si="50"/>
        <v>0.18334848901389389</v>
      </c>
      <c r="H129" s="31">
        <f t="shared" si="57"/>
        <v>3763</v>
      </c>
      <c r="I129" s="31">
        <f t="shared" si="51"/>
        <v>8670</v>
      </c>
      <c r="J129" s="32">
        <f t="shared" si="52"/>
        <v>1.8660749331281742E-2</v>
      </c>
      <c r="K129" s="90"/>
      <c r="L129" s="31">
        <v>97385</v>
      </c>
      <c r="M129" s="31">
        <v>81974</v>
      </c>
      <c r="N129" s="31">
        <v>111772</v>
      </c>
      <c r="O129" s="31">
        <v>118608</v>
      </c>
      <c r="P129" s="32">
        <f t="shared" si="58"/>
        <v>6.1160219017285078E-2</v>
      </c>
      <c r="Q129" s="32">
        <f t="shared" si="53"/>
        <v>0.21792883914360517</v>
      </c>
      <c r="R129" s="31">
        <f t="shared" si="59"/>
        <v>6836</v>
      </c>
      <c r="S129" s="31">
        <f t="shared" si="54"/>
        <v>21223</v>
      </c>
      <c r="T129" s="32">
        <f t="shared" si="55"/>
        <v>1.9677428078127723E-2</v>
      </c>
    </row>
    <row r="130" spans="1:20" x14ac:dyDescent="0.25">
      <c r="A130" s="97" t="s">
        <v>55</v>
      </c>
      <c r="B130" s="31">
        <v>13453</v>
      </c>
      <c r="C130" s="31">
        <v>11383</v>
      </c>
      <c r="D130" s="31">
        <v>14251</v>
      </c>
      <c r="E130" s="31">
        <v>15138</v>
      </c>
      <c r="F130" s="32">
        <f t="shared" si="56"/>
        <v>6.2241246228334823E-2</v>
      </c>
      <c r="G130" s="32">
        <f t="shared" si="50"/>
        <v>0.12525087341113506</v>
      </c>
      <c r="H130" s="31">
        <f t="shared" si="57"/>
        <v>887</v>
      </c>
      <c r="I130" s="31">
        <f t="shared" si="51"/>
        <v>1685</v>
      </c>
      <c r="J130" s="32">
        <f t="shared" si="52"/>
        <v>5.0482767728245439E-3</v>
      </c>
      <c r="K130" s="90"/>
      <c r="L130" s="31">
        <v>25882</v>
      </c>
      <c r="M130" s="31">
        <v>22783</v>
      </c>
      <c r="N130" s="31">
        <v>28604</v>
      </c>
      <c r="O130" s="31">
        <v>29719</v>
      </c>
      <c r="P130" s="32">
        <f t="shared" si="58"/>
        <v>3.8980562159138588E-2</v>
      </c>
      <c r="Q130" s="32">
        <f t="shared" si="53"/>
        <v>0.14824974886021169</v>
      </c>
      <c r="R130" s="31">
        <f t="shared" si="59"/>
        <v>1115</v>
      </c>
      <c r="S130" s="31">
        <f t="shared" si="54"/>
        <v>3837</v>
      </c>
      <c r="T130" s="32">
        <f t="shared" si="55"/>
        <v>4.9304725233869371E-3</v>
      </c>
    </row>
    <row r="131" spans="1:20" x14ac:dyDescent="0.25">
      <c r="A131" s="97" t="s">
        <v>56</v>
      </c>
      <c r="B131" s="31">
        <v>144826</v>
      </c>
      <c r="C131" s="31">
        <v>141290</v>
      </c>
      <c r="D131" s="31">
        <v>156374</v>
      </c>
      <c r="E131" s="31">
        <v>166759</v>
      </c>
      <c r="F131" s="32">
        <f t="shared" si="56"/>
        <v>6.6411295995497888E-2</v>
      </c>
      <c r="G131" s="32">
        <f t="shared" si="50"/>
        <v>0.15144380152735004</v>
      </c>
      <c r="H131" s="31">
        <f t="shared" si="57"/>
        <v>10385</v>
      </c>
      <c r="I131" s="31">
        <f t="shared" si="51"/>
        <v>21933</v>
      </c>
      <c r="J131" s="32">
        <f t="shared" si="52"/>
        <v>5.5611414081083901E-2</v>
      </c>
      <c r="K131" s="90"/>
      <c r="L131" s="31">
        <v>301158</v>
      </c>
      <c r="M131" s="31">
        <v>256160</v>
      </c>
      <c r="N131" s="31">
        <v>320294</v>
      </c>
      <c r="O131" s="31">
        <v>340167</v>
      </c>
      <c r="P131" s="32">
        <f t="shared" si="58"/>
        <v>6.2046120127133175E-2</v>
      </c>
      <c r="Q131" s="32">
        <f t="shared" si="53"/>
        <v>0.12953001414539878</v>
      </c>
      <c r="R131" s="31">
        <f>O131-N131</f>
        <v>19873</v>
      </c>
      <c r="S131" s="31">
        <f t="shared" si="54"/>
        <v>39009</v>
      </c>
      <c r="T131" s="32">
        <f t="shared" si="55"/>
        <v>5.6434740296206612E-2</v>
      </c>
    </row>
    <row r="132" spans="1:20" x14ac:dyDescent="0.25">
      <c r="A132" s="98" t="s">
        <v>57</v>
      </c>
      <c r="B132" s="39">
        <v>66960</v>
      </c>
      <c r="C132" s="39">
        <v>56495</v>
      </c>
      <c r="D132" s="39">
        <v>116676</v>
      </c>
      <c r="E132" s="39">
        <v>145638</v>
      </c>
      <c r="F132" s="40">
        <f t="shared" si="56"/>
        <v>0.24822585621721682</v>
      </c>
      <c r="G132" s="40">
        <f t="shared" si="50"/>
        <v>1.1749999999999998</v>
      </c>
      <c r="H132" s="39">
        <f t="shared" si="57"/>
        <v>28962</v>
      </c>
      <c r="I132" s="39">
        <f t="shared" si="51"/>
        <v>78678</v>
      </c>
      <c r="J132" s="40">
        <f t="shared" si="52"/>
        <v>4.8567904124760267E-2</v>
      </c>
      <c r="K132" s="90"/>
      <c r="L132" s="39">
        <v>131692</v>
      </c>
      <c r="M132" s="39">
        <v>127192</v>
      </c>
      <c r="N132" s="39">
        <v>236821</v>
      </c>
      <c r="O132" s="39">
        <v>235129</v>
      </c>
      <c r="P132" s="40">
        <f t="shared" si="58"/>
        <v>-7.1446366665118832E-3</v>
      </c>
      <c r="Q132" s="40">
        <f t="shared" si="53"/>
        <v>0.78544634450080486</v>
      </c>
      <c r="R132" s="39">
        <f t="shared" si="59"/>
        <v>-1692</v>
      </c>
      <c r="S132" s="39">
        <f t="shared" si="54"/>
        <v>103437</v>
      </c>
      <c r="T132" s="40">
        <f t="shared" si="55"/>
        <v>3.9008616506324138E-2</v>
      </c>
    </row>
    <row r="133" spans="1:20" x14ac:dyDescent="0.25">
      <c r="A133" s="99" t="s">
        <v>58</v>
      </c>
      <c r="B133" s="100">
        <f>B123-SUM(B124:B132)</f>
        <v>62043</v>
      </c>
      <c r="C133" s="100">
        <f>C123-SUM(C124:C132)</f>
        <v>48951</v>
      </c>
      <c r="D133" s="100">
        <f>D123-SUM(D124:D132)</f>
        <v>72588</v>
      </c>
      <c r="E133" s="100">
        <f>E123-SUM(E124:E132)</f>
        <v>67430</v>
      </c>
      <c r="F133" s="101">
        <f t="shared" si="56"/>
        <v>-7.1058577175290627E-2</v>
      </c>
      <c r="G133" s="101">
        <f t="shared" si="50"/>
        <v>8.6826878132907792E-2</v>
      </c>
      <c r="H133" s="100">
        <f t="shared" si="57"/>
        <v>-5158</v>
      </c>
      <c r="I133" s="100">
        <f t="shared" si="51"/>
        <v>5387</v>
      </c>
      <c r="J133" s="101">
        <f t="shared" si="52"/>
        <v>2.248680821717261E-2</v>
      </c>
      <c r="K133" s="90"/>
      <c r="L133" s="100">
        <f>L123-SUM(L124:L132)</f>
        <v>131807</v>
      </c>
      <c r="M133" s="100">
        <f>M123-SUM(M124:M132)</f>
        <v>94385</v>
      </c>
      <c r="N133" s="100">
        <f>N123-SUM(N124:N132)</f>
        <v>152463</v>
      </c>
      <c r="O133" s="100">
        <f>O123-SUM(O124:O132)</f>
        <v>135521</v>
      </c>
      <c r="P133" s="101">
        <f t="shared" si="58"/>
        <v>-0.11112204272512016</v>
      </c>
      <c r="Q133" s="101">
        <f t="shared" si="53"/>
        <v>2.8177562648417753E-2</v>
      </c>
      <c r="R133" s="100">
        <f t="shared" si="59"/>
        <v>-16942</v>
      </c>
      <c r="S133" s="100">
        <f t="shared" si="54"/>
        <v>3714</v>
      </c>
      <c r="T133" s="101">
        <f t="shared" si="55"/>
        <v>2.2483346237824997E-2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146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febrero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7.4075019277577914</v>
      </c>
      <c r="C137" s="112">
        <f>C72/C7</f>
        <v>6.4053151292400861</v>
      </c>
      <c r="D137" s="113">
        <f>D72/D7</f>
        <v>6.8088718190707382</v>
      </c>
      <c r="E137" s="114"/>
      <c r="F137" s="111">
        <f t="shared" ref="F137:F148" si="61">E72/E7</f>
        <v>6.7620859172398244</v>
      </c>
      <c r="G137" s="113">
        <f>F137-D137</f>
        <v>-4.6785901830913801E-2</v>
      </c>
      <c r="H137" s="114"/>
      <c r="I137" s="113">
        <f t="shared" ref="I137:I148" si="62">F137-B137</f>
        <v>-0.64541601051796693</v>
      </c>
      <c r="J137" s="114"/>
      <c r="K137" s="115"/>
      <c r="L137" s="111">
        <f t="shared" ref="L137:N148" si="63">L72/L7</f>
        <v>7.6550824827511423</v>
      </c>
      <c r="M137" s="112">
        <f t="shared" si="63"/>
        <v>6.8297853550761403</v>
      </c>
      <c r="N137" s="113">
        <f>N72/N7</f>
        <v>7.0326808295459147</v>
      </c>
      <c r="O137" s="114"/>
      <c r="P137" s="111">
        <f t="shared" ref="P137:P148" si="64">O72/O7</f>
        <v>7.0001312317669138</v>
      </c>
      <c r="Q137" s="113">
        <f>P137-N137</f>
        <v>-3.2549597779000905E-2</v>
      </c>
      <c r="R137" s="114"/>
      <c r="S137" s="113">
        <f t="shared" ref="S137:S148" si="65">P137-L137</f>
        <v>-0.65495125098422857</v>
      </c>
      <c r="T137" s="114"/>
    </row>
    <row r="138" spans="1:20" x14ac:dyDescent="0.25">
      <c r="A138" s="116" t="s">
        <v>5</v>
      </c>
      <c r="B138" s="117">
        <f t="shared" si="60"/>
        <v>6.9417507695039662</v>
      </c>
      <c r="C138" s="118">
        <f t="shared" si="60"/>
        <v>6.0577363410669953</v>
      </c>
      <c r="D138" s="119">
        <f t="shared" si="60"/>
        <v>6.4266827988035331</v>
      </c>
      <c r="E138" s="120"/>
      <c r="F138" s="117">
        <f t="shared" si="61"/>
        <v>6.4275548652457788</v>
      </c>
      <c r="G138" s="119">
        <f t="shared" ref="G138:G148" si="66">F138-D138</f>
        <v>8.7206644224568919E-4</v>
      </c>
      <c r="H138" s="120"/>
      <c r="I138" s="119">
        <f t="shared" si="62"/>
        <v>-0.5141959042581874</v>
      </c>
      <c r="J138" s="120"/>
      <c r="K138" s="115"/>
      <c r="L138" s="117">
        <f t="shared" si="63"/>
        <v>7.1952689470890752</v>
      </c>
      <c r="M138" s="118">
        <f t="shared" si="63"/>
        <v>6.4636532449808506</v>
      </c>
      <c r="N138" s="119">
        <f t="shared" si="63"/>
        <v>6.6670320513608914</v>
      </c>
      <c r="O138" s="120"/>
      <c r="P138" s="117">
        <f t="shared" si="64"/>
        <v>6.63012823357146</v>
      </c>
      <c r="Q138" s="119">
        <f t="shared" ref="Q138:Q148" si="67">P138-N138</f>
        <v>-3.6903817789431415E-2</v>
      </c>
      <c r="R138" s="120"/>
      <c r="S138" s="119">
        <f t="shared" si="65"/>
        <v>-0.56514071351761519</v>
      </c>
      <c r="T138" s="120"/>
    </row>
    <row r="139" spans="1:20" x14ac:dyDescent="0.25">
      <c r="A139" s="121" t="s">
        <v>6</v>
      </c>
      <c r="B139" s="122">
        <f t="shared" si="60"/>
        <v>6.655987861710198</v>
      </c>
      <c r="C139" s="123">
        <f t="shared" si="60"/>
        <v>5.9726997628199889</v>
      </c>
      <c r="D139" s="124">
        <f t="shared" si="60"/>
        <v>6.2722060870091365</v>
      </c>
      <c r="E139" s="125"/>
      <c r="F139" s="122">
        <f t="shared" si="61"/>
        <v>6.3423858970586178</v>
      </c>
      <c r="G139" s="124">
        <f t="shared" si="66"/>
        <v>7.0179810049481262E-2</v>
      </c>
      <c r="H139" s="125"/>
      <c r="I139" s="124">
        <f t="shared" si="62"/>
        <v>-0.31360196465158019</v>
      </c>
      <c r="J139" s="125"/>
      <c r="K139" s="126"/>
      <c r="L139" s="122">
        <f t="shared" si="63"/>
        <v>6.8191121758426156</v>
      </c>
      <c r="M139" s="123">
        <f t="shared" si="63"/>
        <v>6.3702274092820854</v>
      </c>
      <c r="N139" s="124">
        <f>N74/N9</f>
        <v>6.5154849804367032</v>
      </c>
      <c r="O139" s="125"/>
      <c r="P139" s="122">
        <f t="shared" si="64"/>
        <v>6.4373869392185235</v>
      </c>
      <c r="Q139" s="124">
        <f t="shared" si="67"/>
        <v>-7.8098041218179759E-2</v>
      </c>
      <c r="R139" s="125"/>
      <c r="S139" s="124">
        <f t="shared" si="65"/>
        <v>-0.38172523662409219</v>
      </c>
      <c r="T139" s="125"/>
    </row>
    <row r="140" spans="1:20" x14ac:dyDescent="0.25">
      <c r="A140" s="37" t="s">
        <v>7</v>
      </c>
      <c r="B140" s="127">
        <f t="shared" si="60"/>
        <v>7.2292106528101439</v>
      </c>
      <c r="C140" s="128">
        <f t="shared" si="60"/>
        <v>6.1119410535838634</v>
      </c>
      <c r="D140" s="129">
        <f t="shared" si="60"/>
        <v>6.7134870123020196</v>
      </c>
      <c r="E140" s="130"/>
      <c r="F140" s="127">
        <f t="shared" si="61"/>
        <v>6.6523961780994423</v>
      </c>
      <c r="G140" s="129">
        <f t="shared" si="66"/>
        <v>-6.1090834202577327E-2</v>
      </c>
      <c r="H140" s="130"/>
      <c r="I140" s="129">
        <f t="shared" si="62"/>
        <v>-0.57681447471070157</v>
      </c>
      <c r="J140" s="130"/>
      <c r="K140" s="126"/>
      <c r="L140" s="127">
        <f t="shared" si="63"/>
        <v>7.5221081561716918</v>
      </c>
      <c r="M140" s="128">
        <f t="shared" si="63"/>
        <v>6.509100256019174</v>
      </c>
      <c r="N140" s="129">
        <f t="shared" si="63"/>
        <v>6.9388175357692443</v>
      </c>
      <c r="O140" s="130"/>
      <c r="P140" s="127">
        <f t="shared" si="64"/>
        <v>6.8735213959579511</v>
      </c>
      <c r="Q140" s="129">
        <f>P140-N140</f>
        <v>-6.529613981129323E-2</v>
      </c>
      <c r="R140" s="130"/>
      <c r="S140" s="129">
        <f t="shared" si="65"/>
        <v>-0.64858676021374073</v>
      </c>
      <c r="T140" s="130"/>
    </row>
    <row r="141" spans="1:20" x14ac:dyDescent="0.25">
      <c r="A141" s="37" t="s">
        <v>8</v>
      </c>
      <c r="B141" s="127">
        <f t="shared" si="60"/>
        <v>7.2424242424242422</v>
      </c>
      <c r="C141" s="128">
        <f t="shared" si="60"/>
        <v>6.2444241829148552</v>
      </c>
      <c r="D141" s="129">
        <f t="shared" si="60"/>
        <v>6.0636924803591468</v>
      </c>
      <c r="E141" s="130"/>
      <c r="F141" s="127">
        <f t="shared" si="61"/>
        <v>6.280155482815057</v>
      </c>
      <c r="G141" s="129">
        <f t="shared" si="66"/>
        <v>0.21646300245591021</v>
      </c>
      <c r="H141" s="130"/>
      <c r="I141" s="129">
        <f t="shared" si="62"/>
        <v>-0.96226875960918523</v>
      </c>
      <c r="J141" s="130"/>
      <c r="K141" s="126"/>
      <c r="L141" s="127">
        <f t="shared" si="63"/>
        <v>7.4331764784780985</v>
      </c>
      <c r="M141" s="128">
        <f t="shared" si="63"/>
        <v>6.7946611628987723</v>
      </c>
      <c r="N141" s="129">
        <f t="shared" si="63"/>
        <v>6.4076959787525416</v>
      </c>
      <c r="O141" s="130"/>
      <c r="P141" s="127">
        <f t="shared" si="64"/>
        <v>6.5560657584093223</v>
      </c>
      <c r="Q141" s="129">
        <f t="shared" si="67"/>
        <v>0.14836977965678066</v>
      </c>
      <c r="R141" s="130"/>
      <c r="S141" s="129">
        <f t="shared" si="65"/>
        <v>-0.87711072006877622</v>
      </c>
      <c r="T141" s="130"/>
    </row>
    <row r="142" spans="1:20" x14ac:dyDescent="0.25">
      <c r="A142" s="37" t="s">
        <v>9</v>
      </c>
      <c r="B142" s="127">
        <f t="shared" si="60"/>
        <v>3.950098097756547</v>
      </c>
      <c r="C142" s="128">
        <f t="shared" si="60"/>
        <v>4.6841175525935439</v>
      </c>
      <c r="D142" s="129">
        <f t="shared" si="60"/>
        <v>4.195622895622896</v>
      </c>
      <c r="E142" s="130"/>
      <c r="F142" s="127">
        <f t="shared" si="61"/>
        <v>4.016723716381418</v>
      </c>
      <c r="G142" s="129">
        <f t="shared" si="66"/>
        <v>-0.17889917924147802</v>
      </c>
      <c r="H142" s="130"/>
      <c r="I142" s="129">
        <f t="shared" si="62"/>
        <v>6.6625618624871041E-2</v>
      </c>
      <c r="J142" s="130"/>
      <c r="K142" s="126"/>
      <c r="L142" s="127">
        <f t="shared" si="63"/>
        <v>4.0829557484649586</v>
      </c>
      <c r="M142" s="128">
        <f t="shared" si="63"/>
        <v>4.8449566252764074</v>
      </c>
      <c r="N142" s="129">
        <f t="shared" si="63"/>
        <v>4.2497488765530003</v>
      </c>
      <c r="O142" s="130"/>
      <c r="P142" s="127">
        <f t="shared" si="64"/>
        <v>4.1360743760564782</v>
      </c>
      <c r="Q142" s="129">
        <f t="shared" si="67"/>
        <v>-0.11367450049652206</v>
      </c>
      <c r="R142" s="130"/>
      <c r="S142" s="129">
        <f t="shared" si="65"/>
        <v>5.311862759151964E-2</v>
      </c>
      <c r="T142" s="130"/>
    </row>
    <row r="143" spans="1:20" x14ac:dyDescent="0.25">
      <c r="A143" s="131" t="s">
        <v>10</v>
      </c>
      <c r="B143" s="132">
        <f t="shared" si="60"/>
        <v>4.2979422066549908</v>
      </c>
      <c r="C143" s="133">
        <f t="shared" si="60"/>
        <v>4.1936383928571432</v>
      </c>
      <c r="D143" s="134">
        <f t="shared" si="60"/>
        <v>3.7401812688821754</v>
      </c>
      <c r="E143" s="135"/>
      <c r="F143" s="132">
        <f t="shared" si="61"/>
        <v>3.617868076816031</v>
      </c>
      <c r="G143" s="134">
        <f t="shared" si="66"/>
        <v>-0.12231319206614444</v>
      </c>
      <c r="H143" s="135"/>
      <c r="I143" s="134">
        <f t="shared" si="62"/>
        <v>-0.68007412983895987</v>
      </c>
      <c r="J143" s="135"/>
      <c r="K143" s="126"/>
      <c r="L143" s="132">
        <f t="shared" si="63"/>
        <v>4.567853042479908</v>
      </c>
      <c r="M143" s="133">
        <f t="shared" si="63"/>
        <v>3.8569177434604476</v>
      </c>
      <c r="N143" s="134">
        <f t="shared" si="63"/>
        <v>3.8337019018133569</v>
      </c>
      <c r="O143" s="135"/>
      <c r="P143" s="132">
        <f t="shared" si="64"/>
        <v>3.7691558893060773</v>
      </c>
      <c r="Q143" s="134">
        <f t="shared" si="67"/>
        <v>-6.4546012507279649E-2</v>
      </c>
      <c r="R143" s="135"/>
      <c r="S143" s="134">
        <f t="shared" si="65"/>
        <v>-0.79869715317383072</v>
      </c>
      <c r="T143" s="135"/>
    </row>
    <row r="144" spans="1:20" x14ac:dyDescent="0.25">
      <c r="A144" s="136" t="s">
        <v>11</v>
      </c>
      <c r="B144" s="137">
        <f t="shared" si="60"/>
        <v>8.7452528451051439</v>
      </c>
      <c r="C144" s="118">
        <f t="shared" si="60"/>
        <v>7.8127694043451843</v>
      </c>
      <c r="D144" s="119">
        <f t="shared" si="60"/>
        <v>8.301139278258276</v>
      </c>
      <c r="E144" s="120"/>
      <c r="F144" s="137">
        <f t="shared" si="61"/>
        <v>7.976393819168929</v>
      </c>
      <c r="G144" s="119">
        <f t="shared" si="66"/>
        <v>-0.32474545908934704</v>
      </c>
      <c r="H144" s="120"/>
      <c r="I144" s="119">
        <f t="shared" si="62"/>
        <v>-0.76885902593621491</v>
      </c>
      <c r="J144" s="120"/>
      <c r="K144" s="115"/>
      <c r="L144" s="137">
        <f t="shared" si="63"/>
        <v>8.9681248040137973</v>
      </c>
      <c r="M144" s="118">
        <f t="shared" si="63"/>
        <v>8.2025943917821387</v>
      </c>
      <c r="N144" s="119">
        <f t="shared" si="63"/>
        <v>8.4802407746663171</v>
      </c>
      <c r="O144" s="120"/>
      <c r="P144" s="137">
        <f t="shared" si="64"/>
        <v>8.3526400017300855</v>
      </c>
      <c r="Q144" s="119">
        <f t="shared" si="67"/>
        <v>-0.12760077293623162</v>
      </c>
      <c r="R144" s="120"/>
      <c r="S144" s="119">
        <f t="shared" si="65"/>
        <v>-0.61548480228371183</v>
      </c>
      <c r="T144" s="120"/>
    </row>
    <row r="145" spans="1:20" x14ac:dyDescent="0.25">
      <c r="A145" s="36" t="s">
        <v>12</v>
      </c>
      <c r="B145" s="138">
        <f t="shared" si="60"/>
        <v>7.9346546310832027</v>
      </c>
      <c r="C145" s="139">
        <f t="shared" si="60"/>
        <v>6.9375975039001556</v>
      </c>
      <c r="D145" s="140">
        <f t="shared" si="60"/>
        <v>6.1227038941954444</v>
      </c>
      <c r="E145" s="141"/>
      <c r="F145" s="138">
        <f t="shared" si="61"/>
        <v>5.5459432048681538</v>
      </c>
      <c r="G145" s="140">
        <f t="shared" si="66"/>
        <v>-0.57676068932729052</v>
      </c>
      <c r="H145" s="141"/>
      <c r="I145" s="140">
        <f t="shared" si="62"/>
        <v>-2.3887114262150488</v>
      </c>
      <c r="J145" s="141"/>
      <c r="K145" s="126"/>
      <c r="L145" s="138">
        <f t="shared" si="63"/>
        <v>8.233779001179709</v>
      </c>
      <c r="M145" s="139">
        <f t="shared" si="63"/>
        <v>7.173310495172843</v>
      </c>
      <c r="N145" s="140">
        <f t="shared" si="63"/>
        <v>6.5705786911844237</v>
      </c>
      <c r="O145" s="141"/>
      <c r="P145" s="138">
        <f t="shared" si="64"/>
        <v>5.7322093504344229</v>
      </c>
      <c r="Q145" s="140">
        <f t="shared" si="67"/>
        <v>-0.8383693407500008</v>
      </c>
      <c r="R145" s="141"/>
      <c r="S145" s="140">
        <f t="shared" si="65"/>
        <v>-2.501569650745286</v>
      </c>
      <c r="T145" s="141"/>
    </row>
    <row r="146" spans="1:20" x14ac:dyDescent="0.25">
      <c r="A146" s="37" t="s">
        <v>8</v>
      </c>
      <c r="B146" s="142">
        <f t="shared" si="60"/>
        <v>8.8063902476900378</v>
      </c>
      <c r="C146" s="143">
        <f t="shared" si="60"/>
        <v>8.1338782924613984</v>
      </c>
      <c r="D146" s="144">
        <f t="shared" si="60"/>
        <v>8.9256651849331092</v>
      </c>
      <c r="E146" s="145"/>
      <c r="F146" s="142">
        <f t="shared" si="61"/>
        <v>8.672691696694951</v>
      </c>
      <c r="G146" s="144">
        <f t="shared" si="66"/>
        <v>-0.25297348823815824</v>
      </c>
      <c r="H146" s="145"/>
      <c r="I146" s="144">
        <f t="shared" si="62"/>
        <v>-0.13369855099508676</v>
      </c>
      <c r="J146" s="145"/>
      <c r="K146" s="126"/>
      <c r="L146" s="142">
        <f t="shared" si="63"/>
        <v>9.0932744325391912</v>
      </c>
      <c r="M146" s="143">
        <f t="shared" si="63"/>
        <v>8.5557590388190565</v>
      </c>
      <c r="N146" s="144">
        <f t="shared" si="63"/>
        <v>9.1353001017293991</v>
      </c>
      <c r="O146" s="145"/>
      <c r="P146" s="142">
        <f t="shared" si="64"/>
        <v>9.0360639864043719</v>
      </c>
      <c r="Q146" s="144">
        <f t="shared" si="67"/>
        <v>-9.9236115325027185E-2</v>
      </c>
      <c r="R146" s="145"/>
      <c r="S146" s="144">
        <f t="shared" si="65"/>
        <v>-5.7210446134819293E-2</v>
      </c>
      <c r="T146" s="145"/>
    </row>
    <row r="147" spans="1:20" x14ac:dyDescent="0.25">
      <c r="A147" s="37" t="s">
        <v>9</v>
      </c>
      <c r="B147" s="142">
        <f t="shared" si="60"/>
        <v>8.5067675461942063</v>
      </c>
      <c r="C147" s="143">
        <f t="shared" si="60"/>
        <v>7.5562582648191805</v>
      </c>
      <c r="D147" s="144">
        <f t="shared" si="60"/>
        <v>7.7443588076887364</v>
      </c>
      <c r="E147" s="145"/>
      <c r="F147" s="142">
        <f t="shared" si="61"/>
        <v>7.4735574074805484</v>
      </c>
      <c r="G147" s="144">
        <f t="shared" si="66"/>
        <v>-0.27080140020818799</v>
      </c>
      <c r="H147" s="145"/>
      <c r="I147" s="144">
        <f t="shared" si="62"/>
        <v>-1.0332101387136579</v>
      </c>
      <c r="J147" s="145"/>
      <c r="K147" s="126"/>
      <c r="L147" s="142">
        <f t="shared" si="63"/>
        <v>8.7583140203116461</v>
      </c>
      <c r="M147" s="143">
        <f t="shared" si="63"/>
        <v>8.0053840856445255</v>
      </c>
      <c r="N147" s="144">
        <f t="shared" si="63"/>
        <v>7.7904543597657847</v>
      </c>
      <c r="O147" s="145"/>
      <c r="P147" s="142">
        <f t="shared" si="64"/>
        <v>7.9198232053636248</v>
      </c>
      <c r="Q147" s="144">
        <f t="shared" si="67"/>
        <v>0.12936884559784012</v>
      </c>
      <c r="R147" s="145"/>
      <c r="S147" s="144">
        <f t="shared" si="65"/>
        <v>-0.83849081494802125</v>
      </c>
      <c r="T147" s="145"/>
    </row>
    <row r="148" spans="1:20" x14ac:dyDescent="0.25">
      <c r="A148" s="38" t="s">
        <v>10</v>
      </c>
      <c r="B148" s="146">
        <f t="shared" si="60"/>
        <v>9.3932112550245641</v>
      </c>
      <c r="C148" s="147">
        <f t="shared" si="60"/>
        <v>7.427726233696383</v>
      </c>
      <c r="D148" s="148">
        <f t="shared" si="60"/>
        <v>8.0002362669816893</v>
      </c>
      <c r="E148" s="149"/>
      <c r="F148" s="146">
        <f t="shared" si="61"/>
        <v>8.0603361905822108</v>
      </c>
      <c r="G148" s="148">
        <f t="shared" si="66"/>
        <v>6.0099923600521521E-2</v>
      </c>
      <c r="H148" s="149"/>
      <c r="I148" s="148">
        <f t="shared" si="62"/>
        <v>-1.3328750644423533</v>
      </c>
      <c r="J148" s="149"/>
      <c r="K148" s="126"/>
      <c r="L148" s="146">
        <f t="shared" si="63"/>
        <v>9.2038134501417161</v>
      </c>
      <c r="M148" s="147">
        <f t="shared" si="63"/>
        <v>7.7864104901479561</v>
      </c>
      <c r="N148" s="148">
        <f t="shared" si="63"/>
        <v>8.2352627209109244</v>
      </c>
      <c r="O148" s="149"/>
      <c r="P148" s="146">
        <f t="shared" si="64"/>
        <v>8.4533356082579765</v>
      </c>
      <c r="Q148" s="148">
        <f t="shared" si="67"/>
        <v>0.2180728873470521</v>
      </c>
      <c r="R148" s="149"/>
      <c r="S148" s="148">
        <f t="shared" si="65"/>
        <v>-0.75047784188373967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146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febrero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7.4075019277577914</v>
      </c>
      <c r="C153" s="151">
        <f t="shared" si="68"/>
        <v>6.4053151292400861</v>
      </c>
      <c r="D153" s="152">
        <f t="shared" si="68"/>
        <v>6.8088718190707382</v>
      </c>
      <c r="E153" s="153"/>
      <c r="F153" s="154">
        <f t="shared" ref="F153:F184" si="69">E88/E23</f>
        <v>6.7620859172398244</v>
      </c>
      <c r="G153" s="113">
        <f>F153-D153</f>
        <v>-4.6785901830913801E-2</v>
      </c>
      <c r="H153" s="114"/>
      <c r="I153" s="113">
        <f t="shared" ref="I153:I184" si="70">F153-B153</f>
        <v>-0.64541601051796693</v>
      </c>
      <c r="J153" s="114"/>
      <c r="K153" s="115"/>
      <c r="L153" s="150">
        <f t="shared" ref="L153:N168" si="71">L88/L23</f>
        <v>7.6550824827511423</v>
      </c>
      <c r="M153" s="151">
        <f>M88/M23</f>
        <v>6.8297853550761403</v>
      </c>
      <c r="N153" s="152">
        <f>N88/N23</f>
        <v>7.0326808295459147</v>
      </c>
      <c r="O153" s="153"/>
      <c r="P153" s="154">
        <f t="shared" ref="P153:P184" si="72">O88/O23</f>
        <v>7.0001312317669138</v>
      </c>
      <c r="Q153" s="113">
        <f>P153-N153</f>
        <v>-3.2549597779000905E-2</v>
      </c>
      <c r="R153" s="114"/>
      <c r="S153" s="113">
        <f t="shared" ref="S153:S184" si="73">P153-L153</f>
        <v>-0.65495125098422857</v>
      </c>
      <c r="T153" s="114"/>
    </row>
    <row r="154" spans="1:20" x14ac:dyDescent="0.25">
      <c r="A154" s="155" t="s">
        <v>16</v>
      </c>
      <c r="B154" s="111">
        <f t="shared" si="68"/>
        <v>4.338420358755144</v>
      </c>
      <c r="C154" s="151">
        <f t="shared" si="68"/>
        <v>3.6884998861027878</v>
      </c>
      <c r="D154" s="113">
        <f t="shared" si="68"/>
        <v>4.091251328421925</v>
      </c>
      <c r="E154" s="114"/>
      <c r="F154" s="156">
        <f t="shared" si="69"/>
        <v>3.9469685087398267</v>
      </c>
      <c r="G154" s="119">
        <f t="shared" ref="G154:G184" si="74">F154-D154</f>
        <v>-0.14428281968209822</v>
      </c>
      <c r="H154" s="120"/>
      <c r="I154" s="119">
        <f t="shared" si="70"/>
        <v>-0.39145185001531724</v>
      </c>
      <c r="J154" s="120"/>
      <c r="K154" s="115"/>
      <c r="L154" s="150">
        <f t="shared" si="71"/>
        <v>4.6118776367008376</v>
      </c>
      <c r="M154" s="151">
        <f t="shared" si="71"/>
        <v>4.0446778158861205</v>
      </c>
      <c r="N154" s="113">
        <f t="shared" si="71"/>
        <v>4.3687309557529721</v>
      </c>
      <c r="O154" s="114"/>
      <c r="P154" s="154">
        <f t="shared" si="72"/>
        <v>4.2120680614071571</v>
      </c>
      <c r="Q154" s="119">
        <f t="shared" ref="Q154:Q184" si="75">P154-N154</f>
        <v>-0.15666289434581504</v>
      </c>
      <c r="R154" s="120"/>
      <c r="S154" s="119">
        <f t="shared" si="73"/>
        <v>-0.39980957529368055</v>
      </c>
      <c r="T154" s="120"/>
    </row>
    <row r="155" spans="1:20" x14ac:dyDescent="0.25">
      <c r="A155" s="157" t="s">
        <v>17</v>
      </c>
      <c r="B155" s="122">
        <f t="shared" si="68"/>
        <v>3.1244836756634413</v>
      </c>
      <c r="C155" s="158">
        <f t="shared" si="68"/>
        <v>2.570277492291881</v>
      </c>
      <c r="D155" s="159">
        <f t="shared" si="68"/>
        <v>3.2258282950423216</v>
      </c>
      <c r="E155" s="160"/>
      <c r="F155" s="161">
        <f t="shared" si="69"/>
        <v>3.3842688012270528</v>
      </c>
      <c r="G155" s="124">
        <f t="shared" si="74"/>
        <v>0.15844050618473116</v>
      </c>
      <c r="H155" s="125"/>
      <c r="I155" s="124">
        <f t="shared" si="70"/>
        <v>0.25978512556361144</v>
      </c>
      <c r="J155" s="125"/>
      <c r="K155" s="126"/>
      <c r="L155" s="162">
        <f t="shared" si="71"/>
        <v>3.333022578295703</v>
      </c>
      <c r="M155" s="158">
        <f t="shared" si="71"/>
        <v>2.955751142490993</v>
      </c>
      <c r="N155" s="159">
        <f t="shared" si="71"/>
        <v>3.4305904313237483</v>
      </c>
      <c r="O155" s="160"/>
      <c r="P155" s="163">
        <f t="shared" si="72"/>
        <v>3.5673198323317004</v>
      </c>
      <c r="Q155" s="124">
        <f t="shared" si="75"/>
        <v>0.13672940100795206</v>
      </c>
      <c r="R155" s="125"/>
      <c r="S155" s="124">
        <f t="shared" si="73"/>
        <v>0.23429725403599733</v>
      </c>
      <c r="T155" s="125"/>
    </row>
    <row r="156" spans="1:20" x14ac:dyDescent="0.25">
      <c r="A156" s="121" t="s">
        <v>18</v>
      </c>
      <c r="B156" s="122">
        <f t="shared" si="68"/>
        <v>3.3686640286414171</v>
      </c>
      <c r="C156" s="158">
        <f t="shared" si="68"/>
        <v>2.3637188665927198</v>
      </c>
      <c r="D156" s="159">
        <f t="shared" si="68"/>
        <v>3.2602538640877299</v>
      </c>
      <c r="E156" s="160"/>
      <c r="F156" s="161">
        <f t="shared" si="69"/>
        <v>3.4173682944431079</v>
      </c>
      <c r="G156" s="124">
        <f t="shared" si="74"/>
        <v>0.15711443035537798</v>
      </c>
      <c r="H156" s="125"/>
      <c r="I156" s="124">
        <f t="shared" si="70"/>
        <v>4.8704265801690738E-2</v>
      </c>
      <c r="J156" s="125"/>
      <c r="K156" s="126"/>
      <c r="L156" s="162">
        <f t="shared" si="71"/>
        <v>3.819487658162207</v>
      </c>
      <c r="M156" s="158">
        <f t="shared" si="71"/>
        <v>2.964397560573595</v>
      </c>
      <c r="N156" s="159">
        <f t="shared" si="71"/>
        <v>3.7509192142031726</v>
      </c>
      <c r="O156" s="160"/>
      <c r="P156" s="163">
        <f t="shared" si="72"/>
        <v>3.5430849220103986</v>
      </c>
      <c r="Q156" s="124">
        <f t="shared" si="75"/>
        <v>-0.20783429219277405</v>
      </c>
      <c r="R156" s="125"/>
      <c r="S156" s="124">
        <f t="shared" si="73"/>
        <v>-0.27640273615180844</v>
      </c>
      <c r="T156" s="125"/>
    </row>
    <row r="157" spans="1:20" x14ac:dyDescent="0.25">
      <c r="A157" s="121" t="s">
        <v>19</v>
      </c>
      <c r="B157" s="122">
        <f t="shared" si="68"/>
        <v>2.7573310667233319</v>
      </c>
      <c r="C157" s="158">
        <f t="shared" si="68"/>
        <v>2.7124514158800666</v>
      </c>
      <c r="D157" s="124">
        <f t="shared" si="68"/>
        <v>3.1819881240378272</v>
      </c>
      <c r="E157" s="125"/>
      <c r="F157" s="161">
        <f t="shared" si="69"/>
        <v>3.3623396286556697</v>
      </c>
      <c r="G157" s="124">
        <f t="shared" si="74"/>
        <v>0.18035150461784255</v>
      </c>
      <c r="H157" s="125"/>
      <c r="I157" s="124">
        <f t="shared" si="70"/>
        <v>0.60500856193233776</v>
      </c>
      <c r="J157" s="125"/>
      <c r="K157" s="126"/>
      <c r="L157" s="162">
        <f t="shared" si="71"/>
        <v>2.7093278372448641</v>
      </c>
      <c r="M157" s="158">
        <f t="shared" si="71"/>
        <v>2.9489549144930041</v>
      </c>
      <c r="N157" s="124">
        <f t="shared" si="71"/>
        <v>2.8743006567745075</v>
      </c>
      <c r="O157" s="125"/>
      <c r="P157" s="163">
        <f t="shared" si="72"/>
        <v>3.5812050681177263</v>
      </c>
      <c r="Q157" s="124">
        <f>P157-N157</f>
        <v>0.7069044113432188</v>
      </c>
      <c r="R157" s="125"/>
      <c r="S157" s="124">
        <f t="shared" si="73"/>
        <v>0.87187723087286217</v>
      </c>
      <c r="T157" s="125"/>
    </row>
    <row r="158" spans="1:20" x14ac:dyDescent="0.25">
      <c r="A158" s="164" t="s">
        <v>64</v>
      </c>
      <c r="B158" s="132">
        <f t="shared" si="68"/>
        <v>5.0008027416715555</v>
      </c>
      <c r="C158" s="165">
        <f t="shared" si="68"/>
        <v>4.5192096261910581</v>
      </c>
      <c r="D158" s="134">
        <f t="shared" si="68"/>
        <v>4.6047873256414675</v>
      </c>
      <c r="E158" s="135"/>
      <c r="F158" s="166">
        <f t="shared" si="69"/>
        <v>4.268442959636344</v>
      </c>
      <c r="G158" s="129">
        <f t="shared" si="74"/>
        <v>-0.33634436600512352</v>
      </c>
      <c r="H158" s="130"/>
      <c r="I158" s="129">
        <f t="shared" si="70"/>
        <v>-0.73235978203521146</v>
      </c>
      <c r="J158" s="130"/>
      <c r="K158" s="126"/>
      <c r="L158" s="167">
        <f t="shared" si="71"/>
        <v>5.2998166402858535</v>
      </c>
      <c r="M158" s="165">
        <f t="shared" si="71"/>
        <v>4.8281086911140489</v>
      </c>
      <c r="N158" s="134">
        <f t="shared" si="71"/>
        <v>4.9591491385097335</v>
      </c>
      <c r="O158" s="135"/>
      <c r="P158" s="168">
        <f t="shared" si="72"/>
        <v>4.5716720184778321</v>
      </c>
      <c r="Q158" s="129">
        <f t="shared" si="75"/>
        <v>-0.38747712003190138</v>
      </c>
      <c r="R158" s="130"/>
      <c r="S158" s="129">
        <f t="shared" si="73"/>
        <v>-0.72814462180802142</v>
      </c>
      <c r="T158" s="130"/>
    </row>
    <row r="159" spans="1:20" x14ac:dyDescent="0.25">
      <c r="A159" s="169" t="s">
        <v>21</v>
      </c>
      <c r="B159" s="117">
        <f t="shared" si="68"/>
        <v>7.8962688205222822</v>
      </c>
      <c r="C159" s="170">
        <f t="shared" si="68"/>
        <v>6.9362761549262011</v>
      </c>
      <c r="D159" s="119">
        <f t="shared" si="68"/>
        <v>7.2331463280887505</v>
      </c>
      <c r="E159" s="120"/>
      <c r="F159" s="171">
        <f t="shared" si="69"/>
        <v>7.1804936423281847</v>
      </c>
      <c r="G159" s="119">
        <f t="shared" si="74"/>
        <v>-5.2652685760565809E-2</v>
      </c>
      <c r="H159" s="120"/>
      <c r="I159" s="119">
        <f t="shared" si="70"/>
        <v>-0.71577517819409753</v>
      </c>
      <c r="J159" s="120"/>
      <c r="K159" s="115"/>
      <c r="L159" s="172">
        <f t="shared" si="71"/>
        <v>8.1220051407450953</v>
      </c>
      <c r="M159" s="170">
        <f t="shared" si="71"/>
        <v>7.3551793570058495</v>
      </c>
      <c r="N159" s="119">
        <f t="shared" si="71"/>
        <v>7.4771659023793635</v>
      </c>
      <c r="O159" s="120"/>
      <c r="P159" s="173">
        <f t="shared" si="72"/>
        <v>7.4110446042858706</v>
      </c>
      <c r="Q159" s="119">
        <f t="shared" si="75"/>
        <v>-6.6121298093492875E-2</v>
      </c>
      <c r="R159" s="120"/>
      <c r="S159" s="119">
        <f t="shared" si="73"/>
        <v>-0.71096053645922463</v>
      </c>
      <c r="T159" s="120"/>
    </row>
    <row r="160" spans="1:20" x14ac:dyDescent="0.25">
      <c r="A160" s="49" t="s">
        <v>22</v>
      </c>
      <c r="B160" s="142">
        <f t="shared" si="68"/>
        <v>9.638107013843431</v>
      </c>
      <c r="C160" s="174">
        <f t="shared" si="68"/>
        <v>8.0438236099698717</v>
      </c>
      <c r="D160" s="140">
        <f t="shared" si="68"/>
        <v>8.6833727020642915</v>
      </c>
      <c r="E160" s="141"/>
      <c r="F160" s="175">
        <f t="shared" si="69"/>
        <v>8.705263646706447</v>
      </c>
      <c r="G160" s="140">
        <f t="shared" si="74"/>
        <v>2.1890944642155574E-2</v>
      </c>
      <c r="H160" s="141"/>
      <c r="I160" s="140">
        <f t="shared" si="70"/>
        <v>-0.93284336713698401</v>
      </c>
      <c r="J160" s="141"/>
      <c r="K160" s="126"/>
      <c r="L160" s="176">
        <f t="shared" si="71"/>
        <v>9.7817923869890055</v>
      </c>
      <c r="M160" s="174">
        <f t="shared" si="71"/>
        <v>8.7213899215960549</v>
      </c>
      <c r="N160" s="140">
        <f t="shared" si="71"/>
        <v>8.9244400340232488</v>
      </c>
      <c r="O160" s="141"/>
      <c r="P160" s="177">
        <f t="shared" si="72"/>
        <v>8.8032259963501502</v>
      </c>
      <c r="Q160" s="140">
        <f t="shared" si="75"/>
        <v>-0.12121403767309857</v>
      </c>
      <c r="R160" s="141"/>
      <c r="S160" s="140">
        <f t="shared" si="73"/>
        <v>-0.97856639063885531</v>
      </c>
      <c r="T160" s="141"/>
    </row>
    <row r="161" spans="1:20" x14ac:dyDescent="0.25">
      <c r="A161" s="54" t="s">
        <v>23</v>
      </c>
      <c r="B161" s="142">
        <f t="shared" si="68"/>
        <v>10.262883008356546</v>
      </c>
      <c r="C161" s="178">
        <f t="shared" si="68"/>
        <v>7.9516558812333464</v>
      </c>
      <c r="D161" s="144">
        <f t="shared" si="68"/>
        <v>8.6972161401313723</v>
      </c>
      <c r="E161" s="145"/>
      <c r="F161" s="179">
        <f t="shared" si="69"/>
        <v>8.472821397756686</v>
      </c>
      <c r="G161" s="144">
        <f t="shared" si="74"/>
        <v>-0.22439474237468637</v>
      </c>
      <c r="H161" s="145"/>
      <c r="I161" s="144">
        <f t="shared" si="70"/>
        <v>-1.7900616105998601</v>
      </c>
      <c r="J161" s="145"/>
      <c r="K161" s="126"/>
      <c r="L161" s="180">
        <f t="shared" si="71"/>
        <v>10.813475177304964</v>
      </c>
      <c r="M161" s="178">
        <f t="shared" si="71"/>
        <v>8.5433901054339003</v>
      </c>
      <c r="N161" s="144">
        <f t="shared" si="71"/>
        <v>9.060430463576159</v>
      </c>
      <c r="O161" s="145"/>
      <c r="P161" s="181">
        <f t="shared" si="72"/>
        <v>8.8614649681528661</v>
      </c>
      <c r="Q161" s="144">
        <f t="shared" si="75"/>
        <v>-0.19896549542329289</v>
      </c>
      <c r="R161" s="145"/>
      <c r="S161" s="144">
        <f t="shared" si="73"/>
        <v>-1.9520102091520979</v>
      </c>
      <c r="T161" s="145"/>
    </row>
    <row r="162" spans="1:20" x14ac:dyDescent="0.25">
      <c r="A162" s="54" t="s">
        <v>24</v>
      </c>
      <c r="B162" s="142">
        <f t="shared" si="68"/>
        <v>7.1477272727272725</v>
      </c>
      <c r="C162" s="178">
        <f t="shared" si="68"/>
        <v>5.477064220183486</v>
      </c>
      <c r="D162" s="144">
        <f t="shared" si="68"/>
        <v>5.9164086687306501</v>
      </c>
      <c r="E162" s="145"/>
      <c r="F162" s="179">
        <f t="shared" si="69"/>
        <v>6.2037533512064345</v>
      </c>
      <c r="G162" s="144">
        <f t="shared" si="74"/>
        <v>0.28734468247578437</v>
      </c>
      <c r="H162" s="145"/>
      <c r="I162" s="144">
        <f t="shared" si="70"/>
        <v>-0.94397392152083803</v>
      </c>
      <c r="J162" s="145"/>
      <c r="K162" s="126"/>
      <c r="L162" s="180">
        <f t="shared" si="71"/>
        <v>8.0249307479224381</v>
      </c>
      <c r="M162" s="178">
        <f t="shared" si="71"/>
        <v>5.0243161094224922</v>
      </c>
      <c r="N162" s="144">
        <f t="shared" si="71"/>
        <v>5.9827586206896548</v>
      </c>
      <c r="O162" s="145"/>
      <c r="P162" s="181">
        <f t="shared" si="72"/>
        <v>6.0049140049140046</v>
      </c>
      <c r="Q162" s="144">
        <f t="shared" si="75"/>
        <v>2.2155384224349817E-2</v>
      </c>
      <c r="R162" s="145"/>
      <c r="S162" s="144">
        <f t="shared" si="73"/>
        <v>-2.0200167430084335</v>
      </c>
      <c r="T162" s="145"/>
    </row>
    <row r="163" spans="1:20" x14ac:dyDescent="0.25">
      <c r="A163" s="54" t="s">
        <v>25</v>
      </c>
      <c r="B163" s="142">
        <f t="shared" si="68"/>
        <v>8.0275064267352185</v>
      </c>
      <c r="C163" s="178">
        <f t="shared" si="68"/>
        <v>7.9890842238308633</v>
      </c>
      <c r="D163" s="144">
        <f t="shared" si="68"/>
        <v>7.9738047408597827</v>
      </c>
      <c r="E163" s="145"/>
      <c r="F163" s="179">
        <f t="shared" si="69"/>
        <v>8.4906223756648309</v>
      </c>
      <c r="G163" s="144">
        <f t="shared" si="74"/>
        <v>0.51681763480504816</v>
      </c>
      <c r="H163" s="145"/>
      <c r="I163" s="144">
        <f t="shared" si="70"/>
        <v>0.46311594892961239</v>
      </c>
      <c r="J163" s="145"/>
      <c r="K163" s="126"/>
      <c r="L163" s="180">
        <f t="shared" si="71"/>
        <v>8.0959005026867743</v>
      </c>
      <c r="M163" s="178">
        <f t="shared" si="71"/>
        <v>7.964721202793891</v>
      </c>
      <c r="N163" s="144">
        <f t="shared" si="71"/>
        <v>7.5584573091849938</v>
      </c>
      <c r="O163" s="145"/>
      <c r="P163" s="181">
        <f t="shared" si="72"/>
        <v>8.2833438762104041</v>
      </c>
      <c r="Q163" s="144">
        <f t="shared" si="75"/>
        <v>0.72488656702541032</v>
      </c>
      <c r="R163" s="145"/>
      <c r="S163" s="144">
        <f t="shared" si="73"/>
        <v>0.18744337352362983</v>
      </c>
      <c r="T163" s="145"/>
    </row>
    <row r="164" spans="1:20" x14ac:dyDescent="0.25">
      <c r="A164" s="54" t="s">
        <v>26</v>
      </c>
      <c r="B164" s="142">
        <f t="shared" si="68"/>
        <v>4.3544776119402986</v>
      </c>
      <c r="C164" s="178">
        <f t="shared" si="68"/>
        <v>5.2149886449659348</v>
      </c>
      <c r="D164" s="144">
        <f t="shared" si="68"/>
        <v>4.9114406779661017</v>
      </c>
      <c r="E164" s="145"/>
      <c r="F164" s="179">
        <f t="shared" si="69"/>
        <v>4.6511627906976747</v>
      </c>
      <c r="G164" s="144">
        <f t="shared" si="74"/>
        <v>-0.26027788726842704</v>
      </c>
      <c r="H164" s="145"/>
      <c r="I164" s="144">
        <f t="shared" si="70"/>
        <v>0.2966851787573761</v>
      </c>
      <c r="J164" s="145"/>
      <c r="K164" s="126"/>
      <c r="L164" s="180">
        <f t="shared" si="71"/>
        <v>4.7107623318385654</v>
      </c>
      <c r="M164" s="178">
        <f t="shared" si="71"/>
        <v>5.3894028595458368</v>
      </c>
      <c r="N164" s="144">
        <f t="shared" si="71"/>
        <v>4.9594363791631082</v>
      </c>
      <c r="O164" s="145"/>
      <c r="P164" s="181">
        <f t="shared" si="72"/>
        <v>4.5574536953785287</v>
      </c>
      <c r="Q164" s="144">
        <f t="shared" si="75"/>
        <v>-0.40198268378457946</v>
      </c>
      <c r="R164" s="145"/>
      <c r="S164" s="144">
        <f t="shared" si="73"/>
        <v>-0.15330863646003667</v>
      </c>
      <c r="T164" s="145"/>
    </row>
    <row r="165" spans="1:20" x14ac:dyDescent="0.25">
      <c r="A165" s="54" t="s">
        <v>27</v>
      </c>
      <c r="B165" s="142">
        <f t="shared" si="68"/>
        <v>8.460457856399584</v>
      </c>
      <c r="C165" s="178">
        <f t="shared" si="68"/>
        <v>7.844647687749581</v>
      </c>
      <c r="D165" s="144">
        <f t="shared" si="68"/>
        <v>7.9066451439332797</v>
      </c>
      <c r="E165" s="145"/>
      <c r="F165" s="179">
        <f t="shared" si="69"/>
        <v>7.9667929976538527</v>
      </c>
      <c r="G165" s="144">
        <f t="shared" si="74"/>
        <v>6.0147853720573075E-2</v>
      </c>
      <c r="H165" s="145"/>
      <c r="I165" s="144">
        <f t="shared" si="70"/>
        <v>-0.49366485874573129</v>
      </c>
      <c r="J165" s="145"/>
      <c r="K165" s="126"/>
      <c r="L165" s="180">
        <f t="shared" si="71"/>
        <v>8.4933383943822349</v>
      </c>
      <c r="M165" s="178">
        <f t="shared" si="71"/>
        <v>7.8093767723233976</v>
      </c>
      <c r="N165" s="144">
        <f t="shared" si="71"/>
        <v>8.2022125498730496</v>
      </c>
      <c r="O165" s="145"/>
      <c r="P165" s="181">
        <f t="shared" si="72"/>
        <v>7.9682324073262638</v>
      </c>
      <c r="Q165" s="144">
        <f t="shared" si="75"/>
        <v>-0.23398014254678579</v>
      </c>
      <c r="R165" s="145"/>
      <c r="S165" s="144">
        <f t="shared" si="73"/>
        <v>-0.52510598705597111</v>
      </c>
      <c r="T165" s="145"/>
    </row>
    <row r="166" spans="1:20" x14ac:dyDescent="0.25">
      <c r="A166" s="54" t="s">
        <v>28</v>
      </c>
      <c r="B166" s="142">
        <f t="shared" si="68"/>
        <v>7.2249134948096883</v>
      </c>
      <c r="C166" s="178">
        <f t="shared" si="68"/>
        <v>7.205047318611987</v>
      </c>
      <c r="D166" s="144">
        <f t="shared" si="68"/>
        <v>7.7178030303030303</v>
      </c>
      <c r="E166" s="145"/>
      <c r="F166" s="179">
        <f t="shared" si="69"/>
        <v>8.5042553191489354</v>
      </c>
      <c r="G166" s="144">
        <f t="shared" si="74"/>
        <v>0.78645228884590512</v>
      </c>
      <c r="H166" s="145"/>
      <c r="I166" s="144">
        <f t="shared" si="70"/>
        <v>1.2793418243392471</v>
      </c>
      <c r="J166" s="145"/>
      <c r="K166" s="126"/>
      <c r="L166" s="180">
        <f t="shared" si="71"/>
        <v>8.1316872427983533</v>
      </c>
      <c r="M166" s="178">
        <f t="shared" si="71"/>
        <v>7.7971428571428572</v>
      </c>
      <c r="N166" s="144">
        <f t="shared" si="71"/>
        <v>8.7797797797797799</v>
      </c>
      <c r="O166" s="145"/>
      <c r="P166" s="181">
        <f t="shared" si="72"/>
        <v>9.1028632025450698</v>
      </c>
      <c r="Q166" s="144">
        <f t="shared" si="75"/>
        <v>0.3230834227652899</v>
      </c>
      <c r="R166" s="145"/>
      <c r="S166" s="144">
        <f t="shared" si="73"/>
        <v>0.97117595974671644</v>
      </c>
      <c r="T166" s="145"/>
    </row>
    <row r="167" spans="1:20" x14ac:dyDescent="0.25">
      <c r="A167" s="54" t="s">
        <v>29</v>
      </c>
      <c r="B167" s="142">
        <f t="shared" si="68"/>
        <v>7.4284762878295076</v>
      </c>
      <c r="C167" s="178">
        <f t="shared" si="68"/>
        <v>7.0510431736182522</v>
      </c>
      <c r="D167" s="144">
        <f>D102/D37</f>
        <v>6.8976475239695558</v>
      </c>
      <c r="E167" s="145"/>
      <c r="F167" s="179">
        <f t="shared" si="69"/>
        <v>6.8342517792832833</v>
      </c>
      <c r="G167" s="144">
        <f t="shared" si="74"/>
        <v>-6.3395744686272515E-2</v>
      </c>
      <c r="H167" s="145"/>
      <c r="I167" s="144">
        <f t="shared" si="70"/>
        <v>-0.59422450854622433</v>
      </c>
      <c r="J167" s="145"/>
      <c r="K167" s="126"/>
      <c r="L167" s="180">
        <f t="shared" si="71"/>
        <v>7.772218485500006</v>
      </c>
      <c r="M167" s="178">
        <f t="shared" si="71"/>
        <v>7.561559644643272</v>
      </c>
      <c r="N167" s="144">
        <f t="shared" si="71"/>
        <v>7.2992074733451426</v>
      </c>
      <c r="O167" s="145"/>
      <c r="P167" s="181">
        <f t="shared" si="72"/>
        <v>7.1889378184430113</v>
      </c>
      <c r="Q167" s="144">
        <f t="shared" si="75"/>
        <v>-0.11026965490213136</v>
      </c>
      <c r="R167" s="145"/>
      <c r="S167" s="144">
        <f t="shared" si="73"/>
        <v>-0.58328066705699477</v>
      </c>
      <c r="T167" s="145"/>
    </row>
    <row r="168" spans="1:20" x14ac:dyDescent="0.25">
      <c r="A168" s="54" t="s">
        <v>30</v>
      </c>
      <c r="B168" s="142">
        <f t="shared" si="68"/>
        <v>7.2229455365775053</v>
      </c>
      <c r="C168" s="178">
        <f t="shared" si="68"/>
        <v>6.2233110131199307</v>
      </c>
      <c r="D168" s="144">
        <f t="shared" si="68"/>
        <v>6.7422939234738948</v>
      </c>
      <c r="E168" s="145"/>
      <c r="F168" s="179">
        <f t="shared" si="69"/>
        <v>6.6014139551222941</v>
      </c>
      <c r="G168" s="144">
        <f t="shared" si="74"/>
        <v>-0.14087996835160066</v>
      </c>
      <c r="H168" s="145"/>
      <c r="I168" s="144">
        <f t="shared" si="70"/>
        <v>-0.62153158145521115</v>
      </c>
      <c r="J168" s="145"/>
      <c r="K168" s="126"/>
      <c r="L168" s="180">
        <f t="shared" si="71"/>
        <v>7.5609325326739665</v>
      </c>
      <c r="M168" s="178">
        <f t="shared" si="71"/>
        <v>6.4144292538296819</v>
      </c>
      <c r="N168" s="144">
        <f t="shared" si="71"/>
        <v>6.978194830604469</v>
      </c>
      <c r="O168" s="145"/>
      <c r="P168" s="181">
        <f t="shared" si="72"/>
        <v>7.1725079888671273</v>
      </c>
      <c r="Q168" s="144">
        <f t="shared" si="75"/>
        <v>0.19431315826265827</v>
      </c>
      <c r="R168" s="145"/>
      <c r="S168" s="144">
        <f t="shared" si="73"/>
        <v>-0.38842454380683922</v>
      </c>
      <c r="T168" s="145"/>
    </row>
    <row r="169" spans="1:20" x14ac:dyDescent="0.25">
      <c r="A169" s="54" t="s">
        <v>31</v>
      </c>
      <c r="B169" s="142">
        <f t="shared" ref="B169:D184" si="76">B104/B39</f>
        <v>8.0554632705795495</v>
      </c>
      <c r="C169" s="178">
        <f t="shared" si="76"/>
        <v>6.5163111668757843</v>
      </c>
      <c r="D169" s="144">
        <f t="shared" si="76"/>
        <v>7.3586126266562744</v>
      </c>
      <c r="E169" s="145"/>
      <c r="F169" s="179">
        <f t="shared" si="69"/>
        <v>7.4799078576913232</v>
      </c>
      <c r="G169" s="144">
        <f t="shared" si="74"/>
        <v>0.1212952310350488</v>
      </c>
      <c r="H169" s="145"/>
      <c r="I169" s="144">
        <f t="shared" si="70"/>
        <v>-0.57555541288822631</v>
      </c>
      <c r="J169" s="145"/>
      <c r="K169" s="126"/>
      <c r="L169" s="180">
        <f t="shared" ref="L169:N184" si="77">L104/L39</f>
        <v>8.1535333237644139</v>
      </c>
      <c r="M169" s="178">
        <f t="shared" si="77"/>
        <v>6.8466689919776771</v>
      </c>
      <c r="N169" s="144">
        <f t="shared" si="77"/>
        <v>7.5764284043962897</v>
      </c>
      <c r="O169" s="145"/>
      <c r="P169" s="181">
        <f t="shared" si="72"/>
        <v>7.6975946196342173</v>
      </c>
      <c r="Q169" s="144">
        <f t="shared" si="75"/>
        <v>0.12116621523792759</v>
      </c>
      <c r="R169" s="145"/>
      <c r="S169" s="144">
        <f t="shared" si="73"/>
        <v>-0.45593870413019655</v>
      </c>
      <c r="T169" s="145"/>
    </row>
    <row r="170" spans="1:20" x14ac:dyDescent="0.25">
      <c r="A170" s="54" t="s">
        <v>32</v>
      </c>
      <c r="B170" s="142">
        <f t="shared" si="76"/>
        <v>8.4898938342180479</v>
      </c>
      <c r="C170" s="178">
        <f t="shared" si="76"/>
        <v>6.8352171326591318</v>
      </c>
      <c r="D170" s="144">
        <f>D105/D40</f>
        <v>7.7483458993691334</v>
      </c>
      <c r="E170" s="145"/>
      <c r="F170" s="179">
        <f t="shared" si="69"/>
        <v>7.5253215142047516</v>
      </c>
      <c r="G170" s="144">
        <f t="shared" si="74"/>
        <v>-0.22302438516438183</v>
      </c>
      <c r="H170" s="145"/>
      <c r="I170" s="144">
        <f t="shared" si="70"/>
        <v>-0.96457232001329629</v>
      </c>
      <c r="J170" s="145"/>
      <c r="K170" s="126"/>
      <c r="L170" s="180">
        <f t="shared" si="77"/>
        <v>8.6024455028393483</v>
      </c>
      <c r="M170" s="178">
        <f t="shared" si="77"/>
        <v>7.565737367337241</v>
      </c>
      <c r="N170" s="144">
        <f t="shared" si="77"/>
        <v>8.0567775532411012</v>
      </c>
      <c r="O170" s="145"/>
      <c r="P170" s="181">
        <f t="shared" si="72"/>
        <v>7.776179858788554</v>
      </c>
      <c r="Q170" s="144">
        <f t="shared" si="75"/>
        <v>-0.28059769445254723</v>
      </c>
      <c r="R170" s="145"/>
      <c r="S170" s="144">
        <f t="shared" si="73"/>
        <v>-0.82626564405079428</v>
      </c>
      <c r="T170" s="145"/>
    </row>
    <row r="171" spans="1:20" x14ac:dyDescent="0.25">
      <c r="A171" s="54" t="s">
        <v>33</v>
      </c>
      <c r="B171" s="142">
        <f t="shared" si="76"/>
        <v>6.889422435640923</v>
      </c>
      <c r="C171" s="178">
        <f t="shared" si="76"/>
        <v>6.83054933700706</v>
      </c>
      <c r="D171" s="144">
        <f t="shared" si="76"/>
        <v>6.9644124955626552</v>
      </c>
      <c r="E171" s="145"/>
      <c r="F171" s="179">
        <f t="shared" si="69"/>
        <v>6.6233899391220765</v>
      </c>
      <c r="G171" s="144">
        <f t="shared" si="74"/>
        <v>-0.34102255644057866</v>
      </c>
      <c r="H171" s="145"/>
      <c r="I171" s="144">
        <f t="shared" si="70"/>
        <v>-0.26603249651884653</v>
      </c>
      <c r="J171" s="145"/>
      <c r="K171" s="126"/>
      <c r="L171" s="180">
        <f t="shared" si="77"/>
        <v>7.4128259151962075</v>
      </c>
      <c r="M171" s="178">
        <f t="shared" si="77"/>
        <v>7.0272026530429326</v>
      </c>
      <c r="N171" s="144">
        <f t="shared" si="77"/>
        <v>7.3329179200687582</v>
      </c>
      <c r="O171" s="145"/>
      <c r="P171" s="181">
        <f t="shared" si="72"/>
        <v>7.1336851647995854</v>
      </c>
      <c r="Q171" s="144">
        <f t="shared" si="75"/>
        <v>-0.19923275526917283</v>
      </c>
      <c r="R171" s="145"/>
      <c r="S171" s="144">
        <f t="shared" si="73"/>
        <v>-0.27914075039662212</v>
      </c>
      <c r="T171" s="145"/>
    </row>
    <row r="172" spans="1:20" x14ac:dyDescent="0.25">
      <c r="A172" s="54" t="s">
        <v>34</v>
      </c>
      <c r="B172" s="142">
        <f t="shared" si="76"/>
        <v>9.3389206868356496</v>
      </c>
      <c r="C172" s="178">
        <f t="shared" si="76"/>
        <v>8.7330904122067867</v>
      </c>
      <c r="D172" s="144">
        <f t="shared" si="76"/>
        <v>8.5906710310965622</v>
      </c>
      <c r="E172" s="145"/>
      <c r="F172" s="179">
        <f t="shared" si="69"/>
        <v>8.4445031712473568</v>
      </c>
      <c r="G172" s="144">
        <f t="shared" si="74"/>
        <v>-0.14616785984920533</v>
      </c>
      <c r="H172" s="145"/>
      <c r="I172" s="144">
        <f t="shared" si="70"/>
        <v>-0.89441751558829274</v>
      </c>
      <c r="J172" s="145"/>
      <c r="K172" s="126"/>
      <c r="L172" s="180">
        <f t="shared" si="77"/>
        <v>9.3793182338137733</v>
      </c>
      <c r="M172" s="178">
        <f t="shared" si="77"/>
        <v>8.9131185270425775</v>
      </c>
      <c r="N172" s="144">
        <f t="shared" si="77"/>
        <v>9.0781504986400723</v>
      </c>
      <c r="O172" s="145"/>
      <c r="P172" s="181">
        <f t="shared" si="72"/>
        <v>8.4300618238021645</v>
      </c>
      <c r="Q172" s="144">
        <f t="shared" si="75"/>
        <v>-0.64808867483790777</v>
      </c>
      <c r="R172" s="145"/>
      <c r="S172" s="144">
        <f t="shared" si="73"/>
        <v>-0.94925641001160876</v>
      </c>
      <c r="T172" s="145"/>
    </row>
    <row r="173" spans="1:20" x14ac:dyDescent="0.25">
      <c r="A173" s="54" t="s">
        <v>35</v>
      </c>
      <c r="B173" s="142">
        <f t="shared" si="76"/>
        <v>8.3796985815602838</v>
      </c>
      <c r="C173" s="178">
        <f t="shared" si="76"/>
        <v>5.9717283843552167</v>
      </c>
      <c r="D173" s="144">
        <f t="shared" si="76"/>
        <v>7.2350476190476192</v>
      </c>
      <c r="E173" s="145"/>
      <c r="F173" s="179">
        <f t="shared" si="69"/>
        <v>6.9028644995172188</v>
      </c>
      <c r="G173" s="144">
        <f t="shared" si="74"/>
        <v>-0.33218311953040036</v>
      </c>
      <c r="H173" s="145"/>
      <c r="I173" s="144">
        <f t="shared" si="70"/>
        <v>-1.476834082043065</v>
      </c>
      <c r="J173" s="145"/>
      <c r="K173" s="126"/>
      <c r="L173" s="180">
        <f t="shared" si="77"/>
        <v>8.3603857627395701</v>
      </c>
      <c r="M173" s="178">
        <f t="shared" si="77"/>
        <v>6.6216060910788679</v>
      </c>
      <c r="N173" s="144">
        <f t="shared" si="77"/>
        <v>7.3437714129094145</v>
      </c>
      <c r="O173" s="145"/>
      <c r="P173" s="181">
        <f t="shared" si="72"/>
        <v>6.9790593782962089</v>
      </c>
      <c r="Q173" s="144">
        <f t="shared" si="75"/>
        <v>-0.36471203461320556</v>
      </c>
      <c r="R173" s="145"/>
      <c r="S173" s="144">
        <f t="shared" si="73"/>
        <v>-1.3813263844433612</v>
      </c>
      <c r="T173" s="145"/>
    </row>
    <row r="174" spans="1:20" x14ac:dyDescent="0.25">
      <c r="A174" s="54" t="s">
        <v>36</v>
      </c>
      <c r="B174" s="142">
        <f t="shared" si="76"/>
        <v>9.5184318966477335</v>
      </c>
      <c r="C174" s="178">
        <f t="shared" si="76"/>
        <v>8.0140229885057472</v>
      </c>
      <c r="D174" s="144">
        <f t="shared" si="76"/>
        <v>9.2321428571428577</v>
      </c>
      <c r="E174" s="145"/>
      <c r="F174" s="179">
        <f t="shared" si="69"/>
        <v>9.6895263215737994</v>
      </c>
      <c r="G174" s="144">
        <f t="shared" si="74"/>
        <v>0.4573834644309418</v>
      </c>
      <c r="H174" s="145"/>
      <c r="I174" s="144">
        <f t="shared" si="70"/>
        <v>0.17109442492606597</v>
      </c>
      <c r="J174" s="145"/>
      <c r="K174" s="126"/>
      <c r="L174" s="180">
        <f t="shared" si="77"/>
        <v>9.470792530175359</v>
      </c>
      <c r="M174" s="178">
        <f t="shared" si="77"/>
        <v>7.9593070573189166</v>
      </c>
      <c r="N174" s="144">
        <f t="shared" si="77"/>
        <v>8.5906861183665661</v>
      </c>
      <c r="O174" s="145"/>
      <c r="P174" s="181">
        <f t="shared" si="72"/>
        <v>9.4435394729187276</v>
      </c>
      <c r="Q174" s="144">
        <f t="shared" si="75"/>
        <v>0.85285335455216149</v>
      </c>
      <c r="R174" s="145"/>
      <c r="S174" s="144">
        <f t="shared" si="73"/>
        <v>-2.7253057256631408E-2</v>
      </c>
      <c r="T174" s="145"/>
    </row>
    <row r="175" spans="1:20" x14ac:dyDescent="0.25">
      <c r="A175" s="54" t="s">
        <v>37</v>
      </c>
      <c r="B175" s="142">
        <f t="shared" si="76"/>
        <v>8.4886242065473212</v>
      </c>
      <c r="C175" s="178">
        <f t="shared" si="76"/>
        <v>7.395632737276479</v>
      </c>
      <c r="D175" s="144">
        <f t="shared" si="76"/>
        <v>7.9668634151392776</v>
      </c>
      <c r="E175" s="145"/>
      <c r="F175" s="179">
        <f t="shared" si="69"/>
        <v>8.1512764801738182</v>
      </c>
      <c r="G175" s="144">
        <f t="shared" si="74"/>
        <v>0.18441306503454058</v>
      </c>
      <c r="H175" s="145"/>
      <c r="I175" s="144">
        <f t="shared" si="70"/>
        <v>-0.33734772637350297</v>
      </c>
      <c r="J175" s="145"/>
      <c r="K175" s="126"/>
      <c r="L175" s="180">
        <f t="shared" si="77"/>
        <v>8.5388019392835055</v>
      </c>
      <c r="M175" s="178">
        <f t="shared" si="77"/>
        <v>7.6763359905521114</v>
      </c>
      <c r="N175" s="144">
        <f t="shared" si="77"/>
        <v>7.630625808466033</v>
      </c>
      <c r="O175" s="145"/>
      <c r="P175" s="181">
        <f t="shared" si="72"/>
        <v>8.033222311227286</v>
      </c>
      <c r="Q175" s="144">
        <f t="shared" si="75"/>
        <v>0.40259650276125303</v>
      </c>
      <c r="R175" s="145"/>
      <c r="S175" s="144">
        <f t="shared" si="73"/>
        <v>-0.50557962805621948</v>
      </c>
      <c r="T175" s="145"/>
    </row>
    <row r="176" spans="1:20" x14ac:dyDescent="0.25">
      <c r="A176" s="54" t="s">
        <v>38</v>
      </c>
      <c r="B176" s="142">
        <f t="shared" si="76"/>
        <v>6.0335766423357668</v>
      </c>
      <c r="C176" s="178">
        <f t="shared" si="76"/>
        <v>6.2813075506445673</v>
      </c>
      <c r="D176" s="144">
        <f t="shared" si="76"/>
        <v>6.3490046590427784</v>
      </c>
      <c r="E176" s="145"/>
      <c r="F176" s="179">
        <f t="shared" si="69"/>
        <v>5.8622071516646113</v>
      </c>
      <c r="G176" s="144">
        <f t="shared" si="74"/>
        <v>-0.48679750737816718</v>
      </c>
      <c r="H176" s="145"/>
      <c r="I176" s="144">
        <f t="shared" si="70"/>
        <v>-0.17136949067115559</v>
      </c>
      <c r="J176" s="145"/>
      <c r="K176" s="126"/>
      <c r="L176" s="180">
        <f t="shared" si="77"/>
        <v>5.869151467089611</v>
      </c>
      <c r="M176" s="178">
        <f t="shared" si="77"/>
        <v>6.4635223048327139</v>
      </c>
      <c r="N176" s="144">
        <f t="shared" si="77"/>
        <v>6.4184413760823773</v>
      </c>
      <c r="O176" s="145"/>
      <c r="P176" s="181">
        <f t="shared" si="72"/>
        <v>5.8588516746411488</v>
      </c>
      <c r="Q176" s="144">
        <f t="shared" si="75"/>
        <v>-0.55958970144122855</v>
      </c>
      <c r="R176" s="145"/>
      <c r="S176" s="144">
        <f t="shared" si="73"/>
        <v>-1.0299792448462242E-2</v>
      </c>
      <c r="T176" s="145"/>
    </row>
    <row r="177" spans="1:20" x14ac:dyDescent="0.25">
      <c r="A177" s="54" t="s">
        <v>39</v>
      </c>
      <c r="B177" s="142">
        <f t="shared" si="76"/>
        <v>7.1086350974930363</v>
      </c>
      <c r="C177" s="178">
        <f t="shared" si="76"/>
        <v>7.6230269266480963</v>
      </c>
      <c r="D177" s="144">
        <f t="shared" si="76"/>
        <v>6.2778675282714058</v>
      </c>
      <c r="E177" s="145"/>
      <c r="F177" s="179">
        <f t="shared" si="69"/>
        <v>6.0199575371549896</v>
      </c>
      <c r="G177" s="144">
        <f t="shared" si="74"/>
        <v>-0.25790999111641622</v>
      </c>
      <c r="H177" s="145"/>
      <c r="I177" s="144">
        <f t="shared" si="70"/>
        <v>-1.0886775603380467</v>
      </c>
      <c r="J177" s="145"/>
      <c r="K177" s="126"/>
      <c r="L177" s="180">
        <f t="shared" si="77"/>
        <v>7.2734931950745301</v>
      </c>
      <c r="M177" s="178">
        <f t="shared" si="77"/>
        <v>7.063607451158564</v>
      </c>
      <c r="N177" s="144">
        <f t="shared" si="77"/>
        <v>6.5177717019822285</v>
      </c>
      <c r="O177" s="145"/>
      <c r="P177" s="181">
        <f t="shared" si="72"/>
        <v>6.3717068851007301</v>
      </c>
      <c r="Q177" s="144">
        <f t="shared" si="75"/>
        <v>-0.14606481688149842</v>
      </c>
      <c r="R177" s="145"/>
      <c r="S177" s="144">
        <f t="shared" si="73"/>
        <v>-0.90178630997379994</v>
      </c>
      <c r="T177" s="145"/>
    </row>
    <row r="178" spans="1:20" x14ac:dyDescent="0.25">
      <c r="A178" s="54" t="s">
        <v>40</v>
      </c>
      <c r="B178" s="142">
        <f t="shared" si="76"/>
        <v>4.6053921568627452</v>
      </c>
      <c r="C178" s="178">
        <f t="shared" si="76"/>
        <v>4.0824587706146929</v>
      </c>
      <c r="D178" s="144">
        <f t="shared" si="76"/>
        <v>4.5622270742358078</v>
      </c>
      <c r="E178" s="145"/>
      <c r="F178" s="179">
        <f t="shared" si="69"/>
        <v>5.0935412026726059</v>
      </c>
      <c r="G178" s="144">
        <f t="shared" si="74"/>
        <v>0.53131412843679815</v>
      </c>
      <c r="H178" s="145"/>
      <c r="I178" s="144">
        <f t="shared" si="70"/>
        <v>0.48814904580986074</v>
      </c>
      <c r="J178" s="145"/>
      <c r="K178" s="126"/>
      <c r="L178" s="180">
        <f t="shared" si="77"/>
        <v>4.857861635220126</v>
      </c>
      <c r="M178" s="178">
        <f t="shared" si="77"/>
        <v>4.5269016697588125</v>
      </c>
      <c r="N178" s="144">
        <f t="shared" si="77"/>
        <v>4.5868200836820083</v>
      </c>
      <c r="O178" s="145"/>
      <c r="P178" s="181">
        <f t="shared" si="72"/>
        <v>5.1121157323688973</v>
      </c>
      <c r="Q178" s="144">
        <f t="shared" si="75"/>
        <v>0.52529564868688894</v>
      </c>
      <c r="R178" s="145"/>
      <c r="S178" s="144">
        <f t="shared" si="73"/>
        <v>0.25425409714877123</v>
      </c>
      <c r="T178" s="145"/>
    </row>
    <row r="179" spans="1:20" x14ac:dyDescent="0.25">
      <c r="A179" s="54" t="s">
        <v>41</v>
      </c>
      <c r="B179" s="142">
        <f t="shared" si="76"/>
        <v>6.9214064115822129</v>
      </c>
      <c r="C179" s="178">
        <f t="shared" si="76"/>
        <v>7.0291607396870557</v>
      </c>
      <c r="D179" s="144">
        <f t="shared" si="76"/>
        <v>7.098376014990631</v>
      </c>
      <c r="E179" s="145"/>
      <c r="F179" s="179">
        <f t="shared" si="69"/>
        <v>6.8864013266998345</v>
      </c>
      <c r="G179" s="144">
        <f t="shared" si="74"/>
        <v>-0.21197468829079646</v>
      </c>
      <c r="H179" s="145"/>
      <c r="I179" s="144">
        <f t="shared" si="70"/>
        <v>-3.5005084882378412E-2</v>
      </c>
      <c r="J179" s="145"/>
      <c r="K179" s="126"/>
      <c r="L179" s="180">
        <f t="shared" si="77"/>
        <v>6.961032388663968</v>
      </c>
      <c r="M179" s="178">
        <f t="shared" si="77"/>
        <v>7.0775344058926146</v>
      </c>
      <c r="N179" s="144">
        <f t="shared" si="77"/>
        <v>7.0541632983023446</v>
      </c>
      <c r="O179" s="145"/>
      <c r="P179" s="181">
        <f t="shared" si="72"/>
        <v>6.7726094250419395</v>
      </c>
      <c r="Q179" s="144">
        <f t="shared" si="75"/>
        <v>-0.28155387326040504</v>
      </c>
      <c r="R179" s="145"/>
      <c r="S179" s="144">
        <f t="shared" si="73"/>
        <v>-0.18842296362202848</v>
      </c>
      <c r="T179" s="145"/>
    </row>
    <row r="180" spans="1:20" x14ac:dyDescent="0.25">
      <c r="A180" s="54" t="s">
        <v>42</v>
      </c>
      <c r="B180" s="142">
        <f t="shared" si="76"/>
        <v>6.2561643835616438</v>
      </c>
      <c r="C180" s="178">
        <f t="shared" si="76"/>
        <v>5.4480000000000004</v>
      </c>
      <c r="D180" s="144">
        <f t="shared" si="76"/>
        <v>5.6414007092198579</v>
      </c>
      <c r="E180" s="145"/>
      <c r="F180" s="179">
        <f t="shared" si="69"/>
        <v>5.3866206030150749</v>
      </c>
      <c r="G180" s="144">
        <f t="shared" si="74"/>
        <v>-0.25478010620478297</v>
      </c>
      <c r="H180" s="145"/>
      <c r="I180" s="144">
        <f t="shared" si="70"/>
        <v>-0.86954378054656889</v>
      </c>
      <c r="J180" s="145"/>
      <c r="K180" s="126"/>
      <c r="L180" s="180">
        <f t="shared" si="77"/>
        <v>6.1616809116809117</v>
      </c>
      <c r="M180" s="178">
        <f t="shared" si="77"/>
        <v>5.9502600780234074</v>
      </c>
      <c r="N180" s="144">
        <f t="shared" si="77"/>
        <v>5.8852005532503462</v>
      </c>
      <c r="O180" s="145"/>
      <c r="P180" s="181">
        <f t="shared" si="72"/>
        <v>5.395656599932134</v>
      </c>
      <c r="Q180" s="144">
        <f t="shared" si="75"/>
        <v>-0.48954395331821221</v>
      </c>
      <c r="R180" s="145"/>
      <c r="S180" s="144">
        <f t="shared" si="73"/>
        <v>-0.76602431174877772</v>
      </c>
      <c r="T180" s="145"/>
    </row>
    <row r="181" spans="1:20" x14ac:dyDescent="0.25">
      <c r="A181" s="54" t="s">
        <v>43</v>
      </c>
      <c r="B181" s="142">
        <f t="shared" si="76"/>
        <v>7.10938323668951</v>
      </c>
      <c r="C181" s="178">
        <f t="shared" si="76"/>
        <v>6.6652935118434602</v>
      </c>
      <c r="D181" s="144">
        <f t="shared" si="76"/>
        <v>6.8140999174236168</v>
      </c>
      <c r="E181" s="145"/>
      <c r="F181" s="179">
        <f t="shared" si="69"/>
        <v>6.3608324043106652</v>
      </c>
      <c r="G181" s="144">
        <f t="shared" si="74"/>
        <v>-0.45326751311295155</v>
      </c>
      <c r="H181" s="145"/>
      <c r="I181" s="144">
        <f t="shared" si="70"/>
        <v>-0.74855083237884479</v>
      </c>
      <c r="J181" s="145"/>
      <c r="K181" s="126"/>
      <c r="L181" s="180">
        <f t="shared" si="77"/>
        <v>6.7434887561936225</v>
      </c>
      <c r="M181" s="178">
        <f t="shared" si="77"/>
        <v>6.8858194023107213</v>
      </c>
      <c r="N181" s="144">
        <f t="shared" si="77"/>
        <v>6.7614613180515759</v>
      </c>
      <c r="O181" s="145"/>
      <c r="P181" s="181">
        <f t="shared" si="72"/>
        <v>6.4230401712341854</v>
      </c>
      <c r="Q181" s="144">
        <f t="shared" si="75"/>
        <v>-0.33842114681739055</v>
      </c>
      <c r="R181" s="145"/>
      <c r="S181" s="144">
        <f t="shared" si="73"/>
        <v>-0.32044858495943718</v>
      </c>
      <c r="T181" s="145"/>
    </row>
    <row r="182" spans="1:20" x14ac:dyDescent="0.25">
      <c r="A182" s="54" t="s">
        <v>44</v>
      </c>
      <c r="B182" s="142">
        <f t="shared" si="76"/>
        <v>8.3389993585631821</v>
      </c>
      <c r="C182" s="178">
        <f t="shared" si="76"/>
        <v>6.7273297772199561</v>
      </c>
      <c r="D182" s="144">
        <f t="shared" si="76"/>
        <v>6.9269192913385824</v>
      </c>
      <c r="E182" s="145"/>
      <c r="F182" s="179">
        <f t="shared" si="69"/>
        <v>7.0444444444444443</v>
      </c>
      <c r="G182" s="144">
        <f t="shared" si="74"/>
        <v>0.11752515310586187</v>
      </c>
      <c r="H182" s="145"/>
      <c r="I182" s="144">
        <f t="shared" si="70"/>
        <v>-1.2945549141187378</v>
      </c>
      <c r="J182" s="145"/>
      <c r="K182" s="126"/>
      <c r="L182" s="180">
        <f t="shared" si="77"/>
        <v>8.3161445783132528</v>
      </c>
      <c r="M182" s="178">
        <f t="shared" si="77"/>
        <v>7.0634891759141354</v>
      </c>
      <c r="N182" s="144">
        <f t="shared" si="77"/>
        <v>7.3452897625733984</v>
      </c>
      <c r="O182" s="145"/>
      <c r="P182" s="181">
        <f t="shared" si="72"/>
        <v>7.39</v>
      </c>
      <c r="Q182" s="144">
        <f t="shared" si="75"/>
        <v>4.4710237426601296E-2</v>
      </c>
      <c r="R182" s="145"/>
      <c r="S182" s="144">
        <f t="shared" si="73"/>
        <v>-0.92614457831325314</v>
      </c>
      <c r="T182" s="145"/>
    </row>
    <row r="183" spans="1:20" x14ac:dyDescent="0.25">
      <c r="A183" s="55" t="s">
        <v>45</v>
      </c>
      <c r="B183" s="142">
        <f t="shared" si="76"/>
        <v>7.3479245283018866</v>
      </c>
      <c r="C183" s="178">
        <f t="shared" si="76"/>
        <v>5.9279999999999999</v>
      </c>
      <c r="D183" s="144">
        <f t="shared" si="76"/>
        <v>6.5743329097839895</v>
      </c>
      <c r="E183" s="145"/>
      <c r="F183" s="179">
        <f t="shared" si="69"/>
        <v>6.2153846153846155</v>
      </c>
      <c r="G183" s="144">
        <f t="shared" si="74"/>
        <v>-0.35894829439937403</v>
      </c>
      <c r="H183" s="145"/>
      <c r="I183" s="144">
        <f t="shared" si="70"/>
        <v>-1.1325399129172711</v>
      </c>
      <c r="J183" s="145"/>
      <c r="K183" s="126"/>
      <c r="L183" s="180">
        <f t="shared" si="77"/>
        <v>7.8784406526342012</v>
      </c>
      <c r="M183" s="178">
        <f t="shared" si="77"/>
        <v>5.7363954068896659</v>
      </c>
      <c r="N183" s="144">
        <f t="shared" si="77"/>
        <v>6.4760432766615148</v>
      </c>
      <c r="O183" s="145"/>
      <c r="P183" s="181">
        <f t="shared" si="72"/>
        <v>6.053500284575982</v>
      </c>
      <c r="Q183" s="144">
        <f t="shared" si="75"/>
        <v>-0.42254299208553281</v>
      </c>
      <c r="R183" s="145"/>
      <c r="S183" s="144">
        <f t="shared" si="73"/>
        <v>-1.8249403680582192</v>
      </c>
      <c r="T183" s="145"/>
    </row>
    <row r="184" spans="1:20" x14ac:dyDescent="0.25">
      <c r="A184" s="53" t="s">
        <v>46</v>
      </c>
      <c r="B184" s="142">
        <f t="shared" si="76"/>
        <v>6.1893620113355619</v>
      </c>
      <c r="C184" s="178">
        <f t="shared" si="76"/>
        <v>5.3558309166007554</v>
      </c>
      <c r="D184" s="144">
        <f t="shared" si="76"/>
        <v>5.8044212840451088</v>
      </c>
      <c r="E184" s="145"/>
      <c r="F184" s="179">
        <f t="shared" si="69"/>
        <v>5.7993987049028677</v>
      </c>
      <c r="G184" s="144">
        <f t="shared" si="74"/>
        <v>-5.0225791422411348E-3</v>
      </c>
      <c r="H184" s="145"/>
      <c r="I184" s="144">
        <f t="shared" si="70"/>
        <v>-0.38996330643269417</v>
      </c>
      <c r="J184" s="145"/>
      <c r="K184" s="126"/>
      <c r="L184" s="180">
        <f t="shared" si="77"/>
        <v>6.3038587792392624</v>
      </c>
      <c r="M184" s="178">
        <f t="shared" si="77"/>
        <v>5.6981535471331393</v>
      </c>
      <c r="N184" s="144">
        <f t="shared" si="77"/>
        <v>6.0798230622298179</v>
      </c>
      <c r="O184" s="145"/>
      <c r="P184" s="181">
        <f t="shared" si="72"/>
        <v>5.9481986783201872</v>
      </c>
      <c r="Q184" s="144">
        <f t="shared" si="75"/>
        <v>-0.13162438390963072</v>
      </c>
      <c r="R184" s="145"/>
      <c r="S184" s="144">
        <f t="shared" si="73"/>
        <v>-0.35566010091907518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146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febrero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7.4075019277577914</v>
      </c>
      <c r="C188" s="182">
        <f t="shared" si="78"/>
        <v>6.4053151292400861</v>
      </c>
      <c r="D188" s="152">
        <f>D123/D58</f>
        <v>6.8088718190707382</v>
      </c>
      <c r="E188" s="153"/>
      <c r="F188" s="156">
        <f t="shared" ref="F188:F198" si="79">E123/E58</f>
        <v>6.7620859172398244</v>
      </c>
      <c r="G188" s="113">
        <f>F188-D188</f>
        <v>-4.6785901830913801E-2</v>
      </c>
      <c r="H188" s="114"/>
      <c r="I188" s="113">
        <f t="shared" ref="I188:I198" si="80">F188-B188</f>
        <v>-0.64541601051796693</v>
      </c>
      <c r="J188" s="114"/>
      <c r="K188" s="115"/>
      <c r="L188" s="111">
        <f t="shared" ref="L188:N198" si="81">L123/L58</f>
        <v>7.6550824827511423</v>
      </c>
      <c r="M188" s="151">
        <f t="shared" si="81"/>
        <v>6.8297853550761403</v>
      </c>
      <c r="N188" s="152">
        <f>N123/N58</f>
        <v>7.0326808295459147</v>
      </c>
      <c r="O188" s="153"/>
      <c r="P188" s="156">
        <f t="shared" ref="P188:P198" si="82">O123/O58</f>
        <v>7.0001312317669138</v>
      </c>
      <c r="Q188" s="119">
        <f>P188-N188</f>
        <v>-3.2549597779000905E-2</v>
      </c>
      <c r="R188" s="120"/>
      <c r="S188" s="119">
        <f t="shared" ref="S188:S198" si="83">P188-L188</f>
        <v>-0.65495125098422857</v>
      </c>
      <c r="T188" s="120"/>
    </row>
    <row r="189" spans="1:20" x14ac:dyDescent="0.25">
      <c r="A189" s="183" t="s">
        <v>49</v>
      </c>
      <c r="B189" s="184">
        <f t="shared" si="78"/>
        <v>7.8240038206453502</v>
      </c>
      <c r="C189" s="185">
        <f t="shared" si="78"/>
        <v>6.9710077389092184</v>
      </c>
      <c r="D189" s="186">
        <f>D124/D59</f>
        <v>7.327375365571652</v>
      </c>
      <c r="E189" s="187"/>
      <c r="F189" s="188">
        <f t="shared" si="79"/>
        <v>7.2083939787951126</v>
      </c>
      <c r="G189" s="140">
        <f t="shared" ref="G189:G198" si="84">F189-D189</f>
        <v>-0.11898138677653947</v>
      </c>
      <c r="H189" s="141"/>
      <c r="I189" s="140">
        <f t="shared" si="80"/>
        <v>-0.61560984185023759</v>
      </c>
      <c r="J189" s="141"/>
      <c r="K189" s="126"/>
      <c r="L189" s="184">
        <f t="shared" si="81"/>
        <v>8.1334555671239581</v>
      </c>
      <c r="M189" s="185">
        <f t="shared" si="81"/>
        <v>7.3592005059650161</v>
      </c>
      <c r="N189" s="186">
        <f t="shared" si="81"/>
        <v>7.6156918976248287</v>
      </c>
      <c r="O189" s="187"/>
      <c r="P189" s="188">
        <f t="shared" si="82"/>
        <v>7.4612617507659271</v>
      </c>
      <c r="Q189" s="140">
        <f t="shared" ref="Q189:Q198" si="85">P189-N189</f>
        <v>-0.15443014685890155</v>
      </c>
      <c r="R189" s="141"/>
      <c r="S189" s="140">
        <f t="shared" si="83"/>
        <v>-0.67219381635803099</v>
      </c>
      <c r="T189" s="141"/>
    </row>
    <row r="190" spans="1:20" x14ac:dyDescent="0.25">
      <c r="A190" s="189" t="s">
        <v>50</v>
      </c>
      <c r="B190" s="142">
        <f t="shared" si="78"/>
        <v>8.0381996180038193</v>
      </c>
      <c r="C190" s="178">
        <f t="shared" si="78"/>
        <v>6.9120244256787435</v>
      </c>
      <c r="D190" s="144">
        <f t="shared" si="78"/>
        <v>7.573860021727854</v>
      </c>
      <c r="E190" s="145"/>
      <c r="F190" s="179">
        <f t="shared" si="79"/>
        <v>7.3477985852502536</v>
      </c>
      <c r="G190" s="144">
        <f t="shared" si="84"/>
        <v>-0.22606143647760035</v>
      </c>
      <c r="H190" s="145"/>
      <c r="I190" s="144">
        <f t="shared" si="80"/>
        <v>-0.69040103275356568</v>
      </c>
      <c r="J190" s="145"/>
      <c r="K190" s="126"/>
      <c r="L190" s="142">
        <f t="shared" si="81"/>
        <v>8.317547422118766</v>
      </c>
      <c r="M190" s="178">
        <f t="shared" si="81"/>
        <v>7.3585812186522324</v>
      </c>
      <c r="N190" s="144">
        <f t="shared" si="81"/>
        <v>7.7561282427802247</v>
      </c>
      <c r="O190" s="145"/>
      <c r="P190" s="179">
        <f t="shared" si="82"/>
        <v>7.7503113237907346</v>
      </c>
      <c r="Q190" s="144">
        <f t="shared" si="85"/>
        <v>-5.8169189894901052E-3</v>
      </c>
      <c r="R190" s="145"/>
      <c r="S190" s="144">
        <f t="shared" si="83"/>
        <v>-0.56723609832803135</v>
      </c>
      <c r="T190" s="145"/>
    </row>
    <row r="191" spans="1:20" x14ac:dyDescent="0.25">
      <c r="A191" s="189" t="s">
        <v>51</v>
      </c>
      <c r="B191" s="142">
        <f t="shared" si="78"/>
        <v>5.2589262099973553</v>
      </c>
      <c r="C191" s="178">
        <f t="shared" si="78"/>
        <v>4.7389745428468988</v>
      </c>
      <c r="D191" s="144">
        <f t="shared" si="78"/>
        <v>3.5846256092157733</v>
      </c>
      <c r="E191" s="145"/>
      <c r="F191" s="179">
        <f t="shared" si="79"/>
        <v>3.9109201425277718</v>
      </c>
      <c r="G191" s="144">
        <f t="shared" si="84"/>
        <v>0.32629453331199842</v>
      </c>
      <c r="H191" s="145"/>
      <c r="I191" s="144">
        <f t="shared" si="80"/>
        <v>-1.3480060674695835</v>
      </c>
      <c r="J191" s="145"/>
      <c r="K191" s="126"/>
      <c r="L191" s="142">
        <f t="shared" si="81"/>
        <v>5.0522667878650154</v>
      </c>
      <c r="M191" s="178">
        <f t="shared" si="81"/>
        <v>5.0708146487294465</v>
      </c>
      <c r="N191" s="144">
        <f t="shared" si="81"/>
        <v>2.9888888888888889</v>
      </c>
      <c r="O191" s="145"/>
      <c r="P191" s="179">
        <f t="shared" si="82"/>
        <v>4.320968962906889</v>
      </c>
      <c r="Q191" s="144">
        <f t="shared" si="85"/>
        <v>1.3320800740180001</v>
      </c>
      <c r="R191" s="145"/>
      <c r="S191" s="144">
        <f t="shared" si="83"/>
        <v>-0.73129782495812634</v>
      </c>
      <c r="T191" s="145"/>
    </row>
    <row r="192" spans="1:20" x14ac:dyDescent="0.25">
      <c r="A192" s="189" t="s">
        <v>52</v>
      </c>
      <c r="B192" s="142">
        <f t="shared" si="78"/>
        <v>8.2067644338750156</v>
      </c>
      <c r="C192" s="178">
        <f t="shared" si="78"/>
        <v>5.9475019322618365</v>
      </c>
      <c r="D192" s="144">
        <f t="shared" si="78"/>
        <v>7.1207352712306973</v>
      </c>
      <c r="E192" s="145"/>
      <c r="F192" s="179">
        <f t="shared" si="79"/>
        <v>7.130149994765886</v>
      </c>
      <c r="G192" s="144">
        <f t="shared" si="84"/>
        <v>9.4147235351886849E-3</v>
      </c>
      <c r="H192" s="145"/>
      <c r="I192" s="144">
        <f t="shared" si="80"/>
        <v>-1.0766144391091297</v>
      </c>
      <c r="J192" s="145"/>
      <c r="K192" s="126"/>
      <c r="L192" s="142">
        <f t="shared" si="81"/>
        <v>8.368707741947178</v>
      </c>
      <c r="M192" s="178">
        <f t="shared" si="81"/>
        <v>6.4994223926805601</v>
      </c>
      <c r="N192" s="144">
        <f t="shared" si="81"/>
        <v>7.390189709711068</v>
      </c>
      <c r="O192" s="145"/>
      <c r="P192" s="179">
        <f t="shared" si="82"/>
        <v>7.3018880852683665</v>
      </c>
      <c r="Q192" s="144">
        <f t="shared" si="85"/>
        <v>-8.830162444270151E-2</v>
      </c>
      <c r="R192" s="145"/>
      <c r="S192" s="144">
        <f t="shared" si="83"/>
        <v>-1.0668196566788115</v>
      </c>
      <c r="T192" s="145"/>
    </row>
    <row r="193" spans="1:20" x14ac:dyDescent="0.25">
      <c r="A193" s="189" t="s">
        <v>53</v>
      </c>
      <c r="B193" s="142">
        <f t="shared" si="78"/>
        <v>7.5224252491694354</v>
      </c>
      <c r="C193" s="178">
        <f t="shared" si="78"/>
        <v>6.8945538818076475</v>
      </c>
      <c r="D193" s="144">
        <f t="shared" si="78"/>
        <v>5.2671606864274567</v>
      </c>
      <c r="E193" s="145"/>
      <c r="F193" s="179">
        <f t="shared" si="79"/>
        <v>6.3012135381874863</v>
      </c>
      <c r="G193" s="144">
        <f t="shared" si="84"/>
        <v>1.0340528517600296</v>
      </c>
      <c r="H193" s="145"/>
      <c r="I193" s="144">
        <f t="shared" si="80"/>
        <v>-1.2212117109819491</v>
      </c>
      <c r="J193" s="145"/>
      <c r="K193" s="126"/>
      <c r="L193" s="142">
        <f t="shared" si="81"/>
        <v>7.8569871284222881</v>
      </c>
      <c r="M193" s="178">
        <f t="shared" si="81"/>
        <v>7.504627689963816</v>
      </c>
      <c r="N193" s="144">
        <f t="shared" si="81"/>
        <v>5.7244508382670283</v>
      </c>
      <c r="O193" s="145"/>
      <c r="P193" s="179">
        <f t="shared" si="82"/>
        <v>6.4840872925664925</v>
      </c>
      <c r="Q193" s="144">
        <f t="shared" si="85"/>
        <v>0.75963645429946425</v>
      </c>
      <c r="R193" s="145"/>
      <c r="S193" s="144">
        <f t="shared" si="83"/>
        <v>-1.3728998358557956</v>
      </c>
      <c r="T193" s="145"/>
    </row>
    <row r="194" spans="1:20" x14ac:dyDescent="0.25">
      <c r="A194" s="189" t="s">
        <v>54</v>
      </c>
      <c r="B194" s="142">
        <f t="shared" si="78"/>
        <v>2.2594008313822926</v>
      </c>
      <c r="C194" s="178">
        <f t="shared" si="78"/>
        <v>2.4567090685268771</v>
      </c>
      <c r="D194" s="144">
        <f t="shared" si="78"/>
        <v>2.2917233809001099</v>
      </c>
      <c r="E194" s="145"/>
      <c r="F194" s="179">
        <f t="shared" si="79"/>
        <v>2.4732375690607733</v>
      </c>
      <c r="G194" s="144">
        <f t="shared" si="84"/>
        <v>0.18151418816066345</v>
      </c>
      <c r="H194" s="145"/>
      <c r="I194" s="144">
        <f t="shared" si="80"/>
        <v>0.21383673767848066</v>
      </c>
      <c r="J194" s="145"/>
      <c r="K194" s="126"/>
      <c r="L194" s="142">
        <f t="shared" si="81"/>
        <v>2.3476447615833376</v>
      </c>
      <c r="M194" s="178">
        <f t="shared" si="81"/>
        <v>2.6269508091651979</v>
      </c>
      <c r="N194" s="144">
        <f t="shared" si="81"/>
        <v>2.4097102449120387</v>
      </c>
      <c r="O194" s="145"/>
      <c r="P194" s="179">
        <f t="shared" si="82"/>
        <v>2.5511485847027444</v>
      </c>
      <c r="Q194" s="144">
        <f>P194-N194</f>
        <v>0.14143833979070575</v>
      </c>
      <c r="R194" s="145"/>
      <c r="S194" s="144">
        <f t="shared" si="83"/>
        <v>0.20350382311940685</v>
      </c>
      <c r="T194" s="145"/>
    </row>
    <row r="195" spans="1:20" x14ac:dyDescent="0.25">
      <c r="A195" s="189" t="s">
        <v>55</v>
      </c>
      <c r="B195" s="142">
        <f t="shared" si="78"/>
        <v>2.7260385005065855</v>
      </c>
      <c r="C195" s="178">
        <f t="shared" si="78"/>
        <v>2.7251615992338998</v>
      </c>
      <c r="D195" s="144">
        <f t="shared" si="78"/>
        <v>2.7041745730550284</v>
      </c>
      <c r="E195" s="145"/>
      <c r="F195" s="179">
        <f t="shared" si="79"/>
        <v>3.1517801374141161</v>
      </c>
      <c r="G195" s="144">
        <f t="shared" si="84"/>
        <v>0.44760556435908772</v>
      </c>
      <c r="H195" s="145"/>
      <c r="I195" s="144">
        <f t="shared" si="80"/>
        <v>0.42574163690753064</v>
      </c>
      <c r="J195" s="145"/>
      <c r="K195" s="126"/>
      <c r="L195" s="142">
        <f t="shared" si="81"/>
        <v>2.6817946326805511</v>
      </c>
      <c r="M195" s="178">
        <f t="shared" si="81"/>
        <v>2.9572949117341643</v>
      </c>
      <c r="N195" s="144">
        <f t="shared" si="81"/>
        <v>2.6833020637898688</v>
      </c>
      <c r="O195" s="145"/>
      <c r="P195" s="179">
        <f t="shared" si="82"/>
        <v>2.9659680638722556</v>
      </c>
      <c r="Q195" s="144">
        <f t="shared" si="85"/>
        <v>0.28266600008238685</v>
      </c>
      <c r="R195" s="145"/>
      <c r="S195" s="144">
        <f t="shared" si="83"/>
        <v>0.28417343119170457</v>
      </c>
      <c r="T195" s="145"/>
    </row>
    <row r="196" spans="1:20" x14ac:dyDescent="0.25">
      <c r="A196" s="189" t="s">
        <v>56</v>
      </c>
      <c r="B196" s="142">
        <f t="shared" si="78"/>
        <v>7.5339957342766475</v>
      </c>
      <c r="C196" s="178">
        <f t="shared" si="78"/>
        <v>6.5212775777716239</v>
      </c>
      <c r="D196" s="144">
        <f t="shared" si="78"/>
        <v>6.7735424066533829</v>
      </c>
      <c r="E196" s="145"/>
      <c r="F196" s="179">
        <f t="shared" si="79"/>
        <v>6.9712386605911121</v>
      </c>
      <c r="G196" s="144">
        <f t="shared" si="84"/>
        <v>0.19769625393772916</v>
      </c>
      <c r="H196" s="145"/>
      <c r="I196" s="144">
        <f t="shared" si="80"/>
        <v>-0.5627570736855354</v>
      </c>
      <c r="J196" s="145"/>
      <c r="K196" s="126"/>
      <c r="L196" s="142">
        <f t="shared" si="81"/>
        <v>7.7293329569078359</v>
      </c>
      <c r="M196" s="178">
        <f t="shared" si="81"/>
        <v>6.8741949334478321</v>
      </c>
      <c r="N196" s="144">
        <f t="shared" si="81"/>
        <v>7.0276900122871684</v>
      </c>
      <c r="O196" s="145"/>
      <c r="P196" s="179">
        <f t="shared" si="82"/>
        <v>7.3042666036804018</v>
      </c>
      <c r="Q196" s="144">
        <f t="shared" si="85"/>
        <v>0.27657659139323343</v>
      </c>
      <c r="R196" s="145"/>
      <c r="S196" s="144">
        <f t="shared" si="83"/>
        <v>-0.42506635322743413</v>
      </c>
      <c r="T196" s="145"/>
    </row>
    <row r="197" spans="1:20" x14ac:dyDescent="0.25">
      <c r="A197" s="190" t="s">
        <v>57</v>
      </c>
      <c r="B197" s="142">
        <f t="shared" si="78"/>
        <v>6.3015245623941274</v>
      </c>
      <c r="C197" s="143">
        <f t="shared" si="78"/>
        <v>5.433778974704242</v>
      </c>
      <c r="D197" s="144">
        <f t="shared" si="78"/>
        <v>6.3448800913589647</v>
      </c>
      <c r="E197" s="145"/>
      <c r="F197" s="191">
        <f t="shared" si="79"/>
        <v>5.967058630720695</v>
      </c>
      <c r="G197" s="144">
        <f t="shared" si="84"/>
        <v>-0.37782146063826971</v>
      </c>
      <c r="H197" s="145"/>
      <c r="I197" s="144">
        <f t="shared" si="80"/>
        <v>-0.33446593167343242</v>
      </c>
      <c r="J197" s="145"/>
      <c r="K197" s="126"/>
      <c r="L197" s="142">
        <f t="shared" si="81"/>
        <v>6.4497991967871489</v>
      </c>
      <c r="M197" s="143">
        <f t="shared" si="81"/>
        <v>6.2677770659833438</v>
      </c>
      <c r="N197" s="144">
        <f t="shared" si="81"/>
        <v>6.5175308234258038</v>
      </c>
      <c r="O197" s="145"/>
      <c r="P197" s="191">
        <f t="shared" si="82"/>
        <v>5.8420045716557345</v>
      </c>
      <c r="Q197" s="144">
        <f t="shared" si="85"/>
        <v>-0.67552625177006931</v>
      </c>
      <c r="R197" s="145"/>
      <c r="S197" s="144">
        <f t="shared" si="83"/>
        <v>-0.60779462513141436</v>
      </c>
      <c r="T197" s="145"/>
    </row>
    <row r="198" spans="1:20" x14ac:dyDescent="0.25">
      <c r="A198" s="192" t="s">
        <v>58</v>
      </c>
      <c r="B198" s="146">
        <f t="shared" si="78"/>
        <v>6.1587254318046458</v>
      </c>
      <c r="C198" s="193">
        <f t="shared" si="78"/>
        <v>5.5249435665914222</v>
      </c>
      <c r="D198" s="194">
        <f t="shared" si="78"/>
        <v>7.6056160938809727</v>
      </c>
      <c r="E198" s="195"/>
      <c r="F198" s="196">
        <f t="shared" si="79"/>
        <v>5.9900506351603449</v>
      </c>
      <c r="G198" s="144">
        <f t="shared" si="84"/>
        <v>-1.6155654587206278</v>
      </c>
      <c r="H198" s="145"/>
      <c r="I198" s="144">
        <f t="shared" si="80"/>
        <v>-0.16867479664430096</v>
      </c>
      <c r="J198" s="145"/>
      <c r="K198" s="126"/>
      <c r="L198" s="146">
        <f t="shared" si="81"/>
        <v>6.2550778283978739</v>
      </c>
      <c r="M198" s="193">
        <f t="shared" si="81"/>
        <v>5.8201270271936858</v>
      </c>
      <c r="N198" s="194">
        <f t="shared" si="81"/>
        <v>7.8678398183507072</v>
      </c>
      <c r="O198" s="195"/>
      <c r="P198" s="196">
        <f t="shared" si="82"/>
        <v>6.1508192257068943</v>
      </c>
      <c r="Q198" s="144">
        <f t="shared" si="85"/>
        <v>-1.7170205926438129</v>
      </c>
      <c r="R198" s="145"/>
      <c r="S198" s="144">
        <f t="shared" si="83"/>
        <v>-0.10425860269097953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146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febrero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2.8980000000000001</v>
      </c>
      <c r="C202" s="201">
        <v>2.6756000000000002</v>
      </c>
      <c r="D202" s="201">
        <v>3.1836000000000002</v>
      </c>
      <c r="E202" s="201">
        <v>3.2395999999999998</v>
      </c>
      <c r="F202" s="201">
        <f>E202/D202-1</f>
        <v>1.7590149516270692E-2</v>
      </c>
      <c r="G202" s="201">
        <f t="shared" ref="G202:G213" si="86">E202/B202-1</f>
        <v>0.11787439613526551</v>
      </c>
      <c r="H202" s="202">
        <f>(E202-D202)*100</f>
        <v>5.5999999999999606</v>
      </c>
      <c r="I202" s="203">
        <f t="shared" ref="I202:I213" si="87">(E202-B202)*100</f>
        <v>34.159999999999968</v>
      </c>
      <c r="J202" s="204"/>
      <c r="K202" s="205"/>
      <c r="L202" s="201">
        <v>0.17983322343034136</v>
      </c>
      <c r="M202" s="201">
        <v>0.15017770382592113</v>
      </c>
      <c r="N202" s="201">
        <v>0.19178475219610902</v>
      </c>
      <c r="O202" s="201">
        <v>0.19653513409386525</v>
      </c>
      <c r="P202" s="201">
        <f>O202/N202-1</f>
        <v>2.4769340854056798E-2</v>
      </c>
      <c r="Q202" s="201">
        <f t="shared" ref="Q202:Q213" si="88">O202/L202-1</f>
        <v>9.2874444137367007E-2</v>
      </c>
      <c r="R202" s="202">
        <f>(O202-N202)*100</f>
        <v>0.47503818977562284</v>
      </c>
      <c r="S202" s="203">
        <f t="shared" ref="S202:S213" si="89">(O202-L202)*100</f>
        <v>1.6701910663523889</v>
      </c>
      <c r="T202" s="204"/>
    </row>
    <row r="203" spans="1:20" x14ac:dyDescent="0.25">
      <c r="A203" s="206" t="s">
        <v>5</v>
      </c>
      <c r="B203" s="201">
        <v>3.0068000000000001</v>
      </c>
      <c r="C203" s="201">
        <v>2.7651999999999997</v>
      </c>
      <c r="D203" s="201">
        <v>3.3731999999999998</v>
      </c>
      <c r="E203" s="201">
        <v>3.4944000000000002</v>
      </c>
      <c r="F203" s="207">
        <f t="shared" ref="F203:F213" si="90">E203/D203-1</f>
        <v>3.5930273923870715E-2</v>
      </c>
      <c r="G203" s="207">
        <f t="shared" si="86"/>
        <v>0.16216575761607022</v>
      </c>
      <c r="H203" s="208">
        <f t="shared" ref="H203:H213" si="91">(E203-D203)*100</f>
        <v>12.120000000000042</v>
      </c>
      <c r="I203" s="209">
        <f t="shared" si="87"/>
        <v>48.760000000000005</v>
      </c>
      <c r="J203" s="210"/>
      <c r="K203" s="205"/>
      <c r="L203" s="207">
        <v>0.18685694334361799</v>
      </c>
      <c r="M203" s="207">
        <v>0.15301751159777657</v>
      </c>
      <c r="N203" s="207">
        <v>0.20398154829156598</v>
      </c>
      <c r="O203" s="207">
        <v>0.20415753595975852</v>
      </c>
      <c r="P203" s="207">
        <f t="shared" ref="P203:P213" si="92">O203/N203-1</f>
        <v>8.6276268450014015E-4</v>
      </c>
      <c r="Q203" s="207">
        <f t="shared" si="88"/>
        <v>9.2587368211016097E-2</v>
      </c>
      <c r="R203" s="208">
        <f>(O203-N203)*100</f>
        <v>1.7598766819254541E-2</v>
      </c>
      <c r="S203" s="209">
        <f t="shared" si="89"/>
        <v>1.7300592616140531</v>
      </c>
      <c r="T203" s="210"/>
    </row>
    <row r="204" spans="1:20" x14ac:dyDescent="0.25">
      <c r="A204" s="211" t="s">
        <v>6</v>
      </c>
      <c r="B204" s="212">
        <v>2.7939999999999996</v>
      </c>
      <c r="C204" s="212">
        <v>3.0016000000000003</v>
      </c>
      <c r="D204" s="212">
        <v>3.5844</v>
      </c>
      <c r="E204" s="212">
        <v>3.6907999999999999</v>
      </c>
      <c r="F204" s="212">
        <f t="shared" si="90"/>
        <v>2.9684187032697151E-2</v>
      </c>
      <c r="G204" s="212">
        <f t="shared" si="86"/>
        <v>0.32097351467430224</v>
      </c>
      <c r="H204" s="213">
        <f t="shared" si="91"/>
        <v>10.639999999999983</v>
      </c>
      <c r="I204" s="214">
        <f t="shared" si="87"/>
        <v>89.680000000000021</v>
      </c>
      <c r="J204" s="215"/>
      <c r="K204" s="216"/>
      <c r="L204" s="212">
        <v>0.16670679045665551</v>
      </c>
      <c r="M204" s="212">
        <v>0.16526252345224621</v>
      </c>
      <c r="N204" s="212">
        <v>0.20479590703246961</v>
      </c>
      <c r="O204" s="212">
        <v>0.20313891425961869</v>
      </c>
      <c r="P204" s="212">
        <f>O204/N204-1</f>
        <v>-8.0909467228180709E-3</v>
      </c>
      <c r="Q204" s="212">
        <f t="shared" si="88"/>
        <v>0.2185401308678887</v>
      </c>
      <c r="R204" s="213">
        <f t="shared" ref="R204:R213" si="93">(O204-N204)*100</f>
        <v>-0.16569927728509182</v>
      </c>
      <c r="S204" s="214">
        <f t="shared" si="89"/>
        <v>3.6432123802963181</v>
      </c>
      <c r="T204" s="215"/>
    </row>
    <row r="205" spans="1:20" x14ac:dyDescent="0.25">
      <c r="A205" s="37" t="s">
        <v>7</v>
      </c>
      <c r="B205" s="32">
        <v>3.1563999999999997</v>
      </c>
      <c r="C205" s="32">
        <v>2.7763999999999998</v>
      </c>
      <c r="D205" s="32">
        <v>3.464</v>
      </c>
      <c r="E205" s="32">
        <v>3.5727999999999995</v>
      </c>
      <c r="F205" s="32">
        <f t="shared" si="90"/>
        <v>3.1408775981524029E-2</v>
      </c>
      <c r="G205" s="32">
        <f t="shared" si="86"/>
        <v>0.13192244328982383</v>
      </c>
      <c r="H205" s="217">
        <f t="shared" si="91"/>
        <v>10.879999999999956</v>
      </c>
      <c r="I205" s="218">
        <f t="shared" si="87"/>
        <v>41.639999999999986</v>
      </c>
      <c r="J205" s="219"/>
      <c r="K205" s="216"/>
      <c r="L205" s="32">
        <v>0.19797201977299633</v>
      </c>
      <c r="M205" s="32">
        <v>0.15332612322579547</v>
      </c>
      <c r="N205" s="32">
        <v>0.21423171293854706</v>
      </c>
      <c r="O205" s="32">
        <v>0.21363552756526416</v>
      </c>
      <c r="P205" s="32">
        <f t="shared" si="92"/>
        <v>-2.7828997168777292E-3</v>
      </c>
      <c r="Q205" s="32">
        <f t="shared" si="88"/>
        <v>7.9119805971714197E-2</v>
      </c>
      <c r="R205" s="217">
        <f>(O205-N205)*100</f>
        <v>-5.9618537328290366E-2</v>
      </c>
      <c r="S205" s="218">
        <f t="shared" si="89"/>
        <v>1.5663507792267828</v>
      </c>
      <c r="T205" s="219"/>
    </row>
    <row r="206" spans="1:20" x14ac:dyDescent="0.25">
      <c r="A206" s="37" t="s">
        <v>8</v>
      </c>
      <c r="B206" s="32">
        <v>2.8139999999999996</v>
      </c>
      <c r="C206" s="32">
        <v>2.5268000000000002</v>
      </c>
      <c r="D206" s="32">
        <v>2.9372000000000003</v>
      </c>
      <c r="E206" s="32">
        <v>3.0731999999999999</v>
      </c>
      <c r="F206" s="32">
        <f>E206/D206-1</f>
        <v>4.6302601116709585E-2</v>
      </c>
      <c r="G206" s="32">
        <f t="shared" si="86"/>
        <v>9.2110874200426629E-2</v>
      </c>
      <c r="H206" s="217">
        <f t="shared" si="91"/>
        <v>13.599999999999968</v>
      </c>
      <c r="I206" s="218">
        <f t="shared" si="87"/>
        <v>25.92000000000003</v>
      </c>
      <c r="J206" s="219"/>
      <c r="K206" s="216"/>
      <c r="L206" s="32">
        <v>0.17607462541144375</v>
      </c>
      <c r="M206" s="32">
        <v>0.13960905835198117</v>
      </c>
      <c r="N206" s="32">
        <v>0.17314465740275584</v>
      </c>
      <c r="O206" s="32">
        <v>0.17484331586943086</v>
      </c>
      <c r="P206" s="32">
        <f t="shared" si="92"/>
        <v>9.8106317119779352E-3</v>
      </c>
      <c r="Q206" s="32">
        <f t="shared" si="88"/>
        <v>-6.9931118077668497E-3</v>
      </c>
      <c r="R206" s="217">
        <f t="shared" si="93"/>
        <v>0.16986584666750237</v>
      </c>
      <c r="S206" s="218">
        <f t="shared" si="89"/>
        <v>-0.12313095420128928</v>
      </c>
      <c r="T206" s="219"/>
    </row>
    <row r="207" spans="1:20" x14ac:dyDescent="0.25">
      <c r="A207" s="37" t="s">
        <v>9</v>
      </c>
      <c r="B207" s="32">
        <v>2.5268000000000002</v>
      </c>
      <c r="C207" s="32">
        <v>2.3331999999999997</v>
      </c>
      <c r="D207" s="32">
        <v>2.4967999999999999</v>
      </c>
      <c r="E207" s="32">
        <v>2.802</v>
      </c>
      <c r="F207" s="32">
        <f t="shared" si="90"/>
        <v>0.12223646267222055</v>
      </c>
      <c r="G207" s="32">
        <f t="shared" si="86"/>
        <v>0.1089124584454646</v>
      </c>
      <c r="H207" s="217">
        <f t="shared" si="91"/>
        <v>30.520000000000014</v>
      </c>
      <c r="I207" s="218">
        <f t="shared" si="87"/>
        <v>27.519999999999989</v>
      </c>
      <c r="J207" s="219"/>
      <c r="K207" s="216"/>
      <c r="L207" s="32">
        <v>0.15605618210304154</v>
      </c>
      <c r="M207" s="32">
        <v>0.13668231026143038</v>
      </c>
      <c r="N207" s="32">
        <v>0.15639519047433753</v>
      </c>
      <c r="O207" s="32">
        <v>0.1667729131585278</v>
      </c>
      <c r="P207" s="32">
        <f t="shared" si="92"/>
        <v>6.635576613779004E-2</v>
      </c>
      <c r="Q207" s="32">
        <f t="shared" si="88"/>
        <v>6.867226220112288E-2</v>
      </c>
      <c r="R207" s="217">
        <f t="shared" si="93"/>
        <v>1.0377722684190265</v>
      </c>
      <c r="S207" s="218">
        <f t="shared" si="89"/>
        <v>1.0716731055486262</v>
      </c>
      <c r="T207" s="219"/>
    </row>
    <row r="208" spans="1:20" x14ac:dyDescent="0.25">
      <c r="A208" s="220" t="s">
        <v>10</v>
      </c>
      <c r="B208" s="221">
        <v>2.6636000000000002</v>
      </c>
      <c r="C208" s="221">
        <v>2.13</v>
      </c>
      <c r="D208" s="221">
        <v>3.0232000000000001</v>
      </c>
      <c r="E208" s="221">
        <v>2.8180000000000001</v>
      </c>
      <c r="F208" s="221">
        <f t="shared" si="90"/>
        <v>-6.7875099232601266E-2</v>
      </c>
      <c r="G208" s="221">
        <f t="shared" si="86"/>
        <v>5.7966661660910024E-2</v>
      </c>
      <c r="H208" s="222">
        <f t="shared" si="91"/>
        <v>-20.520000000000003</v>
      </c>
      <c r="I208" s="223">
        <f t="shared" si="87"/>
        <v>15.439999999999987</v>
      </c>
      <c r="J208" s="224"/>
      <c r="K208" s="216"/>
      <c r="L208" s="221">
        <v>0.1600994736587957</v>
      </c>
      <c r="M208" s="221">
        <v>0.13994602506632514</v>
      </c>
      <c r="N208" s="221">
        <v>0.18835289004780531</v>
      </c>
      <c r="O208" s="221">
        <v>0.17341010876519514</v>
      </c>
      <c r="P208" s="221">
        <f t="shared" si="92"/>
        <v>-7.9333963385523787E-2</v>
      </c>
      <c r="Q208" s="221">
        <f t="shared" si="88"/>
        <v>8.3139780551478193E-2</v>
      </c>
      <c r="R208" s="222">
        <f t="shared" si="93"/>
        <v>-1.4942781282610174</v>
      </c>
      <c r="S208" s="223">
        <f t="shared" si="89"/>
        <v>1.3310635106399431</v>
      </c>
      <c r="T208" s="224"/>
    </row>
    <row r="209" spans="1:20" x14ac:dyDescent="0.25">
      <c r="A209" s="206" t="s">
        <v>11</v>
      </c>
      <c r="B209" s="201">
        <v>2.6772000000000005</v>
      </c>
      <c r="C209" s="201">
        <v>2.4287999999999998</v>
      </c>
      <c r="D209" s="201">
        <v>2.7212000000000001</v>
      </c>
      <c r="E209" s="201">
        <v>3.0051999999999999</v>
      </c>
      <c r="F209" s="207">
        <f t="shared" si="90"/>
        <v>0.10436572100543873</v>
      </c>
      <c r="G209" s="207">
        <f t="shared" si="86"/>
        <v>0.12251606155685013</v>
      </c>
      <c r="H209" s="208">
        <f t="shared" si="91"/>
        <v>28.399999999999981</v>
      </c>
      <c r="I209" s="209">
        <f t="shared" si="87"/>
        <v>32.79999999999994</v>
      </c>
      <c r="J209" s="210"/>
      <c r="K209" s="205"/>
      <c r="L209" s="207">
        <v>0.16557410362163952</v>
      </c>
      <c r="M209" s="207">
        <v>0.14237098697321579</v>
      </c>
      <c r="N209" s="207">
        <v>0.16169326799976605</v>
      </c>
      <c r="O209" s="207">
        <v>0.17732503953001066</v>
      </c>
      <c r="P209" s="207">
        <f t="shared" si="92"/>
        <v>9.6675462891053998E-2</v>
      </c>
      <c r="Q209" s="207">
        <f t="shared" si="88"/>
        <v>7.0970856259163106E-2</v>
      </c>
      <c r="R209" s="208">
        <f t="shared" si="93"/>
        <v>1.5631771530244616</v>
      </c>
      <c r="S209" s="209">
        <f t="shared" si="89"/>
        <v>1.1750935908371147</v>
      </c>
      <c r="T209" s="210"/>
    </row>
    <row r="210" spans="1:20" x14ac:dyDescent="0.25">
      <c r="A210" s="36" t="s">
        <v>12</v>
      </c>
      <c r="B210" s="212">
        <v>2.9883999999999999</v>
      </c>
      <c r="C210" s="212">
        <v>2.5639999999999996</v>
      </c>
      <c r="D210" s="212">
        <v>2.8116000000000003</v>
      </c>
      <c r="E210" s="212">
        <v>3.69</v>
      </c>
      <c r="F210" s="212">
        <f t="shared" si="90"/>
        <v>0.31241997439180524</v>
      </c>
      <c r="G210" s="212">
        <f t="shared" si="86"/>
        <v>0.23477446125016721</v>
      </c>
      <c r="H210" s="213">
        <f t="shared" si="91"/>
        <v>87.839999999999961</v>
      </c>
      <c r="I210" s="214">
        <f t="shared" si="87"/>
        <v>70.16</v>
      </c>
      <c r="J210" s="215"/>
      <c r="K210" s="216"/>
      <c r="L210" s="212">
        <v>0.18359535980779854</v>
      </c>
      <c r="M210" s="212">
        <v>0.17506650452230751</v>
      </c>
      <c r="N210" s="212">
        <v>0.1702180892372481</v>
      </c>
      <c r="O210" s="212">
        <v>0.21815068493150686</v>
      </c>
      <c r="P210" s="212">
        <f t="shared" si="92"/>
        <v>0.2815951930200018</v>
      </c>
      <c r="Q210" s="212">
        <f t="shared" si="88"/>
        <v>0.18821458864692131</v>
      </c>
      <c r="R210" s="213">
        <f t="shared" si="93"/>
        <v>4.7932595694258753</v>
      </c>
      <c r="S210" s="214">
        <f t="shared" si="89"/>
        <v>3.4555325123708318</v>
      </c>
      <c r="T210" s="215"/>
    </row>
    <row r="211" spans="1:20" x14ac:dyDescent="0.25">
      <c r="A211" s="37" t="s">
        <v>8</v>
      </c>
      <c r="B211" s="32">
        <v>2.7039999999999997</v>
      </c>
      <c r="C211" s="32">
        <v>2.3828</v>
      </c>
      <c r="D211" s="32">
        <v>2.7680000000000002</v>
      </c>
      <c r="E211" s="32">
        <v>2.9876</v>
      </c>
      <c r="F211" s="32">
        <f t="shared" si="90"/>
        <v>7.9335260115606765E-2</v>
      </c>
      <c r="G211" s="32">
        <f t="shared" si="86"/>
        <v>0.10488165680473394</v>
      </c>
      <c r="H211" s="217">
        <f t="shared" si="91"/>
        <v>21.95999999999998</v>
      </c>
      <c r="I211" s="218">
        <f t="shared" si="87"/>
        <v>28.360000000000028</v>
      </c>
      <c r="J211" s="219"/>
      <c r="K211" s="216"/>
      <c r="L211" s="32">
        <v>0.16849739719798337</v>
      </c>
      <c r="M211" s="32">
        <v>0.13728181638471909</v>
      </c>
      <c r="N211" s="32">
        <v>0.16162694335388036</v>
      </c>
      <c r="O211" s="32">
        <v>0.17801297922700801</v>
      </c>
      <c r="P211" s="32">
        <f t="shared" si="92"/>
        <v>0.10138183357987907</v>
      </c>
      <c r="Q211" s="32">
        <f t="shared" si="88"/>
        <v>5.6473169243343779E-2</v>
      </c>
      <c r="R211" s="217">
        <f t="shared" si="93"/>
        <v>1.6386035873127647</v>
      </c>
      <c r="S211" s="218">
        <f t="shared" si="89"/>
        <v>0.95155820290246385</v>
      </c>
      <c r="T211" s="219"/>
    </row>
    <row r="212" spans="1:20" x14ac:dyDescent="0.25">
      <c r="A212" s="37" t="s">
        <v>9</v>
      </c>
      <c r="B212" s="32">
        <v>2.5716000000000001</v>
      </c>
      <c r="C212" s="32">
        <v>2.4224000000000001</v>
      </c>
      <c r="D212" s="32">
        <v>2.5552000000000001</v>
      </c>
      <c r="E212" s="32">
        <v>2.8807999999999998</v>
      </c>
      <c r="F212" s="32">
        <f t="shared" si="90"/>
        <v>0.12742642454602371</v>
      </c>
      <c r="G212" s="32">
        <f t="shared" si="86"/>
        <v>0.12023642868253215</v>
      </c>
      <c r="H212" s="217">
        <f t="shared" si="91"/>
        <v>32.559999999999967</v>
      </c>
      <c r="I212" s="218">
        <f t="shared" si="87"/>
        <v>30.91999999999997</v>
      </c>
      <c r="J212" s="219"/>
      <c r="K212" s="216"/>
      <c r="L212" s="32">
        <v>0.15845684988477848</v>
      </c>
      <c r="M212" s="32">
        <v>0.13982504100601423</v>
      </c>
      <c r="N212" s="32">
        <v>0.15597900667969283</v>
      </c>
      <c r="O212" s="32">
        <v>0.16469389386189259</v>
      </c>
      <c r="P212" s="32">
        <f t="shared" si="92"/>
        <v>5.5872180287030782E-2</v>
      </c>
      <c r="Q212" s="32">
        <f t="shared" si="88"/>
        <v>3.9361150885236951E-2</v>
      </c>
      <c r="R212" s="217">
        <f t="shared" si="93"/>
        <v>0.87148871821997598</v>
      </c>
      <c r="S212" s="218">
        <f t="shared" si="89"/>
        <v>0.62370439771141095</v>
      </c>
      <c r="T212" s="219"/>
    </row>
    <row r="213" spans="1:20" x14ac:dyDescent="0.25">
      <c r="A213" s="38" t="s">
        <v>10</v>
      </c>
      <c r="B213" s="101">
        <v>2.6904000000000003</v>
      </c>
      <c r="C213" s="101">
        <v>2.6324000000000001</v>
      </c>
      <c r="D213" s="101">
        <v>2.8212000000000002</v>
      </c>
      <c r="E213" s="101">
        <v>3.0343999999999998</v>
      </c>
      <c r="F213" s="101">
        <f t="shared" si="90"/>
        <v>7.5570679143626585E-2</v>
      </c>
      <c r="G213" s="101">
        <f t="shared" si="86"/>
        <v>0.12786202795123369</v>
      </c>
      <c r="H213" s="225">
        <f t="shared" si="91"/>
        <v>21.319999999999961</v>
      </c>
      <c r="I213" s="226">
        <f t="shared" si="87"/>
        <v>34.399999999999942</v>
      </c>
      <c r="J213" s="227"/>
      <c r="K213" s="216"/>
      <c r="L213" s="101">
        <v>0.16263173231023262</v>
      </c>
      <c r="M213" s="101">
        <v>0.15694361212559785</v>
      </c>
      <c r="N213" s="101">
        <v>0.1724414983185889</v>
      </c>
      <c r="O213" s="101">
        <v>0.18244407675085431</v>
      </c>
      <c r="P213" s="101">
        <f t="shared" si="92"/>
        <v>5.8005633967442405E-2</v>
      </c>
      <c r="Q213" s="101">
        <f t="shared" si="88"/>
        <v>0.12182336226258794</v>
      </c>
      <c r="R213" s="225">
        <f t="shared" si="93"/>
        <v>1.0002578432265401</v>
      </c>
      <c r="S213" s="226">
        <f t="shared" si="89"/>
        <v>1.9812344440621688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146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febrero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2.8980000000000001</v>
      </c>
      <c r="C218" s="201">
        <v>2.6756000000000002</v>
      </c>
      <c r="D218" s="201">
        <v>3.1836000000000002</v>
      </c>
      <c r="E218" s="201">
        <v>3.2395999999999998</v>
      </c>
      <c r="F218" s="228">
        <f>IFERROR(E218/D218-1,"-")</f>
        <v>1.7590149516270692E-2</v>
      </c>
      <c r="G218" s="228">
        <f t="shared" ref="G218:G228" si="94">IFERROR(E218/B218-1,"-")</f>
        <v>0.11787439613526551</v>
      </c>
      <c r="H218" s="202">
        <f>IFERROR((E218-D218)*100,"-")</f>
        <v>5.5999999999999606</v>
      </c>
      <c r="I218" s="203">
        <f t="shared" ref="I218:I228" si="95">IFERROR((E218-B218)*100,"-")</f>
        <v>34.159999999999968</v>
      </c>
      <c r="J218" s="204"/>
      <c r="K218" s="205"/>
      <c r="L218" s="201">
        <v>0.17983322343034136</v>
      </c>
      <c r="M218" s="201">
        <v>0.15017770382592113</v>
      </c>
      <c r="N218" s="201">
        <v>0.19178475219610902</v>
      </c>
      <c r="O218" s="201">
        <v>0.19653513409386525</v>
      </c>
      <c r="P218" s="228">
        <f>IFERROR(O218/N218-1,"-")</f>
        <v>2.4769340854056798E-2</v>
      </c>
      <c r="Q218" s="228">
        <f t="shared" ref="Q218:Q228" si="96">IFERROR(O218/L218-1,"-")</f>
        <v>9.2874444137367007E-2</v>
      </c>
      <c r="R218" s="202">
        <f>IFERROR((O218-N218)*100,"-")</f>
        <v>0.47503818977562284</v>
      </c>
      <c r="S218" s="203">
        <f t="shared" ref="S218:S228" si="97">IFERROR((O218-L218)*100,"-")</f>
        <v>1.6701910663523889</v>
      </c>
      <c r="T218" s="204"/>
    </row>
    <row r="219" spans="1:20" x14ac:dyDescent="0.25">
      <c r="A219" s="229" t="s">
        <v>49</v>
      </c>
      <c r="B219" s="212">
        <v>3.0860000000000003</v>
      </c>
      <c r="C219" s="212">
        <v>3.0312000000000001</v>
      </c>
      <c r="D219" s="212">
        <v>3.3527999999999998</v>
      </c>
      <c r="E219" s="212">
        <v>3.298</v>
      </c>
      <c r="F219" s="230">
        <f>IFERROR(E219/D219-1,"-")</f>
        <v>-1.634454784061079E-2</v>
      </c>
      <c r="G219" s="230">
        <f t="shared" si="94"/>
        <v>6.8697342838625941E-2</v>
      </c>
      <c r="H219" s="217">
        <f t="shared" ref="H219:H228" si="98">IFERROR((E219-D219)*100,"-")</f>
        <v>-5.4799999999999738</v>
      </c>
      <c r="I219" s="218">
        <f t="shared" si="95"/>
        <v>21.199999999999974</v>
      </c>
      <c r="J219" s="219"/>
      <c r="K219" s="199"/>
      <c r="L219" s="212">
        <v>0.191476276160672</v>
      </c>
      <c r="M219" s="212">
        <v>0.16796357016784472</v>
      </c>
      <c r="N219" s="212">
        <v>0.20103376378428459</v>
      </c>
      <c r="O219" s="212">
        <v>0.20349394634734747</v>
      </c>
      <c r="P219" s="230">
        <f t="shared" ref="P219:P228" si="99">IFERROR(O219/N219-1,"-")</f>
        <v>1.2237658574122623E-2</v>
      </c>
      <c r="Q219" s="230">
        <f t="shared" si="96"/>
        <v>6.2763233271735164E-2</v>
      </c>
      <c r="R219" s="217">
        <f t="shared" ref="R219:R228" si="100">IFERROR((O219-N219)*100,"-")</f>
        <v>0.24601825630628793</v>
      </c>
      <c r="S219" s="218">
        <f t="shared" si="97"/>
        <v>1.201767018667546</v>
      </c>
      <c r="T219" s="219"/>
    </row>
    <row r="220" spans="1:20" x14ac:dyDescent="0.25">
      <c r="A220" s="97" t="s">
        <v>50</v>
      </c>
      <c r="B220" s="32">
        <v>2.766</v>
      </c>
      <c r="C220" s="32">
        <v>2.4512</v>
      </c>
      <c r="D220" s="32">
        <v>2.97</v>
      </c>
      <c r="E220" s="32">
        <v>2.9887999999999999</v>
      </c>
      <c r="F220" s="230">
        <f t="shared" ref="F220:F228" si="101">IFERROR(E220/D220-1,"-")</f>
        <v>6.3299663299662967E-3</v>
      </c>
      <c r="G220" s="230">
        <f t="shared" si="94"/>
        <v>8.054953000723053E-2</v>
      </c>
      <c r="H220" s="217">
        <f t="shared" si="98"/>
        <v>1.8799999999999706</v>
      </c>
      <c r="I220" s="218">
        <f t="shared" si="95"/>
        <v>22.279999999999987</v>
      </c>
      <c r="J220" s="219"/>
      <c r="K220" s="199"/>
      <c r="L220" s="32">
        <v>0.17141822430955875</v>
      </c>
      <c r="M220" s="32">
        <v>0.13805410280287195</v>
      </c>
      <c r="N220" s="32">
        <v>0.17580946087422705</v>
      </c>
      <c r="O220" s="32">
        <v>0.18154456782516354</v>
      </c>
      <c r="P220" s="230">
        <f t="shared" si="99"/>
        <v>3.2621150889253547E-2</v>
      </c>
      <c r="Q220" s="230">
        <f t="shared" si="96"/>
        <v>5.907390276845903E-2</v>
      </c>
      <c r="R220" s="217">
        <f t="shared" si="100"/>
        <v>0.5735106950936486</v>
      </c>
      <c r="S220" s="218">
        <f t="shared" si="97"/>
        <v>1.0126343515604792</v>
      </c>
      <c r="T220" s="219"/>
    </row>
    <row r="221" spans="1:20" x14ac:dyDescent="0.25">
      <c r="A221" s="97" t="s">
        <v>51</v>
      </c>
      <c r="B221" s="32">
        <v>2.5204</v>
      </c>
      <c r="C221" s="32">
        <v>2.3544</v>
      </c>
      <c r="D221" s="32">
        <v>2.5347999999999997</v>
      </c>
      <c r="E221" s="32">
        <v>2.8220000000000001</v>
      </c>
      <c r="F221" s="230">
        <f>IFERROR(E221/D221-1,"-")</f>
        <v>0.11330282468044839</v>
      </c>
      <c r="G221" s="230">
        <f t="shared" si="94"/>
        <v>0.11966354546897318</v>
      </c>
      <c r="H221" s="217">
        <f t="shared" si="98"/>
        <v>28.720000000000034</v>
      </c>
      <c r="I221" s="218">
        <f t="shared" si="95"/>
        <v>30.160000000000011</v>
      </c>
      <c r="J221" s="219"/>
      <c r="K221" s="199"/>
      <c r="L221" s="230">
        <v>0.16717925195133324</v>
      </c>
      <c r="M221" s="230">
        <v>0.14338623779534215</v>
      </c>
      <c r="N221" s="230">
        <v>0.15872639756170087</v>
      </c>
      <c r="O221" s="230">
        <v>0.18254751461988303</v>
      </c>
      <c r="P221" s="230">
        <f t="shared" si="99"/>
        <v>0.15007659358565295</v>
      </c>
      <c r="Q221" s="230">
        <f t="shared" si="96"/>
        <v>9.1926853895862415E-2</v>
      </c>
      <c r="R221" s="217">
        <f t="shared" si="100"/>
        <v>2.3821117058182155</v>
      </c>
      <c r="S221" s="218">
        <f t="shared" si="97"/>
        <v>1.5368262668549793</v>
      </c>
      <c r="T221" s="219"/>
    </row>
    <row r="222" spans="1:20" x14ac:dyDescent="0.25">
      <c r="A222" s="97" t="s">
        <v>52</v>
      </c>
      <c r="B222" s="32">
        <v>2.9016000000000002</v>
      </c>
      <c r="C222" s="32">
        <v>2.34</v>
      </c>
      <c r="D222" s="32">
        <v>3.0595999999999997</v>
      </c>
      <c r="E222" s="32">
        <v>3.3268</v>
      </c>
      <c r="F222" s="230">
        <f t="shared" si="101"/>
        <v>8.7331677343443603E-2</v>
      </c>
      <c r="G222" s="230">
        <f t="shared" si="94"/>
        <v>0.14653984008822718</v>
      </c>
      <c r="H222" s="217">
        <f t="shared" si="98"/>
        <v>26.720000000000034</v>
      </c>
      <c r="I222" s="218">
        <f t="shared" si="95"/>
        <v>42.519999999999982</v>
      </c>
      <c r="J222" s="219"/>
      <c r="K222" s="199"/>
      <c r="L222" s="230">
        <v>0.18276791291934447</v>
      </c>
      <c r="M222" s="230">
        <v>0.13086515550320477</v>
      </c>
      <c r="N222" s="230">
        <v>0.19291780124416108</v>
      </c>
      <c r="O222" s="230">
        <v>0.20215815965196277</v>
      </c>
      <c r="P222" s="230">
        <f t="shared" si="99"/>
        <v>4.7897904434992311E-2</v>
      </c>
      <c r="Q222" s="230">
        <f t="shared" si="96"/>
        <v>0.10609218228133521</v>
      </c>
      <c r="R222" s="217">
        <f>IFERROR((O222-N222)*100,"-")</f>
        <v>0.92403584078016854</v>
      </c>
      <c r="S222" s="218">
        <f t="shared" si="97"/>
        <v>1.9390246732618299</v>
      </c>
      <c r="T222" s="219"/>
    </row>
    <row r="223" spans="1:20" x14ac:dyDescent="0.25">
      <c r="A223" s="97" t="s">
        <v>53</v>
      </c>
      <c r="B223" s="32">
        <v>3.1395999999999997</v>
      </c>
      <c r="C223" s="32">
        <v>3.4660000000000002</v>
      </c>
      <c r="D223" s="32">
        <v>3.2216000000000005</v>
      </c>
      <c r="E223" s="32">
        <v>3.2548000000000004</v>
      </c>
      <c r="F223" s="230">
        <f t="shared" si="101"/>
        <v>1.0305438291532187E-2</v>
      </c>
      <c r="G223" s="230">
        <f t="shared" si="94"/>
        <v>3.669257230220424E-2</v>
      </c>
      <c r="H223" s="217">
        <f t="shared" si="98"/>
        <v>3.3199999999999896</v>
      </c>
      <c r="I223" s="218">
        <f t="shared" si="95"/>
        <v>11.520000000000064</v>
      </c>
      <c r="J223" s="219"/>
      <c r="K223" s="199"/>
      <c r="L223" s="230">
        <v>0.19268504847021661</v>
      </c>
      <c r="M223" s="230">
        <v>0.20026141293079266</v>
      </c>
      <c r="N223" s="230">
        <v>0.18300202710590832</v>
      </c>
      <c r="O223" s="230">
        <v>0.19820373844764089</v>
      </c>
      <c r="P223" s="230">
        <f t="shared" si="99"/>
        <v>8.3068540726791706E-2</v>
      </c>
      <c r="Q223" s="230">
        <f t="shared" si="96"/>
        <v>2.8640987047198418E-2</v>
      </c>
      <c r="R223" s="217">
        <f t="shared" si="100"/>
        <v>1.5201711341732564</v>
      </c>
      <c r="S223" s="218">
        <f t="shared" si="97"/>
        <v>0.55186899774242737</v>
      </c>
      <c r="T223" s="219"/>
    </row>
    <row r="224" spans="1:20" x14ac:dyDescent="0.25">
      <c r="A224" s="97" t="s">
        <v>54</v>
      </c>
      <c r="B224" s="230">
        <v>2.4512</v>
      </c>
      <c r="C224" s="230">
        <v>2.4016000000000002</v>
      </c>
      <c r="D224" s="230">
        <v>2.6327999999999996</v>
      </c>
      <c r="E224" s="230">
        <v>2.7831999999999999</v>
      </c>
      <c r="F224" s="230">
        <f t="shared" si="101"/>
        <v>5.712549377089049E-2</v>
      </c>
      <c r="G224" s="230">
        <f t="shared" si="94"/>
        <v>0.13544386422976484</v>
      </c>
      <c r="H224" s="217">
        <f t="shared" si="98"/>
        <v>15.040000000000031</v>
      </c>
      <c r="I224" s="218">
        <f t="shared" si="95"/>
        <v>33.199999999999989</v>
      </c>
      <c r="J224" s="219"/>
      <c r="K224" s="199"/>
      <c r="L224" s="230">
        <v>0.14975580200894367</v>
      </c>
      <c r="M224" s="230">
        <v>0.13932910454356945</v>
      </c>
      <c r="N224" s="230">
        <v>0.16723522934022791</v>
      </c>
      <c r="O224" s="230">
        <v>0.17845127976745725</v>
      </c>
      <c r="P224" s="230">
        <f t="shared" si="99"/>
        <v>6.7067510066381342E-2</v>
      </c>
      <c r="Q224" s="230">
        <f t="shared" si="96"/>
        <v>0.19161513192523816</v>
      </c>
      <c r="R224" s="217">
        <f t="shared" si="100"/>
        <v>1.121605042722934</v>
      </c>
      <c r="S224" s="218">
        <f t="shared" si="97"/>
        <v>2.8695477758513581</v>
      </c>
      <c r="T224" s="219"/>
    </row>
    <row r="225" spans="1:20" x14ac:dyDescent="0.25">
      <c r="A225" s="97" t="s">
        <v>55</v>
      </c>
      <c r="B225" s="230">
        <v>2.4703999999999997</v>
      </c>
      <c r="C225" s="230">
        <v>2.6019999999999999</v>
      </c>
      <c r="D225" s="230">
        <v>3.0707999999999998</v>
      </c>
      <c r="E225" s="230">
        <v>3.1024000000000003</v>
      </c>
      <c r="F225" s="230">
        <f t="shared" si="101"/>
        <v>1.0290478051322216E-2</v>
      </c>
      <c r="G225" s="230">
        <f t="shared" si="94"/>
        <v>0.25582901554404169</v>
      </c>
      <c r="H225" s="217">
        <f t="shared" si="98"/>
        <v>3.1600000000000517</v>
      </c>
      <c r="I225" s="218">
        <f t="shared" si="95"/>
        <v>63.20000000000006</v>
      </c>
      <c r="J225" s="219"/>
      <c r="K225" s="199"/>
      <c r="L225" s="230">
        <v>0.14096335671648294</v>
      </c>
      <c r="M225" s="230">
        <v>0.15446101694915254</v>
      </c>
      <c r="N225" s="230">
        <v>0.18281054273078201</v>
      </c>
      <c r="O225" s="230">
        <v>0.18399578999504707</v>
      </c>
      <c r="P225" s="230">
        <f t="shared" si="99"/>
        <v>6.483473253566796E-3</v>
      </c>
      <c r="Q225" s="230">
        <f t="shared" si="96"/>
        <v>0.30527389728037257</v>
      </c>
      <c r="R225" s="217">
        <f t="shared" si="100"/>
        <v>0.11852472642650547</v>
      </c>
      <c r="S225" s="218">
        <f t="shared" si="97"/>
        <v>4.3032433278564124</v>
      </c>
      <c r="T225" s="219"/>
    </row>
    <row r="226" spans="1:20" x14ac:dyDescent="0.25">
      <c r="A226" s="97" t="s">
        <v>56</v>
      </c>
      <c r="B226" s="32">
        <v>3.0027999999999997</v>
      </c>
      <c r="C226" s="32">
        <v>3.1480000000000001</v>
      </c>
      <c r="D226" s="32">
        <v>3.4824000000000002</v>
      </c>
      <c r="E226" s="32">
        <v>3.5855999999999999</v>
      </c>
      <c r="F226" s="230">
        <f t="shared" si="101"/>
        <v>2.9634734665747731E-2</v>
      </c>
      <c r="G226" s="230">
        <f t="shared" si="94"/>
        <v>0.19408552018116443</v>
      </c>
      <c r="H226" s="217">
        <f t="shared" si="98"/>
        <v>10.319999999999974</v>
      </c>
      <c r="I226" s="218">
        <f t="shared" si="95"/>
        <v>58.280000000000022</v>
      </c>
      <c r="J226" s="219"/>
      <c r="K226" s="199"/>
      <c r="L226" s="230">
        <v>0.18520946594179724</v>
      </c>
      <c r="M226" s="230">
        <v>0.16928005751927</v>
      </c>
      <c r="N226" s="230">
        <v>0.2115632059394692</v>
      </c>
      <c r="O226" s="230">
        <v>0.22094505066250975</v>
      </c>
      <c r="P226" s="230">
        <f t="shared" si="99"/>
        <v>4.4345351458347615E-2</v>
      </c>
      <c r="Q226" s="230">
        <f t="shared" si="96"/>
        <v>0.19294685905493925</v>
      </c>
      <c r="R226" s="217">
        <f t="shared" si="100"/>
        <v>0.93818447230405444</v>
      </c>
      <c r="S226" s="218">
        <f t="shared" si="97"/>
        <v>3.5735584720712503</v>
      </c>
      <c r="T226" s="219"/>
    </row>
    <row r="227" spans="1:20" x14ac:dyDescent="0.25">
      <c r="A227" s="98" t="s">
        <v>57</v>
      </c>
      <c r="B227" s="231">
        <v>2.3504</v>
      </c>
      <c r="C227" s="231">
        <v>1.7691999999999999</v>
      </c>
      <c r="D227" s="231">
        <v>3.6536</v>
      </c>
      <c r="E227" s="231">
        <v>4.4032</v>
      </c>
      <c r="F227" s="231">
        <f t="shared" si="101"/>
        <v>0.20516750602145839</v>
      </c>
      <c r="G227" s="231">
        <f t="shared" si="94"/>
        <v>0.87338325391422744</v>
      </c>
      <c r="H227" s="232">
        <f t="shared" si="98"/>
        <v>74.960000000000008</v>
      </c>
      <c r="I227" s="233">
        <f t="shared" si="95"/>
        <v>205.28</v>
      </c>
      <c r="J227" s="234"/>
      <c r="K227" s="199"/>
      <c r="L227" s="231">
        <v>0.13710490151168117</v>
      </c>
      <c r="M227" s="231">
        <v>0.11813878836965648</v>
      </c>
      <c r="N227" s="231">
        <v>0.21996466759301228</v>
      </c>
      <c r="O227" s="231">
        <v>0.214753214964197</v>
      </c>
      <c r="P227" s="231">
        <f t="shared" si="99"/>
        <v>-2.369222605540322E-2</v>
      </c>
      <c r="Q227" s="231">
        <f t="shared" si="96"/>
        <v>0.56634235972884084</v>
      </c>
      <c r="R227" s="232">
        <f t="shared" si="100"/>
        <v>-0.52114526288152829</v>
      </c>
      <c r="S227" s="233">
        <f t="shared" si="97"/>
        <v>7.7648313452515829</v>
      </c>
      <c r="T227" s="234"/>
    </row>
    <row r="228" spans="1:20" x14ac:dyDescent="0.25">
      <c r="A228" s="97" t="s">
        <v>58</v>
      </c>
      <c r="B228" s="230">
        <v>2.6208</v>
      </c>
      <c r="C228" s="230">
        <v>2.0019999999999998</v>
      </c>
      <c r="D228" s="230">
        <v>3.3656000000000001</v>
      </c>
      <c r="E228" s="230">
        <v>2.9904000000000002</v>
      </c>
      <c r="F228" s="230">
        <f t="shared" si="101"/>
        <v>-0.11148086522462564</v>
      </c>
      <c r="G228" s="230">
        <f t="shared" si="94"/>
        <v>0.14102564102564119</v>
      </c>
      <c r="H228" s="217">
        <f t="shared" si="98"/>
        <v>-37.519999999999996</v>
      </c>
      <c r="I228" s="218">
        <f t="shared" si="95"/>
        <v>36.960000000000015</v>
      </c>
      <c r="J228" s="219"/>
      <c r="K228" s="199"/>
      <c r="L228" s="230">
        <v>0.16514022391724884</v>
      </c>
      <c r="M228" s="230">
        <v>0.11449654757456802</v>
      </c>
      <c r="N228" s="230">
        <v>0.20968181143036324</v>
      </c>
      <c r="O228" s="230">
        <v>0.18333270202703433</v>
      </c>
      <c r="P228" s="230">
        <f t="shared" si="99"/>
        <v>-0.1256623510813174</v>
      </c>
      <c r="Q228" s="230">
        <f t="shared" si="96"/>
        <v>0.11016382125593882</v>
      </c>
      <c r="R228" s="217">
        <f t="shared" si="100"/>
        <v>-2.6349109403328907</v>
      </c>
      <c r="S228" s="218">
        <f t="shared" si="97"/>
        <v>1.8192478109785499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146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febrero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512176969.04000002</v>
      </c>
      <c r="C233" s="240">
        <v>460529439.27999997</v>
      </c>
      <c r="D233" s="240">
        <v>1858392424.96</v>
      </c>
      <c r="E233" s="240">
        <v>2184012019</v>
      </c>
      <c r="F233" s="241">
        <f>E233/D233-1</f>
        <v>0.17521573466756268</v>
      </c>
      <c r="G233" s="241">
        <f t="shared" ref="G233:G244" si="102">E233/B233-1</f>
        <v>3.2641745939759996</v>
      </c>
      <c r="H233" s="240">
        <f>E233-D233</f>
        <v>325619594.03999996</v>
      </c>
      <c r="I233" s="240">
        <f t="shared" ref="I233:I244" si="103">E233-B233</f>
        <v>1671835049.96</v>
      </c>
      <c r="J233" s="241">
        <f t="shared" ref="J233:J244" si="104">E233/$E$233</f>
        <v>1</v>
      </c>
      <c r="K233" s="242"/>
      <c r="L233" s="240">
        <v>1074046341.04</v>
      </c>
      <c r="M233" s="240">
        <v>868140112.07999992</v>
      </c>
      <c r="N233" s="240">
        <v>3810222714.2399998</v>
      </c>
      <c r="O233" s="240">
        <v>4462194804.7600002</v>
      </c>
      <c r="P233" s="241">
        <f>O233/N233-1</f>
        <v>0.17111128126011521</v>
      </c>
      <c r="Q233" s="241">
        <f t="shared" ref="Q233:Q244" si="105">O233/L233-1</f>
        <v>3.154564504581109</v>
      </c>
      <c r="R233" s="240">
        <f>O233-N233</f>
        <v>651972090.52000046</v>
      </c>
      <c r="S233" s="240">
        <f t="shared" ref="S233:S244" si="106">O233-L233</f>
        <v>3388148463.7200003</v>
      </c>
      <c r="T233" s="241">
        <f>O233/$O$233</f>
        <v>1</v>
      </c>
    </row>
    <row r="234" spans="1:20" x14ac:dyDescent="0.25">
      <c r="A234" s="243" t="s">
        <v>5</v>
      </c>
      <c r="B234" s="244">
        <v>411737370.83999997</v>
      </c>
      <c r="C234" s="244">
        <v>392353435.39999998</v>
      </c>
      <c r="D234" s="244">
        <v>519959886.60000002</v>
      </c>
      <c r="E234" s="244">
        <v>620700949.88</v>
      </c>
      <c r="F234" s="245">
        <f t="shared" ref="F234:F244" si="107">E234/D234-1</f>
        <v>0.19374775992575577</v>
      </c>
      <c r="G234" s="245">
        <f t="shared" si="102"/>
        <v>0.50751666921485916</v>
      </c>
      <c r="H234" s="244">
        <f t="shared" ref="H234:H244" si="108">E234-D234</f>
        <v>100741063.27999997</v>
      </c>
      <c r="I234" s="244">
        <f t="shared" si="103"/>
        <v>208963579.04000002</v>
      </c>
      <c r="J234" s="245">
        <f t="shared" si="104"/>
        <v>0.2842021676072104</v>
      </c>
      <c r="K234" s="246"/>
      <c r="L234" s="244">
        <v>862723162.6400001</v>
      </c>
      <c r="M234" s="244">
        <v>732873297.92000008</v>
      </c>
      <c r="N234" s="244">
        <v>1061752992.1599998</v>
      </c>
      <c r="O234" s="244">
        <v>1268261962.8400002</v>
      </c>
      <c r="P234" s="247">
        <f t="shared" ref="P234:P244" si="109">O234/N234-1</f>
        <v>0.19449812923049481</v>
      </c>
      <c r="Q234" s="247">
        <f t="shared" si="105"/>
        <v>0.4700682881389433</v>
      </c>
      <c r="R234" s="248">
        <f t="shared" ref="R234:R244" si="110">O234-N234</f>
        <v>206508970.68000031</v>
      </c>
      <c r="S234" s="248">
        <f t="shared" si="106"/>
        <v>405538800.20000005</v>
      </c>
      <c r="T234" s="247">
        <f>O234/$O$233</f>
        <v>0.28422379979625606</v>
      </c>
    </row>
    <row r="235" spans="1:20" x14ac:dyDescent="0.25">
      <c r="A235" s="249" t="s">
        <v>72</v>
      </c>
      <c r="B235" s="250">
        <v>117265883.23999999</v>
      </c>
      <c r="C235" s="250">
        <v>140497772.56</v>
      </c>
      <c r="D235" s="250">
        <v>158513773.52000001</v>
      </c>
      <c r="E235" s="250">
        <v>188242364.80000001</v>
      </c>
      <c r="F235" s="251">
        <f t="shared" si="107"/>
        <v>0.18754579251909043</v>
      </c>
      <c r="G235" s="251">
        <f t="shared" si="102"/>
        <v>0.6052611347729957</v>
      </c>
      <c r="H235" s="250">
        <f t="shared" si="108"/>
        <v>29728591.280000001</v>
      </c>
      <c r="I235" s="250">
        <f t="shared" si="103"/>
        <v>70976481.560000017</v>
      </c>
      <c r="J235" s="251">
        <f t="shared" si="104"/>
        <v>8.619108464713994E-2</v>
      </c>
      <c r="K235" s="252"/>
      <c r="L235" s="250">
        <v>241351739.44000003</v>
      </c>
      <c r="M235" s="250">
        <v>261574239.59999996</v>
      </c>
      <c r="N235" s="250">
        <v>316047397.95999998</v>
      </c>
      <c r="O235" s="250">
        <v>382764362.51999998</v>
      </c>
      <c r="P235" s="253">
        <f t="shared" si="109"/>
        <v>0.21109797135062602</v>
      </c>
      <c r="Q235" s="253">
        <f t="shared" si="105"/>
        <v>0.58591922066986002</v>
      </c>
      <c r="R235" s="254">
        <f t="shared" si="110"/>
        <v>66716964.560000002</v>
      </c>
      <c r="S235" s="254">
        <f t="shared" si="106"/>
        <v>141412623.07999995</v>
      </c>
      <c r="T235" s="253">
        <f t="shared" ref="T235:T244" si="111">O235/$O$233</f>
        <v>8.57793931613407E-2</v>
      </c>
    </row>
    <row r="236" spans="1:20" x14ac:dyDescent="0.25">
      <c r="A236" s="255" t="s">
        <v>73</v>
      </c>
      <c r="B236" s="256">
        <v>241662570.16</v>
      </c>
      <c r="C236" s="256">
        <v>211742896.44</v>
      </c>
      <c r="D236" s="256">
        <v>306033607.44</v>
      </c>
      <c r="E236" s="256">
        <v>368606259.75999999</v>
      </c>
      <c r="F236" s="32">
        <f t="shared" si="107"/>
        <v>0.20446333604804434</v>
      </c>
      <c r="G236" s="32">
        <f t="shared" si="102"/>
        <v>0.52529313710415759</v>
      </c>
      <c r="H236" s="256">
        <f t="shared" si="108"/>
        <v>62572652.319999993</v>
      </c>
      <c r="I236" s="256">
        <f t="shared" si="103"/>
        <v>126943689.59999999</v>
      </c>
      <c r="J236" s="32">
        <f t="shared" si="104"/>
        <v>0.16877483116085359</v>
      </c>
      <c r="K236" s="252"/>
      <c r="L236" s="256">
        <v>511028827.76000005</v>
      </c>
      <c r="M236" s="256">
        <v>397711964.44000006</v>
      </c>
      <c r="N236" s="256">
        <v>632700741.36000001</v>
      </c>
      <c r="O236" s="256">
        <v>756710028.87999988</v>
      </c>
      <c r="P236" s="230">
        <f t="shared" si="109"/>
        <v>0.1959999086668367</v>
      </c>
      <c r="Q236" s="230">
        <f t="shared" si="105"/>
        <v>0.48075800771729016</v>
      </c>
      <c r="R236" s="257">
        <f t="shared" si="110"/>
        <v>124009287.51999986</v>
      </c>
      <c r="S236" s="257">
        <f t="shared" si="106"/>
        <v>245681201.11999983</v>
      </c>
      <c r="T236" s="230">
        <f t="shared" si="111"/>
        <v>0.16958247274923705</v>
      </c>
    </row>
    <row r="237" spans="1:20" x14ac:dyDescent="0.25">
      <c r="A237" s="258" t="s">
        <v>74</v>
      </c>
      <c r="B237" s="256">
        <v>44886864.32</v>
      </c>
      <c r="C237" s="256">
        <v>35287123.32</v>
      </c>
      <c r="D237" s="256">
        <v>49083700.240000002</v>
      </c>
      <c r="E237" s="256">
        <v>56364562.119999997</v>
      </c>
      <c r="F237" s="32">
        <f t="shared" si="107"/>
        <v>0.14833563574872</v>
      </c>
      <c r="G237" s="32">
        <f t="shared" si="102"/>
        <v>0.25570282027666469</v>
      </c>
      <c r="H237" s="256">
        <f t="shared" si="108"/>
        <v>7280861.8799999952</v>
      </c>
      <c r="I237" s="256">
        <f t="shared" si="103"/>
        <v>11477697.799999997</v>
      </c>
      <c r="J237" s="32">
        <f t="shared" si="104"/>
        <v>2.580780766298521E-2</v>
      </c>
      <c r="K237" s="252"/>
      <c r="L237" s="256">
        <v>94650440.679999992</v>
      </c>
      <c r="M237" s="256">
        <v>65908469.359999992</v>
      </c>
      <c r="N237" s="256">
        <v>99199130.120000005</v>
      </c>
      <c r="O237" s="256">
        <v>113499869.84</v>
      </c>
      <c r="P237" s="230">
        <f t="shared" si="109"/>
        <v>0.14416194681042627</v>
      </c>
      <c r="Q237" s="230">
        <f t="shared" si="105"/>
        <v>0.19914782249907659</v>
      </c>
      <c r="R237" s="257">
        <f t="shared" si="110"/>
        <v>14300739.719999999</v>
      </c>
      <c r="S237" s="257">
        <f t="shared" si="106"/>
        <v>18849429.160000011</v>
      </c>
      <c r="T237" s="230">
        <f t="shared" si="111"/>
        <v>2.5435884089803788E-2</v>
      </c>
    </row>
    <row r="238" spans="1:20" x14ac:dyDescent="0.25">
      <c r="A238" s="258" t="s">
        <v>75</v>
      </c>
      <c r="B238" s="256">
        <v>5834149.0800000001</v>
      </c>
      <c r="C238" s="256">
        <v>3755482.72</v>
      </c>
      <c r="D238" s="256">
        <v>4652275.2</v>
      </c>
      <c r="E238" s="256">
        <v>5433203</v>
      </c>
      <c r="F238" s="32">
        <f t="shared" si="107"/>
        <v>0.16785933041966206</v>
      </c>
      <c r="G238" s="32">
        <f t="shared" si="102"/>
        <v>-6.8724003192595862E-2</v>
      </c>
      <c r="H238" s="256">
        <f t="shared" si="108"/>
        <v>780927.79999999981</v>
      </c>
      <c r="I238" s="256">
        <f t="shared" si="103"/>
        <v>-400946.08000000007</v>
      </c>
      <c r="J238" s="32">
        <f t="shared" si="104"/>
        <v>2.4877166209404454E-3</v>
      </c>
      <c r="K238" s="252"/>
      <c r="L238" s="256">
        <v>11285181.559999999</v>
      </c>
      <c r="M238" s="256">
        <v>6008054.8000000007</v>
      </c>
      <c r="N238" s="256">
        <v>10313151.600000001</v>
      </c>
      <c r="O238" s="256">
        <v>10974063.120000001</v>
      </c>
      <c r="P238" s="230">
        <f t="shared" si="109"/>
        <v>6.4084340619990465E-2</v>
      </c>
      <c r="Q238" s="230">
        <f t="shared" si="105"/>
        <v>-2.7568758051952691E-2</v>
      </c>
      <c r="R238" s="257">
        <f>O238-N238</f>
        <v>660911.51999999955</v>
      </c>
      <c r="S238" s="257">
        <f t="shared" si="106"/>
        <v>-311118.43999999762</v>
      </c>
      <c r="T238" s="230">
        <f t="shared" si="111"/>
        <v>2.4593420054842816E-3</v>
      </c>
    </row>
    <row r="239" spans="1:20" x14ac:dyDescent="0.25">
      <c r="A239" s="259" t="s">
        <v>76</v>
      </c>
      <c r="B239" s="260">
        <v>2087904.04</v>
      </c>
      <c r="C239" s="260">
        <v>1070160.32</v>
      </c>
      <c r="D239" s="260">
        <v>1676530.2</v>
      </c>
      <c r="E239" s="260">
        <v>2054560.2</v>
      </c>
      <c r="F239" s="261">
        <f t="shared" si="107"/>
        <v>0.22548356122663349</v>
      </c>
      <c r="G239" s="261">
        <f t="shared" si="102"/>
        <v>-1.5970005977861024E-2</v>
      </c>
      <c r="H239" s="260">
        <f t="shared" si="108"/>
        <v>378030</v>
      </c>
      <c r="I239" s="260">
        <f t="shared" si="103"/>
        <v>-33343.840000000084</v>
      </c>
      <c r="J239" s="261">
        <f t="shared" si="104"/>
        <v>9.407275152912059E-4</v>
      </c>
      <c r="K239" s="252"/>
      <c r="L239" s="260">
        <v>4406973.2399999993</v>
      </c>
      <c r="M239" s="260">
        <v>1670569.6800000002</v>
      </c>
      <c r="N239" s="260">
        <v>3492571.1199999996</v>
      </c>
      <c r="O239" s="260">
        <v>4313638.4400000004</v>
      </c>
      <c r="P239" s="262">
        <f t="shared" si="109"/>
        <v>0.23508964936983179</v>
      </c>
      <c r="Q239" s="262">
        <f t="shared" si="105"/>
        <v>-2.1178889663509448E-2</v>
      </c>
      <c r="R239" s="263">
        <f t="shared" si="110"/>
        <v>821067.32000000076</v>
      </c>
      <c r="S239" s="263">
        <f t="shared" si="106"/>
        <v>-93334.799999998882</v>
      </c>
      <c r="T239" s="262">
        <f t="shared" si="111"/>
        <v>9.6670778142596357E-4</v>
      </c>
    </row>
    <row r="240" spans="1:20" x14ac:dyDescent="0.25">
      <c r="A240" s="243" t="s">
        <v>11</v>
      </c>
      <c r="B240" s="244">
        <v>100439598.2</v>
      </c>
      <c r="C240" s="244">
        <v>68176003.840000004</v>
      </c>
      <c r="D240" s="244">
        <v>99504255.040000007</v>
      </c>
      <c r="E240" s="244">
        <v>107303056.48</v>
      </c>
      <c r="F240" s="245">
        <f t="shared" si="107"/>
        <v>7.8376562257211457E-2</v>
      </c>
      <c r="G240" s="245">
        <f t="shared" si="102"/>
        <v>6.8334186944208675E-2</v>
      </c>
      <c r="H240" s="244">
        <f t="shared" si="108"/>
        <v>7798801.4399999976</v>
      </c>
      <c r="I240" s="244">
        <f t="shared" si="103"/>
        <v>6863458.2800000012</v>
      </c>
      <c r="J240" s="245">
        <f t="shared" si="104"/>
        <v>4.9131165738332871E-2</v>
      </c>
      <c r="K240" s="246"/>
      <c r="L240" s="244">
        <v>211323178.40000004</v>
      </c>
      <c r="M240" s="244">
        <v>135266814.12</v>
      </c>
      <c r="N240" s="244">
        <v>208321245.88000003</v>
      </c>
      <c r="O240" s="244">
        <v>219136305.48000002</v>
      </c>
      <c r="P240" s="247">
        <f t="shared" si="109"/>
        <v>5.1915298193972115E-2</v>
      </c>
      <c r="Q240" s="247">
        <f t="shared" si="105"/>
        <v>3.6972409459084643E-2</v>
      </c>
      <c r="R240" s="248">
        <f t="shared" si="110"/>
        <v>10815059.599999994</v>
      </c>
      <c r="S240" s="248">
        <f t="shared" si="106"/>
        <v>7813127.0799999833</v>
      </c>
      <c r="T240" s="247">
        <f>O240/$O$233</f>
        <v>4.9109533552017637E-2</v>
      </c>
    </row>
    <row r="241" spans="1:20" x14ac:dyDescent="0.25">
      <c r="A241" s="36" t="s">
        <v>12</v>
      </c>
      <c r="B241" s="264">
        <v>7743101.9199999999</v>
      </c>
      <c r="C241" s="264">
        <v>6427878.9199999999</v>
      </c>
      <c r="D241" s="264">
        <v>9064495.1600000001</v>
      </c>
      <c r="E241" s="264">
        <v>8759616.0800000001</v>
      </c>
      <c r="F241" s="265">
        <f t="shared" si="107"/>
        <v>-3.3634424710752509E-2</v>
      </c>
      <c r="G241" s="265">
        <f t="shared" si="102"/>
        <v>0.13127996641428696</v>
      </c>
      <c r="H241" s="264">
        <f t="shared" si="108"/>
        <v>-304879.08000000007</v>
      </c>
      <c r="I241" s="264">
        <f t="shared" si="103"/>
        <v>1016514.1600000001</v>
      </c>
      <c r="J241" s="265">
        <f t="shared" si="104"/>
        <v>4.0107911512367918E-3</v>
      </c>
      <c r="K241" s="252"/>
      <c r="L241" s="264">
        <v>15320921.560000001</v>
      </c>
      <c r="M241" s="264">
        <v>11935328.720000001</v>
      </c>
      <c r="N241" s="264">
        <v>18482639.799999997</v>
      </c>
      <c r="O241" s="264">
        <v>17638352</v>
      </c>
      <c r="P241" s="266">
        <f t="shared" si="109"/>
        <v>-4.5680044037865075E-2</v>
      </c>
      <c r="Q241" s="266">
        <f t="shared" si="105"/>
        <v>0.15125920662960435</v>
      </c>
      <c r="R241" s="267">
        <f t="shared" si="110"/>
        <v>-844287.79999999702</v>
      </c>
      <c r="S241" s="267">
        <f t="shared" si="106"/>
        <v>2317430.4399999995</v>
      </c>
      <c r="T241" s="266">
        <f t="shared" si="111"/>
        <v>3.9528422159392212E-3</v>
      </c>
    </row>
    <row r="242" spans="1:20" x14ac:dyDescent="0.25">
      <c r="A242" s="37" t="s">
        <v>8</v>
      </c>
      <c r="B242" s="256">
        <v>61243554</v>
      </c>
      <c r="C242" s="256">
        <v>42966003.439999998</v>
      </c>
      <c r="D242" s="256">
        <v>62586327.039999999</v>
      </c>
      <c r="E242" s="256">
        <v>65265068.799999997</v>
      </c>
      <c r="F242" s="32">
        <f t="shared" si="107"/>
        <v>4.2800750366577267E-2</v>
      </c>
      <c r="G242" s="32">
        <f t="shared" si="102"/>
        <v>6.5664295053810884E-2</v>
      </c>
      <c r="H242" s="256">
        <f t="shared" si="108"/>
        <v>2678741.7599999979</v>
      </c>
      <c r="I242" s="256">
        <f t="shared" si="103"/>
        <v>4021514.799999997</v>
      </c>
      <c r="J242" s="32">
        <f t="shared" si="104"/>
        <v>2.9883108807195625E-2</v>
      </c>
      <c r="K242" s="252"/>
      <c r="L242" s="256">
        <v>127601513.56</v>
      </c>
      <c r="M242" s="256">
        <v>85862868.479999989</v>
      </c>
      <c r="N242" s="256">
        <v>132229857.56</v>
      </c>
      <c r="O242" s="256">
        <v>133586225.68000001</v>
      </c>
      <c r="P242" s="230">
        <f t="shared" si="109"/>
        <v>1.025765394464373E-2</v>
      </c>
      <c r="Q242" s="230">
        <f t="shared" si="105"/>
        <v>4.690157626685143E-2</v>
      </c>
      <c r="R242" s="257">
        <f t="shared" si="110"/>
        <v>1356368.1200000048</v>
      </c>
      <c r="S242" s="257">
        <f t="shared" si="106"/>
        <v>5984712.1200000048</v>
      </c>
      <c r="T242" s="230">
        <f t="shared" si="111"/>
        <v>2.9937336114841576E-2</v>
      </c>
    </row>
    <row r="243" spans="1:20" x14ac:dyDescent="0.25">
      <c r="A243" s="37" t="s">
        <v>9</v>
      </c>
      <c r="B243" s="256">
        <v>19778984.800000001</v>
      </c>
      <c r="C243" s="256">
        <v>10964360.48</v>
      </c>
      <c r="D243" s="256">
        <v>19167576.440000001</v>
      </c>
      <c r="E243" s="256">
        <v>21514803.640000001</v>
      </c>
      <c r="F243" s="32">
        <f t="shared" si="107"/>
        <v>0.12245821517120281</v>
      </c>
      <c r="G243" s="32">
        <f t="shared" si="102"/>
        <v>8.7760765153123588E-2</v>
      </c>
      <c r="H243" s="256">
        <f t="shared" si="108"/>
        <v>2347227.1999999993</v>
      </c>
      <c r="I243" s="256">
        <f t="shared" si="103"/>
        <v>1735818.8399999999</v>
      </c>
      <c r="J243" s="32">
        <f t="shared" si="104"/>
        <v>9.8510463554367465E-3</v>
      </c>
      <c r="K243" s="252"/>
      <c r="L243" s="256">
        <v>42256048.68</v>
      </c>
      <c r="M243" s="256">
        <v>21596089.480000004</v>
      </c>
      <c r="N243" s="256">
        <v>39660539.200000003</v>
      </c>
      <c r="O243" s="256">
        <v>44625582.079999998</v>
      </c>
      <c r="P243" s="230">
        <f t="shared" si="109"/>
        <v>0.12518848659526038</v>
      </c>
      <c r="Q243" s="230">
        <f t="shared" si="105"/>
        <v>5.6075602760309984E-2</v>
      </c>
      <c r="R243" s="257">
        <f t="shared" si="110"/>
        <v>4965042.8799999952</v>
      </c>
      <c r="S243" s="257">
        <f t="shared" si="106"/>
        <v>2369533.3999999985</v>
      </c>
      <c r="T243" s="230">
        <f t="shared" si="111"/>
        <v>1.0000814404695224E-2</v>
      </c>
    </row>
    <row r="244" spans="1:20" x14ac:dyDescent="0.25">
      <c r="A244" s="38" t="s">
        <v>10</v>
      </c>
      <c r="B244" s="268">
        <v>11673957.48</v>
      </c>
      <c r="C244" s="268">
        <v>7817761.04</v>
      </c>
      <c r="D244" s="268">
        <v>8685856.4399999995</v>
      </c>
      <c r="E244" s="268">
        <v>11763567.960000001</v>
      </c>
      <c r="F244" s="101">
        <f t="shared" si="107"/>
        <v>0.35433598762081342</v>
      </c>
      <c r="G244" s="101">
        <f t="shared" si="102"/>
        <v>7.6761012838639786E-3</v>
      </c>
      <c r="H244" s="268">
        <f t="shared" si="108"/>
        <v>3077711.5200000014</v>
      </c>
      <c r="I244" s="268">
        <f t="shared" si="103"/>
        <v>89610.480000000447</v>
      </c>
      <c r="J244" s="101">
        <f t="shared" si="104"/>
        <v>5.3862194244637084E-3</v>
      </c>
      <c r="K244" s="252"/>
      <c r="L244" s="268">
        <v>26144694.600000001</v>
      </c>
      <c r="M244" s="268">
        <v>15872527.48</v>
      </c>
      <c r="N244" s="268">
        <v>17948209.359999999</v>
      </c>
      <c r="O244" s="268">
        <v>23286145.719999999</v>
      </c>
      <c r="P244" s="269">
        <f t="shared" si="109"/>
        <v>0.29740773872943049</v>
      </c>
      <c r="Q244" s="269">
        <f t="shared" si="105"/>
        <v>-0.10933571509379969</v>
      </c>
      <c r="R244" s="270">
        <f t="shared" si="110"/>
        <v>5337936.3599999994</v>
      </c>
      <c r="S244" s="270">
        <f t="shared" si="106"/>
        <v>-2858548.8800000027</v>
      </c>
      <c r="T244" s="269">
        <f t="shared" si="111"/>
        <v>5.2185408165416136E-3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146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febrero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512176969.04000002</v>
      </c>
      <c r="C249" s="240">
        <v>460529439.27999997</v>
      </c>
      <c r="D249" s="240">
        <v>1858392424.96</v>
      </c>
      <c r="E249" s="240">
        <v>2184012019</v>
      </c>
      <c r="F249" s="271">
        <f>E249/D249-1</f>
        <v>0.17521573466756268</v>
      </c>
      <c r="G249" s="271">
        <f t="shared" ref="G249:G259" si="112">E249/B249-1</f>
        <v>3.2641745939759996</v>
      </c>
      <c r="H249" s="240">
        <f>E249-D249</f>
        <v>325619594.03999996</v>
      </c>
      <c r="I249" s="240">
        <f t="shared" ref="I249:I259" si="113">E249-B249</f>
        <v>1671835049.96</v>
      </c>
      <c r="J249" s="241">
        <f t="shared" ref="J249:J259" si="114">E249/$E$249</f>
        <v>1</v>
      </c>
      <c r="K249" s="242"/>
      <c r="L249" s="240">
        <v>1074046341.04</v>
      </c>
      <c r="M249" s="240">
        <v>868140112.07999992</v>
      </c>
      <c r="N249" s="240">
        <v>3810222714.2399998</v>
      </c>
      <c r="O249" s="240">
        <v>4462194804.7600002</v>
      </c>
      <c r="P249" s="271">
        <f>O249/N249-1</f>
        <v>0.17111128126011521</v>
      </c>
      <c r="Q249" s="271">
        <f t="shared" ref="Q249:Q259" si="115">O249/L249-1</f>
        <v>3.154564504581109</v>
      </c>
      <c r="R249" s="240">
        <f>O249-N249</f>
        <v>651972090.52000046</v>
      </c>
      <c r="S249" s="240">
        <f t="shared" ref="S249:S259" si="116">O249-L249</f>
        <v>3388148463.7200003</v>
      </c>
      <c r="T249" s="241">
        <f>O249/$O$249</f>
        <v>1</v>
      </c>
    </row>
    <row r="250" spans="1:20" x14ac:dyDescent="0.25">
      <c r="A250" s="94" t="s">
        <v>49</v>
      </c>
      <c r="B250" s="272">
        <v>226627211.91999999</v>
      </c>
      <c r="C250" s="272">
        <v>226644410.84</v>
      </c>
      <c r="D250" s="272">
        <v>297553620.24000001</v>
      </c>
      <c r="E250" s="272">
        <v>336454472.31999999</v>
      </c>
      <c r="F250" s="273">
        <f t="shared" ref="F250:F259" si="117">E250/D250-1</f>
        <v>0.13073560338006796</v>
      </c>
      <c r="G250" s="273">
        <f t="shared" si="112"/>
        <v>0.48461638595619894</v>
      </c>
      <c r="H250" s="272">
        <f t="shared" ref="H250:H259" si="118">E250-D250</f>
        <v>38900852.079999983</v>
      </c>
      <c r="I250" s="272">
        <f t="shared" si="113"/>
        <v>109827260.40000001</v>
      </c>
      <c r="J250" s="96">
        <f t="shared" si="114"/>
        <v>0.15405339778031688</v>
      </c>
      <c r="K250" s="238"/>
      <c r="L250" s="272">
        <v>477974618.88000005</v>
      </c>
      <c r="M250" s="272">
        <v>425823856.83999997</v>
      </c>
      <c r="N250" s="272">
        <v>604794135.51999998</v>
      </c>
      <c r="O250" s="272">
        <v>686325579</v>
      </c>
      <c r="P250" s="273">
        <f t="shared" ref="P250:P259" si="119">O250/N250-1</f>
        <v>0.13480858806592022</v>
      </c>
      <c r="Q250" s="273">
        <f t="shared" si="115"/>
        <v>0.43590381557960578</v>
      </c>
      <c r="R250" s="272">
        <f t="shared" ref="R250:R259" si="120">O250-N250</f>
        <v>81531443.480000019</v>
      </c>
      <c r="S250" s="272">
        <f t="shared" si="116"/>
        <v>208350960.11999995</v>
      </c>
      <c r="T250" s="96">
        <f t="shared" ref="T250:T259" si="121">O250/$O$249</f>
        <v>0.15380896823865001</v>
      </c>
    </row>
    <row r="251" spans="1:20" x14ac:dyDescent="0.25">
      <c r="A251" s="97" t="s">
        <v>50</v>
      </c>
      <c r="B251" s="256">
        <v>142090660.31999999</v>
      </c>
      <c r="C251" s="256">
        <v>109016743.2</v>
      </c>
      <c r="D251" s="256">
        <v>153161561.88</v>
      </c>
      <c r="E251" s="256">
        <v>181527857.12</v>
      </c>
      <c r="F251" s="230">
        <f t="shared" si="117"/>
        <v>0.18520505335551896</v>
      </c>
      <c r="G251" s="230">
        <f t="shared" si="112"/>
        <v>0.27754953570617635</v>
      </c>
      <c r="H251" s="256">
        <f t="shared" si="118"/>
        <v>28366295.24000001</v>
      </c>
      <c r="I251" s="256">
        <f t="shared" si="113"/>
        <v>39437196.800000012</v>
      </c>
      <c r="J251" s="32">
        <f t="shared" si="114"/>
        <v>8.3116693287757962E-2</v>
      </c>
      <c r="K251" s="238"/>
      <c r="L251" s="256">
        <v>298365568.87999994</v>
      </c>
      <c r="M251" s="256">
        <v>215502544.92000005</v>
      </c>
      <c r="N251" s="256">
        <v>316138013.51999998</v>
      </c>
      <c r="O251" s="256">
        <v>368976445.32000005</v>
      </c>
      <c r="P251" s="230">
        <f t="shared" si="119"/>
        <v>0.16713722975505863</v>
      </c>
      <c r="Q251" s="230">
        <f t="shared" si="115"/>
        <v>0.23665893053631537</v>
      </c>
      <c r="R251" s="256">
        <f t="shared" si="120"/>
        <v>52838431.800000072</v>
      </c>
      <c r="S251" s="256">
        <f t="shared" si="116"/>
        <v>70610876.440000117</v>
      </c>
      <c r="T251" s="32">
        <f t="shared" si="121"/>
        <v>8.2689452492391916E-2</v>
      </c>
    </row>
    <row r="252" spans="1:20" x14ac:dyDescent="0.25">
      <c r="A252" s="97" t="s">
        <v>51</v>
      </c>
      <c r="B252" s="256">
        <v>3178994.16</v>
      </c>
      <c r="C252" s="256">
        <v>2314536.44</v>
      </c>
      <c r="D252" s="256">
        <v>3698673.96</v>
      </c>
      <c r="E252" s="256">
        <v>4189509.08</v>
      </c>
      <c r="F252" s="230">
        <f t="shared" si="117"/>
        <v>0.13270570082906152</v>
      </c>
      <c r="G252" s="230">
        <f t="shared" si="112"/>
        <v>0.31787253110273084</v>
      </c>
      <c r="H252" s="256">
        <f t="shared" si="118"/>
        <v>490835.12000000011</v>
      </c>
      <c r="I252" s="256">
        <f t="shared" si="113"/>
        <v>1010514.9199999999</v>
      </c>
      <c r="J252" s="32">
        <f t="shared" si="114"/>
        <v>1.9182628316845357E-3</v>
      </c>
      <c r="K252" s="238"/>
      <c r="L252" s="256">
        <v>7171611.7600000007</v>
      </c>
      <c r="M252" s="256">
        <v>5127360.92</v>
      </c>
      <c r="N252" s="256">
        <v>7288473.4800000004</v>
      </c>
      <c r="O252" s="256">
        <v>9401929.959999999</v>
      </c>
      <c r="P252" s="230">
        <f>O252/N252-1</f>
        <v>0.28997244564303459</v>
      </c>
      <c r="Q252" s="230">
        <f t="shared" si="115"/>
        <v>0.31099260175232879</v>
      </c>
      <c r="R252" s="256">
        <f t="shared" si="120"/>
        <v>2113456.4799999986</v>
      </c>
      <c r="S252" s="256">
        <f t="shared" si="116"/>
        <v>2230318.1999999983</v>
      </c>
      <c r="T252" s="32">
        <f t="shared" si="121"/>
        <v>2.1070191624020062E-3</v>
      </c>
    </row>
    <row r="253" spans="1:20" x14ac:dyDescent="0.25">
      <c r="A253" s="97" t="s">
        <v>52</v>
      </c>
      <c r="B253" s="256">
        <v>57441856.759999998</v>
      </c>
      <c r="C253" s="256">
        <v>39141855</v>
      </c>
      <c r="D253" s="256">
        <v>61563722.840000004</v>
      </c>
      <c r="E253" s="256">
        <v>80038181</v>
      </c>
      <c r="F253" s="230">
        <f t="shared" si="117"/>
        <v>0.30008676064009121</v>
      </c>
      <c r="G253" s="230">
        <f t="shared" si="112"/>
        <v>0.39337732995663011</v>
      </c>
      <c r="H253" s="256">
        <f t="shared" si="118"/>
        <v>18474458.159999996</v>
      </c>
      <c r="I253" s="256">
        <f t="shared" si="113"/>
        <v>22596324.240000002</v>
      </c>
      <c r="J253" s="32">
        <f t="shared" si="114"/>
        <v>3.6647317095190403E-2</v>
      </c>
      <c r="K253" s="238"/>
      <c r="L253" s="256">
        <v>119127328.88</v>
      </c>
      <c r="M253" s="256">
        <v>72592461.079999998</v>
      </c>
      <c r="N253" s="256">
        <v>128294046.44000003</v>
      </c>
      <c r="O253" s="256">
        <v>160055184.72</v>
      </c>
      <c r="P253" s="230">
        <f t="shared" si="119"/>
        <v>0.24756517672746314</v>
      </c>
      <c r="Q253" s="230">
        <f t="shared" si="115"/>
        <v>0.34356395148612529</v>
      </c>
      <c r="R253" s="256">
        <f t="shared" si="120"/>
        <v>31761138.279999971</v>
      </c>
      <c r="S253" s="256">
        <f t="shared" si="116"/>
        <v>40927855.840000004</v>
      </c>
      <c r="T253" s="32">
        <f t="shared" si="121"/>
        <v>3.5869161191542508E-2</v>
      </c>
    </row>
    <row r="254" spans="1:20" x14ac:dyDescent="0.25">
      <c r="A254" s="97" t="s">
        <v>53</v>
      </c>
      <c r="B254" s="256">
        <v>15077103.279999999</v>
      </c>
      <c r="C254" s="256">
        <v>16657610.4</v>
      </c>
      <c r="D254" s="256">
        <v>22520856.440000001</v>
      </c>
      <c r="E254" s="256">
        <v>33036039.920000002</v>
      </c>
      <c r="F254" s="230">
        <f t="shared" si="117"/>
        <v>0.46690868564499399</v>
      </c>
      <c r="G254" s="230">
        <f t="shared" si="112"/>
        <v>1.1911397240226376</v>
      </c>
      <c r="H254" s="256">
        <f t="shared" si="118"/>
        <v>10515183.48</v>
      </c>
      <c r="I254" s="256">
        <f t="shared" si="113"/>
        <v>17958936.640000001</v>
      </c>
      <c r="J254" s="32">
        <f t="shared" si="114"/>
        <v>1.5126308661582509E-2</v>
      </c>
      <c r="K254" s="238"/>
      <c r="L254" s="256">
        <v>31582045.640000001</v>
      </c>
      <c r="M254" s="256">
        <v>33124591.120000005</v>
      </c>
      <c r="N254" s="256">
        <v>47000163.799999997</v>
      </c>
      <c r="O254" s="256">
        <v>63725241.560000002</v>
      </c>
      <c r="P254" s="230">
        <f t="shared" si="119"/>
        <v>0.35585147811761475</v>
      </c>
      <c r="Q254" s="230">
        <f t="shared" si="115"/>
        <v>1.0177680156123037</v>
      </c>
      <c r="R254" s="256">
        <f t="shared" si="120"/>
        <v>16725077.760000005</v>
      </c>
      <c r="S254" s="256">
        <f t="shared" si="116"/>
        <v>32143195.920000002</v>
      </c>
      <c r="T254" s="32">
        <f>O254/$O$249</f>
        <v>1.4281142878841094E-2</v>
      </c>
    </row>
    <row r="255" spans="1:20" x14ac:dyDescent="0.25">
      <c r="A255" s="97" t="s">
        <v>54</v>
      </c>
      <c r="B255" s="256">
        <v>9229102.1999999993</v>
      </c>
      <c r="C255" s="256">
        <v>9166232.2799999993</v>
      </c>
      <c r="D255" s="256">
        <v>13962843</v>
      </c>
      <c r="E255" s="256">
        <v>16904453.960000001</v>
      </c>
      <c r="F255" s="230">
        <f t="shared" si="117"/>
        <v>0.21067421298083788</v>
      </c>
      <c r="G255" s="230">
        <f t="shared" si="112"/>
        <v>0.8316466318901532</v>
      </c>
      <c r="H255" s="256">
        <f t="shared" si="118"/>
        <v>2941610.9600000009</v>
      </c>
      <c r="I255" s="256">
        <f t="shared" si="113"/>
        <v>7675351.7600000016</v>
      </c>
      <c r="J255" s="32">
        <f t="shared" si="114"/>
        <v>7.7400920017556005E-3</v>
      </c>
      <c r="K255" s="238"/>
      <c r="L255" s="256">
        <v>18359598.199999999</v>
      </c>
      <c r="M255" s="256">
        <v>18173826.359999999</v>
      </c>
      <c r="N255" s="256">
        <v>27131874.239999998</v>
      </c>
      <c r="O255" s="256">
        <v>32147584.68</v>
      </c>
      <c r="P255" s="230">
        <f t="shared" si="119"/>
        <v>0.18486413417785341</v>
      </c>
      <c r="Q255" s="230">
        <f t="shared" si="115"/>
        <v>0.75099609097109776</v>
      </c>
      <c r="R255" s="256">
        <f t="shared" si="120"/>
        <v>5015710.4400000013</v>
      </c>
      <c r="S255" s="256">
        <f t="shared" si="116"/>
        <v>13787986.48</v>
      </c>
      <c r="T255" s="32">
        <f t="shared" si="121"/>
        <v>7.2044332635829563E-3</v>
      </c>
    </row>
    <row r="256" spans="1:20" x14ac:dyDescent="0.25">
      <c r="A256" s="97" t="s">
        <v>55</v>
      </c>
      <c r="B256" s="256">
        <v>2843695.48</v>
      </c>
      <c r="C256" s="256">
        <v>2797959.76</v>
      </c>
      <c r="D256" s="256">
        <v>3526039.72</v>
      </c>
      <c r="E256" s="256">
        <v>4351979.5199999996</v>
      </c>
      <c r="F256" s="230">
        <f t="shared" si="117"/>
        <v>0.23424007259906854</v>
      </c>
      <c r="G256" s="230">
        <f t="shared" si="112"/>
        <v>0.5303957651611837</v>
      </c>
      <c r="H256" s="256">
        <f t="shared" si="118"/>
        <v>825939.79999999935</v>
      </c>
      <c r="I256" s="256">
        <f t="shared" si="113"/>
        <v>1508284.0399999996</v>
      </c>
      <c r="J256" s="32">
        <f t="shared" si="114"/>
        <v>1.9926536494028332E-3</v>
      </c>
      <c r="K256" s="238"/>
      <c r="L256" s="256">
        <v>5326596.8</v>
      </c>
      <c r="M256" s="256">
        <v>5455373.5999999996</v>
      </c>
      <c r="N256" s="256">
        <v>7300654.8399999999</v>
      </c>
      <c r="O256" s="256">
        <v>9054659.0399999991</v>
      </c>
      <c r="P256" s="230">
        <f t="shared" si="119"/>
        <v>0.24025299626409935</v>
      </c>
      <c r="Q256" s="230">
        <f t="shared" si="115"/>
        <v>0.69989570826911462</v>
      </c>
      <c r="R256" s="256">
        <f t="shared" si="120"/>
        <v>1754004.1999999993</v>
      </c>
      <c r="S256" s="256">
        <f t="shared" si="116"/>
        <v>3728062.2399999993</v>
      </c>
      <c r="T256" s="32">
        <f>O256/$O$249</f>
        <v>2.0291940258504704E-3</v>
      </c>
    </row>
    <row r="257" spans="1:20" x14ac:dyDescent="0.25">
      <c r="A257" s="97" t="s">
        <v>56</v>
      </c>
      <c r="B257" s="256">
        <v>25984237.84</v>
      </c>
      <c r="C257" s="256">
        <v>25863244.960000001</v>
      </c>
      <c r="D257" s="256">
        <v>36799406.960000001</v>
      </c>
      <c r="E257" s="256">
        <v>42369823.520000003</v>
      </c>
      <c r="F257" s="230">
        <f t="shared" si="117"/>
        <v>0.15137245461740467</v>
      </c>
      <c r="G257" s="230">
        <f t="shared" si="112"/>
        <v>0.63059712510697996</v>
      </c>
      <c r="H257" s="256">
        <f t="shared" si="118"/>
        <v>5570416.5600000024</v>
      </c>
      <c r="I257" s="256">
        <f t="shared" si="113"/>
        <v>16385585.680000003</v>
      </c>
      <c r="J257" s="32">
        <f t="shared" si="114"/>
        <v>1.9399995582167172E-2</v>
      </c>
      <c r="K257" s="238"/>
      <c r="L257" s="256">
        <v>55336766.039999999</v>
      </c>
      <c r="M257" s="256">
        <v>48222200.760000005</v>
      </c>
      <c r="N257" s="256">
        <v>73837585.680000007</v>
      </c>
      <c r="O257" s="256">
        <v>85705523.640000001</v>
      </c>
      <c r="P257" s="230">
        <f t="shared" si="119"/>
        <v>0.16073030897074148</v>
      </c>
      <c r="Q257" s="230">
        <f t="shared" si="115"/>
        <v>0.54879892290865073</v>
      </c>
      <c r="R257" s="256">
        <f t="shared" si="120"/>
        <v>11867937.959999993</v>
      </c>
      <c r="S257" s="256">
        <f t="shared" si="116"/>
        <v>30368757.600000001</v>
      </c>
      <c r="T257" s="32">
        <f t="shared" si="121"/>
        <v>1.9207033173131421E-2</v>
      </c>
    </row>
    <row r="258" spans="1:20" x14ac:dyDescent="0.25">
      <c r="A258" s="97" t="s">
        <v>57</v>
      </c>
      <c r="B258" s="256">
        <v>22623529.440000001</v>
      </c>
      <c r="C258" s="256">
        <v>20402129.120000001</v>
      </c>
      <c r="D258" s="256">
        <v>16568463.359999999</v>
      </c>
      <c r="E258" s="256">
        <v>17551930.359999999</v>
      </c>
      <c r="F258" s="230">
        <f t="shared" si="117"/>
        <v>5.9357767744129486E-2</v>
      </c>
      <c r="G258" s="230">
        <f t="shared" si="112"/>
        <v>-0.22417364600207146</v>
      </c>
      <c r="H258" s="256">
        <f t="shared" si="118"/>
        <v>983467</v>
      </c>
      <c r="I258" s="256">
        <f t="shared" si="113"/>
        <v>-5071599.0800000019</v>
      </c>
      <c r="J258" s="32">
        <f t="shared" si="114"/>
        <v>8.036553923378386E-3</v>
      </c>
      <c r="K258" s="238"/>
      <c r="L258" s="256">
        <v>45907672.359999999</v>
      </c>
      <c r="M258" s="256">
        <v>29002787.600000005</v>
      </c>
      <c r="N258" s="256">
        <v>37186115.480000004</v>
      </c>
      <c r="O258" s="256">
        <v>48070852.320000008</v>
      </c>
      <c r="P258" s="230">
        <f t="shared" si="119"/>
        <v>0.29270970359499349</v>
      </c>
      <c r="Q258" s="230">
        <f t="shared" si="115"/>
        <v>4.7120227378045332E-2</v>
      </c>
      <c r="R258" s="256">
        <f t="shared" si="120"/>
        <v>10884736.840000004</v>
      </c>
      <c r="S258" s="256">
        <f t="shared" si="116"/>
        <v>2163179.9600000083</v>
      </c>
      <c r="T258" s="32">
        <f>O258/$O$249</f>
        <v>1.0772916563104981E-2</v>
      </c>
    </row>
    <row r="259" spans="1:20" x14ac:dyDescent="0.25">
      <c r="A259" s="99" t="s">
        <v>58</v>
      </c>
      <c r="B259" s="268">
        <v>7080577.6399999997</v>
      </c>
      <c r="C259" s="268">
        <v>8524717.2799999993</v>
      </c>
      <c r="D259" s="268">
        <v>10108953.24</v>
      </c>
      <c r="E259" s="268">
        <v>11579759.52</v>
      </c>
      <c r="F259" s="269">
        <f t="shared" si="117"/>
        <v>0.14549540838513164</v>
      </c>
      <c r="G259" s="269">
        <f t="shared" si="112"/>
        <v>0.63542582381739132</v>
      </c>
      <c r="H259" s="268">
        <f t="shared" si="118"/>
        <v>1470806.2799999993</v>
      </c>
      <c r="I259" s="268">
        <f t="shared" si="113"/>
        <v>4499181.88</v>
      </c>
      <c r="J259" s="101">
        <f t="shared" si="114"/>
        <v>5.3020585139920877E-3</v>
      </c>
      <c r="K259" s="238"/>
      <c r="L259" s="268">
        <v>14894533.6</v>
      </c>
      <c r="M259" s="268">
        <v>15115108.84</v>
      </c>
      <c r="N259" s="268">
        <v>21103175.039999999</v>
      </c>
      <c r="O259" s="268">
        <v>23935268</v>
      </c>
      <c r="P259" s="269">
        <f t="shared" si="119"/>
        <v>0.13420222097537038</v>
      </c>
      <c r="Q259" s="269">
        <f t="shared" si="115"/>
        <v>0.6069833834877516</v>
      </c>
      <c r="R259" s="268">
        <f t="shared" si="120"/>
        <v>2832092.9600000009</v>
      </c>
      <c r="S259" s="268">
        <f t="shared" si="116"/>
        <v>9040734.4000000004</v>
      </c>
      <c r="T259" s="101">
        <f t="shared" si="121"/>
        <v>5.3640123408478938E-3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146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febrero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385.32</v>
      </c>
      <c r="C263" s="274">
        <v>436.88</v>
      </c>
      <c r="D263" s="274">
        <v>11030.680000000008</v>
      </c>
      <c r="E263" s="274">
        <v>12352.320000000003</v>
      </c>
      <c r="F263" s="275">
        <f>E263/D263-1</f>
        <v>0.11981491621550022</v>
      </c>
      <c r="G263" s="275">
        <f t="shared" ref="G263:G274" si="122">E263/B263-1</f>
        <v>31.057303020865781</v>
      </c>
      <c r="H263" s="276">
        <f>E263-D263</f>
        <v>1321.6399999999958</v>
      </c>
      <c r="I263" s="277">
        <f t="shared" ref="I263:I274" si="123">E263-B263</f>
        <v>11967.000000000004</v>
      </c>
      <c r="J263" s="278"/>
      <c r="K263" s="279"/>
      <c r="L263" s="274">
        <v>95.909829394316503</v>
      </c>
      <c r="M263" s="274">
        <v>107.42662960551084</v>
      </c>
      <c r="N263" s="274">
        <v>115.9755878982629</v>
      </c>
      <c r="O263" s="274">
        <v>131.83248027271725</v>
      </c>
      <c r="P263" s="275">
        <f>O263/N263-1</f>
        <v>0.13672612195218581</v>
      </c>
      <c r="Q263" s="275">
        <f t="shared" ref="Q263:Q274" si="124">O263/L263-1</f>
        <v>0.37454608255751398</v>
      </c>
      <c r="R263" s="276">
        <f>O263-N263</f>
        <v>15.856892374454347</v>
      </c>
      <c r="S263" s="280">
        <f t="shared" ref="S263:S274" si="125">O263-L263</f>
        <v>35.922650878400745</v>
      </c>
      <c r="T263" s="281"/>
    </row>
    <row r="264" spans="1:20" x14ac:dyDescent="0.25">
      <c r="A264" s="243" t="s">
        <v>5</v>
      </c>
      <c r="B264" s="282">
        <v>421.92</v>
      </c>
      <c r="C264" s="282">
        <v>474.68</v>
      </c>
      <c r="D264" s="282">
        <v>514.32000000000005</v>
      </c>
      <c r="E264" s="282">
        <v>586.55999999999995</v>
      </c>
      <c r="F264" s="283">
        <f t="shared" ref="F264:F274" si="126">E264/D264-1</f>
        <v>0.14045730284647662</v>
      </c>
      <c r="G264" s="283">
        <f t="shared" si="122"/>
        <v>0.39021615472127391</v>
      </c>
      <c r="H264" s="284">
        <f t="shared" ref="H264:H274" si="127">E264-D264</f>
        <v>72.239999999999895</v>
      </c>
      <c r="I264" s="285">
        <f t="shared" si="123"/>
        <v>164.63999999999993</v>
      </c>
      <c r="J264" s="286"/>
      <c r="K264" s="287"/>
      <c r="L264" s="282">
        <v>105.08660492130082</v>
      </c>
      <c r="M264" s="282">
        <v>117.15659979367344</v>
      </c>
      <c r="N264" s="282">
        <v>125.59085179866516</v>
      </c>
      <c r="O264" s="282">
        <v>144.47028926363069</v>
      </c>
      <c r="P264" s="283">
        <f t="shared" ref="P264:P274" si="128">O264/N264-1</f>
        <v>0.15032494162258869</v>
      </c>
      <c r="Q264" s="283">
        <f t="shared" si="124"/>
        <v>0.37477359147556677</v>
      </c>
      <c r="R264" s="284">
        <f t="shared" ref="R264:R274" si="129">O264-N264</f>
        <v>18.879437464965534</v>
      </c>
      <c r="S264" s="288">
        <f t="shared" si="125"/>
        <v>39.383684342329872</v>
      </c>
      <c r="T264" s="289"/>
    </row>
    <row r="265" spans="1:20" x14ac:dyDescent="0.25">
      <c r="A265" s="249" t="s">
        <v>72</v>
      </c>
      <c r="B265" s="290">
        <v>734.36</v>
      </c>
      <c r="C265" s="290">
        <v>858.2</v>
      </c>
      <c r="D265" s="290">
        <v>922.12</v>
      </c>
      <c r="E265" s="290">
        <v>1050.72</v>
      </c>
      <c r="F265" s="291">
        <f t="shared" si="126"/>
        <v>0.13946124148700823</v>
      </c>
      <c r="G265" s="291">
        <f t="shared" si="122"/>
        <v>0.43079688436189345</v>
      </c>
      <c r="H265" s="292">
        <f t="shared" si="127"/>
        <v>128.60000000000002</v>
      </c>
      <c r="I265" s="293">
        <f t="shared" si="123"/>
        <v>316.36</v>
      </c>
      <c r="J265" s="294"/>
      <c r="K265" s="238"/>
      <c r="L265" s="290">
        <v>185.57965462615132</v>
      </c>
      <c r="M265" s="290">
        <v>207.85424122724021</v>
      </c>
      <c r="N265" s="290">
        <v>221.04636541408883</v>
      </c>
      <c r="O265" s="290">
        <v>252.55867318681553</v>
      </c>
      <c r="P265" s="291">
        <f t="shared" si="128"/>
        <v>0.14255971915075061</v>
      </c>
      <c r="Q265" s="291">
        <f t="shared" si="124"/>
        <v>0.36091789639113658</v>
      </c>
      <c r="R265" s="292">
        <f>O265-N265</f>
        <v>31.5123077727267</v>
      </c>
      <c r="S265" s="295">
        <f t="shared" si="125"/>
        <v>66.979018560664201</v>
      </c>
      <c r="T265" s="296"/>
    </row>
    <row r="266" spans="1:20" x14ac:dyDescent="0.25">
      <c r="A266" s="255" t="s">
        <v>73</v>
      </c>
      <c r="B266" s="297">
        <v>391.64</v>
      </c>
      <c r="C266" s="297">
        <v>410.6</v>
      </c>
      <c r="D266" s="297">
        <v>464.88</v>
      </c>
      <c r="E266" s="297">
        <v>526.36</v>
      </c>
      <c r="F266" s="298">
        <f t="shared" si="126"/>
        <v>0.13224918258475316</v>
      </c>
      <c r="G266" s="298">
        <f t="shared" si="122"/>
        <v>0.34398937800020435</v>
      </c>
      <c r="H266" s="299">
        <f t="shared" si="127"/>
        <v>61.480000000000018</v>
      </c>
      <c r="I266" s="300">
        <f t="shared" si="123"/>
        <v>134.72000000000003</v>
      </c>
      <c r="J266" s="301"/>
      <c r="K266" s="238"/>
      <c r="L266" s="297">
        <v>97.608720261866964</v>
      </c>
      <c r="M266" s="297">
        <v>101.8860735523286</v>
      </c>
      <c r="N266" s="297">
        <v>114.59853174821093</v>
      </c>
      <c r="O266" s="297">
        <v>130.44717906005386</v>
      </c>
      <c r="P266" s="298">
        <f t="shared" si="128"/>
        <v>0.13829712361991353</v>
      </c>
      <c r="Q266" s="298">
        <f t="shared" si="124"/>
        <v>0.33642955988037859</v>
      </c>
      <c r="R266" s="299">
        <f t="shared" si="129"/>
        <v>15.848647311842925</v>
      </c>
      <c r="S266" s="302">
        <f t="shared" si="125"/>
        <v>32.838458798186892</v>
      </c>
      <c r="T266" s="303"/>
    </row>
    <row r="267" spans="1:20" x14ac:dyDescent="0.25">
      <c r="A267" s="258" t="s">
        <v>74</v>
      </c>
      <c r="B267" s="297">
        <v>271.39999999999998</v>
      </c>
      <c r="C267" s="297">
        <v>272.48</v>
      </c>
      <c r="D267" s="297">
        <v>314.52</v>
      </c>
      <c r="E267" s="297">
        <v>369.04</v>
      </c>
      <c r="F267" s="304">
        <f t="shared" si="126"/>
        <v>0.17334350756708639</v>
      </c>
      <c r="G267" s="304">
        <f t="shared" si="122"/>
        <v>0.35976418570375857</v>
      </c>
      <c r="H267" s="305">
        <f t="shared" si="127"/>
        <v>54.520000000000039</v>
      </c>
      <c r="I267" s="306">
        <f t="shared" si="123"/>
        <v>97.640000000000043</v>
      </c>
      <c r="J267" s="307"/>
      <c r="K267" s="238"/>
      <c r="L267" s="297">
        <v>67.918286972644992</v>
      </c>
      <c r="M267" s="297">
        <v>68.599270728222109</v>
      </c>
      <c r="N267" s="297">
        <v>76.784986432763361</v>
      </c>
      <c r="O267" s="297">
        <v>90.906698726385045</v>
      </c>
      <c r="P267" s="304">
        <f t="shared" si="128"/>
        <v>0.18391241503945999</v>
      </c>
      <c r="Q267" s="304">
        <f t="shared" si="124"/>
        <v>0.33847160725651015</v>
      </c>
      <c r="R267" s="305">
        <f t="shared" si="129"/>
        <v>14.121712293621684</v>
      </c>
      <c r="S267" s="308">
        <f t="shared" si="125"/>
        <v>22.988411753740053</v>
      </c>
      <c r="T267" s="309"/>
    </row>
    <row r="268" spans="1:20" x14ac:dyDescent="0.25">
      <c r="A268" s="258" t="s">
        <v>75</v>
      </c>
      <c r="B268" s="297">
        <v>260.8</v>
      </c>
      <c r="C268" s="297">
        <v>295.76</v>
      </c>
      <c r="D268" s="297">
        <v>264.48</v>
      </c>
      <c r="E268" s="297">
        <v>298.48</v>
      </c>
      <c r="F268" s="304">
        <f t="shared" si="126"/>
        <v>0.12855414398064124</v>
      </c>
      <c r="G268" s="304">
        <f t="shared" si="122"/>
        <v>0.14447852760736191</v>
      </c>
      <c r="H268" s="305">
        <f t="shared" si="127"/>
        <v>34</v>
      </c>
      <c r="I268" s="306">
        <f t="shared" si="123"/>
        <v>37.680000000000007</v>
      </c>
      <c r="J268" s="307"/>
      <c r="K268" s="238"/>
      <c r="L268" s="297">
        <v>61.304539496153048</v>
      </c>
      <c r="M268" s="297">
        <v>60.734764426460657</v>
      </c>
      <c r="N268" s="297">
        <v>68.06434972761744</v>
      </c>
      <c r="O268" s="297">
        <v>73.591423595140753</v>
      </c>
      <c r="P268" s="304">
        <f t="shared" si="128"/>
        <v>8.1203653449151814E-2</v>
      </c>
      <c r="Q268" s="304">
        <f t="shared" si="124"/>
        <v>0.20042372391947794</v>
      </c>
      <c r="R268" s="305">
        <f t="shared" si="129"/>
        <v>5.5270738675233133</v>
      </c>
      <c r="S268" s="308">
        <f t="shared" si="125"/>
        <v>12.286884098987706</v>
      </c>
      <c r="T268" s="309"/>
    </row>
    <row r="269" spans="1:20" x14ac:dyDescent="0.25">
      <c r="A269" s="259" t="s">
        <v>76</v>
      </c>
      <c r="B269" s="310">
        <v>184.16</v>
      </c>
      <c r="C269" s="310">
        <v>214.04</v>
      </c>
      <c r="D269" s="310">
        <v>236.52</v>
      </c>
      <c r="E269" s="310">
        <v>261.56</v>
      </c>
      <c r="F269" s="311">
        <f t="shared" si="126"/>
        <v>0.10586842550312858</v>
      </c>
      <c r="G269" s="311">
        <f t="shared" si="122"/>
        <v>0.42028670721112071</v>
      </c>
      <c r="H269" s="312">
        <f t="shared" si="127"/>
        <v>25.039999999999992</v>
      </c>
      <c r="I269" s="313">
        <f t="shared" si="123"/>
        <v>77.400000000000006</v>
      </c>
      <c r="J269" s="314"/>
      <c r="K269" s="238"/>
      <c r="L269" s="310">
        <v>46.103069382753112</v>
      </c>
      <c r="M269" s="310">
        <v>49.198395827516961</v>
      </c>
      <c r="N269" s="310">
        <v>58.473371098095051</v>
      </c>
      <c r="O269" s="310">
        <v>66.579742439608907</v>
      </c>
      <c r="P269" s="311">
        <f t="shared" si="128"/>
        <v>0.13863355557035684</v>
      </c>
      <c r="Q269" s="311">
        <f t="shared" si="124"/>
        <v>0.44414988700331515</v>
      </c>
      <c r="R269" s="312">
        <f t="shared" si="129"/>
        <v>8.1063713415138565</v>
      </c>
      <c r="S269" s="315">
        <f t="shared" si="125"/>
        <v>20.476673056855795</v>
      </c>
      <c r="T269" s="316"/>
    </row>
    <row r="270" spans="1:20" x14ac:dyDescent="0.25">
      <c r="A270" s="243" t="s">
        <v>11</v>
      </c>
      <c r="B270" s="282">
        <v>284.2</v>
      </c>
      <c r="C270" s="282">
        <v>299.64</v>
      </c>
      <c r="D270" s="282">
        <v>333.88</v>
      </c>
      <c r="E270" s="282">
        <v>351.64</v>
      </c>
      <c r="F270" s="283">
        <f t="shared" si="126"/>
        <v>5.3192763867257575E-2</v>
      </c>
      <c r="G270" s="283">
        <f t="shared" si="122"/>
        <v>0.23729767769176635</v>
      </c>
      <c r="H270" s="284">
        <f t="shared" si="127"/>
        <v>17.759999999999991</v>
      </c>
      <c r="I270" s="285">
        <f t="shared" si="123"/>
        <v>67.44</v>
      </c>
      <c r="J270" s="286"/>
      <c r="K270" s="287"/>
      <c r="L270" s="282">
        <v>70.691566105732079</v>
      </c>
      <c r="M270" s="282">
        <v>74.102713319127645</v>
      </c>
      <c r="N270" s="282">
        <v>83.417734905582364</v>
      </c>
      <c r="O270" s="282">
        <v>87.530787959205512</v>
      </c>
      <c r="P270" s="283">
        <f t="shared" si="128"/>
        <v>4.9306697889586193E-2</v>
      </c>
      <c r="Q270" s="283">
        <f t="shared" si="124"/>
        <v>0.23820694293697375</v>
      </c>
      <c r="R270" s="284">
        <f t="shared" si="129"/>
        <v>4.1130530536231475</v>
      </c>
      <c r="S270" s="288">
        <f t="shared" si="125"/>
        <v>16.839221853473433</v>
      </c>
      <c r="T270" s="289"/>
    </row>
    <row r="271" spans="1:20" x14ac:dyDescent="0.25">
      <c r="A271" s="36" t="s">
        <v>12</v>
      </c>
      <c r="B271" s="317">
        <v>483</v>
      </c>
      <c r="C271" s="317">
        <v>466.24</v>
      </c>
      <c r="D271" s="317">
        <v>587.6</v>
      </c>
      <c r="E271" s="317">
        <v>601.72</v>
      </c>
      <c r="F271" s="318">
        <f t="shared" si="126"/>
        <v>2.4029952348536332E-2</v>
      </c>
      <c r="G271" s="318">
        <f t="shared" si="122"/>
        <v>0.24579710144927547</v>
      </c>
      <c r="H271" s="319">
        <f t="shared" si="127"/>
        <v>14.120000000000005</v>
      </c>
      <c r="I271" s="320">
        <f t="shared" si="123"/>
        <v>118.72000000000003</v>
      </c>
      <c r="J271" s="321"/>
      <c r="K271" s="238"/>
      <c r="L271" s="317">
        <v>113.32750377085017</v>
      </c>
      <c r="M271" s="317">
        <v>112.53737109671694</v>
      </c>
      <c r="N271" s="317">
        <v>143.53563740769263</v>
      </c>
      <c r="O271" s="317">
        <v>148.64243378459187</v>
      </c>
      <c r="P271" s="318">
        <f t="shared" si="128"/>
        <v>3.5578595456361217E-2</v>
      </c>
      <c r="Q271" s="318">
        <f t="shared" si="124"/>
        <v>0.31161835246233771</v>
      </c>
      <c r="R271" s="319">
        <f t="shared" si="129"/>
        <v>5.1067963768992399</v>
      </c>
      <c r="S271" s="322">
        <f t="shared" si="125"/>
        <v>35.314930013741701</v>
      </c>
      <c r="T271" s="323"/>
    </row>
    <row r="272" spans="1:20" x14ac:dyDescent="0.25">
      <c r="A272" s="37" t="s">
        <v>8</v>
      </c>
      <c r="B272" s="297">
        <v>301.39999999999998</v>
      </c>
      <c r="C272" s="297">
        <v>315.44</v>
      </c>
      <c r="D272" s="297">
        <v>341.72</v>
      </c>
      <c r="E272" s="297">
        <v>349.36</v>
      </c>
      <c r="F272" s="324">
        <f t="shared" si="126"/>
        <v>2.235748566077489E-2</v>
      </c>
      <c r="G272" s="324">
        <f t="shared" si="122"/>
        <v>0.15912408759124097</v>
      </c>
      <c r="H272" s="325">
        <f t="shared" si="127"/>
        <v>7.6399999999999864</v>
      </c>
      <c r="I272" s="326">
        <f t="shared" si="123"/>
        <v>47.960000000000036</v>
      </c>
      <c r="J272" s="327"/>
      <c r="K272" s="238"/>
      <c r="L272" s="297">
        <v>74.093251253628836</v>
      </c>
      <c r="M272" s="297">
        <v>78.35721219183317</v>
      </c>
      <c r="N272" s="297">
        <v>86.083828630090323</v>
      </c>
      <c r="O272" s="297">
        <v>87.032103434462528</v>
      </c>
      <c r="P272" s="324">
        <f t="shared" si="128"/>
        <v>1.1015713630106116E-2</v>
      </c>
      <c r="Q272" s="324">
        <f t="shared" si="124"/>
        <v>0.1746292943272616</v>
      </c>
      <c r="R272" s="325">
        <f t="shared" si="129"/>
        <v>0.94827480437220402</v>
      </c>
      <c r="S272" s="328">
        <f t="shared" si="125"/>
        <v>12.938852180833692</v>
      </c>
      <c r="T272" s="329"/>
    </row>
    <row r="273" spans="1:20" x14ac:dyDescent="0.25">
      <c r="A273" s="37" t="s">
        <v>9</v>
      </c>
      <c r="B273" s="297">
        <v>215.08</v>
      </c>
      <c r="C273" s="297">
        <v>199.8</v>
      </c>
      <c r="D273" s="297">
        <v>269.44</v>
      </c>
      <c r="E273" s="297">
        <v>290.36</v>
      </c>
      <c r="F273" s="324">
        <f t="shared" si="126"/>
        <v>7.7642517814726864E-2</v>
      </c>
      <c r="G273" s="324">
        <f t="shared" si="122"/>
        <v>0.35000929886553833</v>
      </c>
      <c r="H273" s="325">
        <f t="shared" si="127"/>
        <v>20.920000000000016</v>
      </c>
      <c r="I273" s="326">
        <f t="shared" si="123"/>
        <v>75.28</v>
      </c>
      <c r="J273" s="327"/>
      <c r="K273" s="238"/>
      <c r="L273" s="297">
        <v>54.500536664184672</v>
      </c>
      <c r="M273" s="297">
        <v>49.402348237628857</v>
      </c>
      <c r="N273" s="297">
        <v>66.369995007363599</v>
      </c>
      <c r="O273" s="297">
        <v>73.425106608206107</v>
      </c>
      <c r="P273" s="324">
        <f t="shared" si="128"/>
        <v>0.10629971570827701</v>
      </c>
      <c r="Q273" s="324">
        <f t="shared" si="124"/>
        <v>0.34723639623273317</v>
      </c>
      <c r="R273" s="325">
        <f t="shared" si="129"/>
        <v>7.0551116008425083</v>
      </c>
      <c r="S273" s="328">
        <f t="shared" si="125"/>
        <v>18.924569944021435</v>
      </c>
      <c r="T273" s="329"/>
    </row>
    <row r="274" spans="1:20" x14ac:dyDescent="0.25">
      <c r="A274" s="38" t="s">
        <v>10</v>
      </c>
      <c r="B274" s="330">
        <v>276.36</v>
      </c>
      <c r="C274" s="330">
        <v>345.04</v>
      </c>
      <c r="D274" s="330">
        <v>306.95999999999998</v>
      </c>
      <c r="E274" s="330">
        <v>396.24</v>
      </c>
      <c r="F274" s="331">
        <f t="shared" si="126"/>
        <v>0.2908522283033621</v>
      </c>
      <c r="G274" s="331">
        <f t="shared" si="122"/>
        <v>0.4337820234476768</v>
      </c>
      <c r="H274" s="332">
        <f t="shared" si="127"/>
        <v>89.28000000000003</v>
      </c>
      <c r="I274" s="333">
        <f t="shared" si="123"/>
        <v>119.88</v>
      </c>
      <c r="J274" s="334"/>
      <c r="K274" s="238"/>
      <c r="L274" s="330">
        <v>73.305218705076115</v>
      </c>
      <c r="M274" s="330">
        <v>85.160589119461292</v>
      </c>
      <c r="N274" s="330">
        <v>76.397976861810989</v>
      </c>
      <c r="O274" s="330">
        <v>96.13405302343304</v>
      </c>
      <c r="P274" s="331">
        <f t="shared" si="128"/>
        <v>0.2583324450766642</v>
      </c>
      <c r="Q274" s="331">
        <f t="shared" si="124"/>
        <v>0.31142167940597276</v>
      </c>
      <c r="R274" s="332">
        <f t="shared" si="129"/>
        <v>19.736076161622051</v>
      </c>
      <c r="S274" s="335">
        <f t="shared" si="125"/>
        <v>22.828834318356925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146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febrero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385.32</v>
      </c>
      <c r="C279" s="274">
        <v>436.88</v>
      </c>
      <c r="D279" s="274">
        <v>11030.680000000008</v>
      </c>
      <c r="E279" s="274">
        <v>12352.320000000003</v>
      </c>
      <c r="F279" s="337">
        <f>E279/D279-1</f>
        <v>0.11981491621550022</v>
      </c>
      <c r="G279" s="337">
        <f t="shared" ref="G279:G289" si="130">E279/B279-1</f>
        <v>31.057303020865781</v>
      </c>
      <c r="H279" s="338">
        <f>E279-D279</f>
        <v>1321.6399999999958</v>
      </c>
      <c r="I279" s="339">
        <f t="shared" ref="I279:I289" si="131">E279-B279</f>
        <v>11967.000000000004</v>
      </c>
      <c r="J279" s="340"/>
      <c r="K279" s="279"/>
      <c r="L279" s="274">
        <v>95.909829394316503</v>
      </c>
      <c r="M279" s="274">
        <v>107.42662960551084</v>
      </c>
      <c r="N279" s="274">
        <v>115.9755878982629</v>
      </c>
      <c r="O279" s="274">
        <v>131.83248027271725</v>
      </c>
      <c r="P279" s="337">
        <f>O279/N279-1</f>
        <v>0.13672612195218581</v>
      </c>
      <c r="Q279" s="337">
        <f t="shared" ref="Q279:Q289" si="132">O279/L279-1</f>
        <v>0.37454608255751398</v>
      </c>
      <c r="R279" s="274">
        <f>O279-N279</f>
        <v>15.856892374454347</v>
      </c>
      <c r="S279" s="339">
        <f t="shared" ref="S279:S289" si="133">O279-L279</f>
        <v>35.922650878400745</v>
      </c>
      <c r="T279" s="340"/>
    </row>
    <row r="280" spans="1:20" x14ac:dyDescent="0.25">
      <c r="A280" s="94" t="s">
        <v>49</v>
      </c>
      <c r="B280" s="341">
        <v>472.08</v>
      </c>
      <c r="C280" s="341">
        <v>551.20000000000005</v>
      </c>
      <c r="D280" s="341">
        <v>598.04</v>
      </c>
      <c r="E280" s="341">
        <v>665.04</v>
      </c>
      <c r="F280" s="342">
        <f t="shared" ref="F280:F289" si="134">E280/D280-1</f>
        <v>0.11203263995719359</v>
      </c>
      <c r="G280" s="342">
        <f t="shared" si="130"/>
        <v>0.40874428063040158</v>
      </c>
      <c r="H280" s="343">
        <f t="shared" ref="H280:H289" si="135">E280-D280</f>
        <v>67</v>
      </c>
      <c r="I280" s="344">
        <f t="shared" si="131"/>
        <v>192.95999999999998</v>
      </c>
      <c r="J280" s="345"/>
      <c r="K280" s="238"/>
      <c r="L280" s="341">
        <v>119.00120464962596</v>
      </c>
      <c r="M280" s="341">
        <v>136.87146565085982</v>
      </c>
      <c r="N280" s="341">
        <v>146.31592200561823</v>
      </c>
      <c r="O280" s="341">
        <v>162.70668308817508</v>
      </c>
      <c r="P280" s="342">
        <f t="shared" ref="P280:P289" si="136">O280/N280-1</f>
        <v>0.11202308578506903</v>
      </c>
      <c r="Q280" s="342">
        <f t="shared" si="132"/>
        <v>0.36726921014985292</v>
      </c>
      <c r="R280" s="341">
        <f t="shared" ref="R280:R289" si="137">O280-N280</f>
        <v>16.39076108255685</v>
      </c>
      <c r="S280" s="344">
        <f t="shared" si="133"/>
        <v>43.705478438549122</v>
      </c>
      <c r="T280" s="345"/>
    </row>
    <row r="281" spans="1:20" x14ac:dyDescent="0.25">
      <c r="A281" s="97" t="s">
        <v>50</v>
      </c>
      <c r="B281" s="297">
        <v>370.96</v>
      </c>
      <c r="C281" s="297">
        <v>384.32</v>
      </c>
      <c r="D281" s="297">
        <v>426.52</v>
      </c>
      <c r="E281" s="297">
        <v>482.92</v>
      </c>
      <c r="F281" s="346">
        <f t="shared" si="134"/>
        <v>0.13223295507830835</v>
      </c>
      <c r="G281" s="346">
        <f t="shared" si="130"/>
        <v>0.30181151606642231</v>
      </c>
      <c r="H281" s="325">
        <f t="shared" si="135"/>
        <v>56.400000000000034</v>
      </c>
      <c r="I281" s="328">
        <f t="shared" si="131"/>
        <v>111.96000000000004</v>
      </c>
      <c r="J281" s="329"/>
      <c r="K281" s="238"/>
      <c r="L281" s="297">
        <v>92.608889204242473</v>
      </c>
      <c r="M281" s="297">
        <v>95.802470136595787</v>
      </c>
      <c r="N281" s="297">
        <v>104.80183527069784</v>
      </c>
      <c r="O281" s="297">
        <v>119.80364545051208</v>
      </c>
      <c r="P281" s="346">
        <f t="shared" si="136"/>
        <v>0.14314453693549667</v>
      </c>
      <c r="Q281" s="346">
        <f t="shared" si="132"/>
        <v>0.29365168376324502</v>
      </c>
      <c r="R281" s="297">
        <f t="shared" si="137"/>
        <v>15.001810179814242</v>
      </c>
      <c r="S281" s="328">
        <f t="shared" si="133"/>
        <v>27.194756246269606</v>
      </c>
      <c r="T281" s="329"/>
    </row>
    <row r="282" spans="1:20" x14ac:dyDescent="0.25">
      <c r="A282" s="97" t="s">
        <v>51</v>
      </c>
      <c r="B282" s="297">
        <v>281.8</v>
      </c>
      <c r="C282" s="297">
        <v>252.24</v>
      </c>
      <c r="D282" s="297">
        <v>353.44</v>
      </c>
      <c r="E282" s="297">
        <v>354.48</v>
      </c>
      <c r="F282" s="346">
        <f t="shared" si="134"/>
        <v>2.9425079221367945E-3</v>
      </c>
      <c r="G282" s="346">
        <f t="shared" si="130"/>
        <v>0.25791341376863031</v>
      </c>
      <c r="H282" s="325">
        <f t="shared" si="135"/>
        <v>1.0400000000000205</v>
      </c>
      <c r="I282" s="328">
        <f t="shared" si="131"/>
        <v>72.680000000000007</v>
      </c>
      <c r="J282" s="329"/>
      <c r="K282" s="238"/>
      <c r="L282" s="297">
        <v>71.836444331078368</v>
      </c>
      <c r="M282" s="297">
        <v>69.781400557238484</v>
      </c>
      <c r="N282" s="297">
        <v>83.372344282581082</v>
      </c>
      <c r="O282" s="297">
        <v>95.900166032366002</v>
      </c>
      <c r="P282" s="346">
        <f t="shared" si="136"/>
        <v>0.15026351792775894</v>
      </c>
      <c r="Q282" s="346">
        <f t="shared" si="132"/>
        <v>0.33497929811758542</v>
      </c>
      <c r="R282" s="297">
        <f t="shared" si="137"/>
        <v>12.52782174978492</v>
      </c>
      <c r="S282" s="328">
        <f t="shared" si="133"/>
        <v>24.063721701287633</v>
      </c>
      <c r="T282" s="329"/>
    </row>
    <row r="283" spans="1:20" x14ac:dyDescent="0.25">
      <c r="A283" s="97" t="s">
        <v>52</v>
      </c>
      <c r="B283" s="297">
        <v>240.88</v>
      </c>
      <c r="C283" s="297">
        <v>241.24</v>
      </c>
      <c r="D283" s="297">
        <v>267.64</v>
      </c>
      <c r="E283" s="297">
        <v>319.16000000000003</v>
      </c>
      <c r="F283" s="346">
        <f t="shared" si="134"/>
        <v>0.19249738454640575</v>
      </c>
      <c r="G283" s="346">
        <f t="shared" si="130"/>
        <v>0.32497509133178348</v>
      </c>
      <c r="H283" s="325">
        <f t="shared" si="135"/>
        <v>51.520000000000039</v>
      </c>
      <c r="I283" s="328">
        <f t="shared" si="131"/>
        <v>78.28000000000003</v>
      </c>
      <c r="J283" s="329"/>
      <c r="K283" s="238"/>
      <c r="L283" s="297">
        <v>58.047045930941728</v>
      </c>
      <c r="M283" s="297">
        <v>58.254323269771795</v>
      </c>
      <c r="N283" s="297">
        <v>66.565077739041584</v>
      </c>
      <c r="O283" s="297">
        <v>78.188695246355707</v>
      </c>
      <c r="P283" s="346">
        <f t="shared" si="136"/>
        <v>0.17462035502884521</v>
      </c>
      <c r="Q283" s="346">
        <f t="shared" si="132"/>
        <v>0.34698836077509254</v>
      </c>
      <c r="R283" s="297">
        <f t="shared" si="137"/>
        <v>11.623617507314123</v>
      </c>
      <c r="S283" s="328">
        <f t="shared" si="133"/>
        <v>20.141649315413979</v>
      </c>
      <c r="T283" s="329"/>
    </row>
    <row r="284" spans="1:20" x14ac:dyDescent="0.25">
      <c r="A284" s="97" t="s">
        <v>53</v>
      </c>
      <c r="B284" s="297">
        <v>344.12</v>
      </c>
      <c r="C284" s="297">
        <v>479.48</v>
      </c>
      <c r="D284" s="297">
        <v>556.79999999999995</v>
      </c>
      <c r="E284" s="297">
        <v>702.72</v>
      </c>
      <c r="F284" s="346">
        <f t="shared" si="134"/>
        <v>0.26206896551724146</v>
      </c>
      <c r="G284" s="346">
        <f t="shared" si="130"/>
        <v>1.0420783447634547</v>
      </c>
      <c r="H284" s="325">
        <f t="shared" si="135"/>
        <v>145.92000000000007</v>
      </c>
      <c r="I284" s="328">
        <f t="shared" si="131"/>
        <v>358.6</v>
      </c>
      <c r="J284" s="329"/>
      <c r="K284" s="238"/>
      <c r="L284" s="297">
        <v>85.625867167434976</v>
      </c>
      <c r="M284" s="297">
        <v>119.93955630267904</v>
      </c>
      <c r="N284" s="297">
        <v>138.43574065188142</v>
      </c>
      <c r="O284" s="297">
        <v>165.91066487128586</v>
      </c>
      <c r="P284" s="346">
        <f t="shared" si="136"/>
        <v>0.19846698612675828</v>
      </c>
      <c r="Q284" s="346">
        <f t="shared" si="132"/>
        <v>0.93762317813214047</v>
      </c>
      <c r="R284" s="297">
        <f t="shared" si="137"/>
        <v>27.474924219404443</v>
      </c>
      <c r="S284" s="328">
        <f t="shared" si="133"/>
        <v>80.284797703850884</v>
      </c>
      <c r="T284" s="329"/>
    </row>
    <row r="285" spans="1:20" x14ac:dyDescent="0.25">
      <c r="A285" s="97" t="s">
        <v>54</v>
      </c>
      <c r="B285" s="297">
        <v>263.36</v>
      </c>
      <c r="C285" s="297">
        <v>312</v>
      </c>
      <c r="D285" s="297">
        <v>402.68</v>
      </c>
      <c r="E285" s="297">
        <v>463.92</v>
      </c>
      <c r="F285" s="346">
        <f t="shared" si="134"/>
        <v>0.15208105691864504</v>
      </c>
      <c r="G285" s="346">
        <f t="shared" si="130"/>
        <v>0.76154313487241798</v>
      </c>
      <c r="H285" s="325">
        <f t="shared" si="135"/>
        <v>61.240000000000009</v>
      </c>
      <c r="I285" s="328">
        <f t="shared" si="131"/>
        <v>200.56</v>
      </c>
      <c r="J285" s="329"/>
      <c r="K285" s="238"/>
      <c r="L285" s="297">
        <v>64.952804620743393</v>
      </c>
      <c r="M285" s="297">
        <v>77.651477594610085</v>
      </c>
      <c r="N285" s="297">
        <v>93.29465263326945</v>
      </c>
      <c r="O285" s="297">
        <v>105.50522080219248</v>
      </c>
      <c r="P285" s="346">
        <f>O285/N285-1</f>
        <v>0.13088175821739068</v>
      </c>
      <c r="Q285" s="346">
        <f t="shared" si="132"/>
        <v>0.62433664594212512</v>
      </c>
      <c r="R285" s="297">
        <f t="shared" si="137"/>
        <v>12.210568168923032</v>
      </c>
      <c r="S285" s="328">
        <f t="shared" si="133"/>
        <v>40.55241618144909</v>
      </c>
      <c r="T285" s="329"/>
    </row>
    <row r="286" spans="1:20" x14ac:dyDescent="0.25">
      <c r="A286" s="97" t="s">
        <v>55</v>
      </c>
      <c r="B286" s="297">
        <v>354.8</v>
      </c>
      <c r="C286" s="297">
        <v>375.88</v>
      </c>
      <c r="D286" s="297">
        <v>417.24</v>
      </c>
      <c r="E286" s="297">
        <v>476.48</v>
      </c>
      <c r="F286" s="346">
        <f>E286/D286-1</f>
        <v>0.14198063464672606</v>
      </c>
      <c r="G286" s="346">
        <f t="shared" si="130"/>
        <v>0.34295377677564831</v>
      </c>
      <c r="H286" s="325">
        <f t="shared" si="135"/>
        <v>59.240000000000009</v>
      </c>
      <c r="I286" s="328">
        <f t="shared" si="131"/>
        <v>121.68</v>
      </c>
      <c r="J286" s="329"/>
      <c r="K286" s="238"/>
      <c r="L286" s="297">
        <v>84.570811843004861</v>
      </c>
      <c r="M286" s="297">
        <v>92.388557572071207</v>
      </c>
      <c r="N286" s="297">
        <v>104.4906656836398</v>
      </c>
      <c r="O286" s="297">
        <v>120.77090852800318</v>
      </c>
      <c r="P286" s="346">
        <f t="shared" si="136"/>
        <v>0.15580571468129123</v>
      </c>
      <c r="Q286" s="346">
        <f t="shared" si="132"/>
        <v>0.42804480524792954</v>
      </c>
      <c r="R286" s="297">
        <f t="shared" si="137"/>
        <v>16.280242844363372</v>
      </c>
      <c r="S286" s="328">
        <f t="shared" si="133"/>
        <v>36.200096684998314</v>
      </c>
      <c r="T286" s="329"/>
    </row>
    <row r="287" spans="1:20" x14ac:dyDescent="0.25">
      <c r="A287" s="97" t="s">
        <v>56</v>
      </c>
      <c r="B287" s="297">
        <v>419.56</v>
      </c>
      <c r="C287" s="297">
        <v>438.16</v>
      </c>
      <c r="D287" s="297">
        <v>525.72</v>
      </c>
      <c r="E287" s="297">
        <v>586.88</v>
      </c>
      <c r="F287" s="346">
        <f t="shared" si="134"/>
        <v>0.11633569200334781</v>
      </c>
      <c r="G287" s="346">
        <f t="shared" si="130"/>
        <v>0.39879874153875483</v>
      </c>
      <c r="H287" s="325">
        <f t="shared" si="135"/>
        <v>61.159999999999968</v>
      </c>
      <c r="I287" s="328">
        <f t="shared" si="131"/>
        <v>167.32</v>
      </c>
      <c r="J287" s="329"/>
      <c r="K287" s="238"/>
      <c r="L287" s="297">
        <v>103.57602383097773</v>
      </c>
      <c r="M287" s="297">
        <v>109.50289224983422</v>
      </c>
      <c r="N287" s="297">
        <v>126.62676373998313</v>
      </c>
      <c r="O287" s="297">
        <v>143.4337387961688</v>
      </c>
      <c r="P287" s="346">
        <f>O287/N287-1</f>
        <v>0.1327284577113359</v>
      </c>
      <c r="Q287" s="346">
        <f t="shared" si="132"/>
        <v>0.38481603648189422</v>
      </c>
      <c r="R287" s="297">
        <f>O287-N287</f>
        <v>16.806975056185664</v>
      </c>
      <c r="S287" s="347">
        <f t="shared" si="133"/>
        <v>39.857714965191064</v>
      </c>
      <c r="T287" s="348"/>
    </row>
    <row r="288" spans="1:20" x14ac:dyDescent="0.25">
      <c r="A288" s="97" t="s">
        <v>57</v>
      </c>
      <c r="B288" s="297">
        <v>649.16</v>
      </c>
      <c r="C288" s="297">
        <v>774.12</v>
      </c>
      <c r="D288" s="297">
        <v>598.12</v>
      </c>
      <c r="E288" s="297">
        <v>833.4</v>
      </c>
      <c r="F288" s="346">
        <f t="shared" si="134"/>
        <v>0.39336587975657045</v>
      </c>
      <c r="G288" s="346">
        <f t="shared" si="130"/>
        <v>0.28381292747550679</v>
      </c>
      <c r="H288" s="325">
        <f t="shared" si="135"/>
        <v>235.27999999999997</v>
      </c>
      <c r="I288" s="328">
        <f t="shared" si="131"/>
        <v>184.24</v>
      </c>
      <c r="J288" s="329"/>
      <c r="K288" s="238"/>
      <c r="L288" s="297">
        <v>162.46732979188246</v>
      </c>
      <c r="M288" s="297">
        <v>167.63678421516943</v>
      </c>
      <c r="N288" s="297">
        <v>149.52445538577581</v>
      </c>
      <c r="O288" s="297">
        <v>230.14657399325961</v>
      </c>
      <c r="P288" s="346">
        <f t="shared" si="136"/>
        <v>0.53919018397008878</v>
      </c>
      <c r="Q288" s="346">
        <f t="shared" si="132"/>
        <v>0.41657140723659936</v>
      </c>
      <c r="R288" s="297">
        <f t="shared" si="137"/>
        <v>80.622118607483799</v>
      </c>
      <c r="S288" s="349">
        <f t="shared" si="133"/>
        <v>67.679244201377145</v>
      </c>
      <c r="T288" s="350"/>
    </row>
    <row r="289" spans="1:20" x14ac:dyDescent="0.25">
      <c r="A289" s="97" t="s">
        <v>80</v>
      </c>
      <c r="B289" s="330">
        <v>216.08</v>
      </c>
      <c r="C289" s="330">
        <v>275.95999999999998</v>
      </c>
      <c r="D289" s="330">
        <v>330.44</v>
      </c>
      <c r="E289" s="330">
        <v>349.36</v>
      </c>
      <c r="F289" s="346">
        <f t="shared" si="134"/>
        <v>5.725699067909451E-2</v>
      </c>
      <c r="G289" s="346">
        <f t="shared" si="130"/>
        <v>0.6168085894113291</v>
      </c>
      <c r="H289" s="325">
        <f t="shared" si="135"/>
        <v>18.920000000000016</v>
      </c>
      <c r="I289" s="328">
        <f t="shared" si="131"/>
        <v>133.28</v>
      </c>
      <c r="J289" s="329"/>
      <c r="K289" s="238"/>
      <c r="L289" s="330">
        <v>53.74594400443722</v>
      </c>
      <c r="M289" s="330">
        <v>69.276224605892551</v>
      </c>
      <c r="N289" s="330">
        <v>82.895625194551073</v>
      </c>
      <c r="O289" s="330">
        <v>88.958102397746671</v>
      </c>
      <c r="P289" s="346">
        <f t="shared" si="136"/>
        <v>7.3133861877117567E-2</v>
      </c>
      <c r="Q289" s="346">
        <f t="shared" si="132"/>
        <v>0.65515936217256443</v>
      </c>
      <c r="R289" s="330">
        <f t="shared" si="137"/>
        <v>6.0624772031955985</v>
      </c>
      <c r="S289" s="328">
        <f t="shared" si="133"/>
        <v>35.212158393309451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146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febrero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327.92</v>
      </c>
      <c r="C294" s="274">
        <v>327.52</v>
      </c>
      <c r="D294" s="274">
        <v>9663.7200000000012</v>
      </c>
      <c r="E294" s="274">
        <v>10765.28</v>
      </c>
      <c r="F294" s="275">
        <f>E294/D294-1</f>
        <v>0.11398922982040038</v>
      </c>
      <c r="G294" s="275">
        <f t="shared" ref="G294:G305" si="138">E294/B294-1</f>
        <v>31.828982678702125</v>
      </c>
      <c r="H294" s="351">
        <f>E294-D294</f>
        <v>1101.5599999999995</v>
      </c>
      <c r="I294" s="352">
        <f t="shared" ref="I294:I305" si="139">E294-B294</f>
        <v>10437.36</v>
      </c>
      <c r="J294" s="353"/>
      <c r="K294" s="279"/>
      <c r="L294" s="274">
        <v>81.575375073976602</v>
      </c>
      <c r="M294" s="274">
        <v>73.087706577330749</v>
      </c>
      <c r="N294" s="274">
        <v>100.82392187076094</v>
      </c>
      <c r="O294" s="274">
        <v>116.06525046414896</v>
      </c>
      <c r="P294" s="275">
        <f>O294/N294-1</f>
        <v>0.15116778152038957</v>
      </c>
      <c r="Q294" s="275">
        <f t="shared" ref="Q294:Q305" si="140">O294/L294-1</f>
        <v>0.42279763174726726</v>
      </c>
      <c r="R294" s="274">
        <f>O294-N294</f>
        <v>15.241328593388019</v>
      </c>
      <c r="S294" s="352">
        <f t="shared" ref="S294:S305" si="141">O294-L294</f>
        <v>34.489875390172358</v>
      </c>
      <c r="T294" s="353"/>
    </row>
    <row r="295" spans="1:20" x14ac:dyDescent="0.25">
      <c r="A295" s="243" t="s">
        <v>5</v>
      </c>
      <c r="B295" s="282">
        <v>357.92</v>
      </c>
      <c r="C295" s="282">
        <v>353.12</v>
      </c>
      <c r="D295" s="282">
        <v>455.28</v>
      </c>
      <c r="E295" s="282">
        <v>520.52</v>
      </c>
      <c r="F295" s="283">
        <f t="shared" ref="F295:F305" si="142">E295/D295-1</f>
        <v>0.14329643296432959</v>
      </c>
      <c r="G295" s="283">
        <f t="shared" si="138"/>
        <v>0.45429146177916846</v>
      </c>
      <c r="H295" s="354">
        <f t="shared" ref="H295:H305" si="143">E295-D295</f>
        <v>65.240000000000009</v>
      </c>
      <c r="I295" s="355">
        <f t="shared" si="139"/>
        <v>162.59999999999997</v>
      </c>
      <c r="J295" s="356"/>
      <c r="K295" s="287"/>
      <c r="L295" s="282">
        <v>88.965016316560678</v>
      </c>
      <c r="M295" s="282">
        <v>77.824786040980698</v>
      </c>
      <c r="N295" s="282">
        <v>109.29046373411293</v>
      </c>
      <c r="O295" s="282">
        <v>127.69762938213634</v>
      </c>
      <c r="P295" s="283">
        <f t="shared" ref="P295:P305" si="144">O295/N295-1</f>
        <v>0.1684242615422078</v>
      </c>
      <c r="Q295" s="283">
        <f t="shared" si="140"/>
        <v>0.43536903233687885</v>
      </c>
      <c r="R295" s="282">
        <f t="shared" ref="R295:R305" si="145">O295-N295</f>
        <v>18.407165648023408</v>
      </c>
      <c r="S295" s="355">
        <f t="shared" si="141"/>
        <v>38.732613065575663</v>
      </c>
      <c r="T295" s="356"/>
    </row>
    <row r="296" spans="1:20" x14ac:dyDescent="0.25">
      <c r="A296" s="37" t="s">
        <v>72</v>
      </c>
      <c r="B296" s="290">
        <v>576.08000000000004</v>
      </c>
      <c r="C296" s="290">
        <v>629.96</v>
      </c>
      <c r="D296" s="290">
        <v>737.24</v>
      </c>
      <c r="E296" s="290">
        <v>859.28</v>
      </c>
      <c r="F296" s="346">
        <f t="shared" si="142"/>
        <v>0.16553632467039225</v>
      </c>
      <c r="G296" s="346">
        <f t="shared" si="138"/>
        <v>0.49159838911262299</v>
      </c>
      <c r="H296" s="357">
        <f t="shared" si="143"/>
        <v>122.03999999999996</v>
      </c>
      <c r="I296" s="358">
        <f t="shared" si="139"/>
        <v>283.19999999999993</v>
      </c>
      <c r="J296" s="359"/>
      <c r="K296" s="238"/>
      <c r="L296" s="290">
        <v>140.6730745068057</v>
      </c>
      <c r="M296" s="290">
        <v>134.40060684334466</v>
      </c>
      <c r="N296" s="290">
        <v>168.22798335820903</v>
      </c>
      <c r="O296" s="290">
        <v>204.69725974130367</v>
      </c>
      <c r="P296" s="346">
        <f t="shared" si="144"/>
        <v>0.21678483956762618</v>
      </c>
      <c r="Q296" s="346">
        <f t="shared" si="140"/>
        <v>0.45512750367448951</v>
      </c>
      <c r="R296" s="290">
        <f t="shared" si="145"/>
        <v>36.469276383094638</v>
      </c>
      <c r="S296" s="328">
        <f t="shared" si="141"/>
        <v>64.024185234497963</v>
      </c>
      <c r="T296" s="329"/>
    </row>
    <row r="297" spans="1:20" x14ac:dyDescent="0.25">
      <c r="A297" s="37" t="s">
        <v>73</v>
      </c>
      <c r="B297" s="297">
        <v>340.04</v>
      </c>
      <c r="C297" s="297">
        <v>304.64</v>
      </c>
      <c r="D297" s="297">
        <v>420.84</v>
      </c>
      <c r="E297" s="297">
        <v>477.48</v>
      </c>
      <c r="F297" s="346">
        <f t="shared" si="142"/>
        <v>0.13458796692329633</v>
      </c>
      <c r="G297" s="346">
        <f t="shared" si="138"/>
        <v>0.40418774261851542</v>
      </c>
      <c r="H297" s="357">
        <f t="shared" si="143"/>
        <v>56.640000000000043</v>
      </c>
      <c r="I297" s="358">
        <f t="shared" si="139"/>
        <v>137.44</v>
      </c>
      <c r="J297" s="359"/>
      <c r="K297" s="238"/>
      <c r="L297" s="297">
        <v>85.299023907127832</v>
      </c>
      <c r="M297" s="297">
        <v>67.89006170866719</v>
      </c>
      <c r="N297" s="297">
        <v>103.24523302571532</v>
      </c>
      <c r="O297" s="297">
        <v>118.44518396207994</v>
      </c>
      <c r="P297" s="346">
        <f t="shared" si="144"/>
        <v>0.14722181829526937</v>
      </c>
      <c r="Q297" s="346">
        <f t="shared" si="140"/>
        <v>0.38858780014928529</v>
      </c>
      <c r="R297" s="297">
        <f t="shared" si="145"/>
        <v>15.199950936364615</v>
      </c>
      <c r="S297" s="328">
        <f t="shared" si="141"/>
        <v>33.146160054952105</v>
      </c>
      <c r="T297" s="329"/>
    </row>
    <row r="298" spans="1:20" x14ac:dyDescent="0.25">
      <c r="A298" s="37" t="s">
        <v>74</v>
      </c>
      <c r="B298" s="297">
        <v>232.96</v>
      </c>
      <c r="C298" s="297">
        <v>205.44</v>
      </c>
      <c r="D298" s="297">
        <v>286.72000000000003</v>
      </c>
      <c r="E298" s="297">
        <v>328.48</v>
      </c>
      <c r="F298" s="346">
        <f t="shared" si="142"/>
        <v>0.1456473214285714</v>
      </c>
      <c r="G298" s="346">
        <f t="shared" si="138"/>
        <v>0.41002747252747263</v>
      </c>
      <c r="H298" s="357">
        <f t="shared" si="143"/>
        <v>41.759999999999991</v>
      </c>
      <c r="I298" s="358">
        <f t="shared" si="139"/>
        <v>95.52000000000001</v>
      </c>
      <c r="J298" s="359"/>
      <c r="K298" s="238"/>
      <c r="L298" s="297">
        <v>58.282033554039067</v>
      </c>
      <c r="M298" s="297">
        <v>45.545897672103592</v>
      </c>
      <c r="N298" s="297">
        <v>67.87468936579279</v>
      </c>
      <c r="O298" s="297">
        <v>79.417356862955387</v>
      </c>
      <c r="P298" s="346">
        <f t="shared" si="144"/>
        <v>0.1700584946320185</v>
      </c>
      <c r="Q298" s="346">
        <f t="shared" si="140"/>
        <v>0.36263874165131282</v>
      </c>
      <c r="R298" s="297">
        <f t="shared" si="145"/>
        <v>11.542667497162597</v>
      </c>
      <c r="S298" s="328">
        <f t="shared" si="141"/>
        <v>21.13532330891632</v>
      </c>
      <c r="T298" s="329"/>
    </row>
    <row r="299" spans="1:20" x14ac:dyDescent="0.25">
      <c r="A299" s="37" t="s">
        <v>75</v>
      </c>
      <c r="B299" s="297">
        <v>208.36</v>
      </c>
      <c r="C299" s="297">
        <v>253.56</v>
      </c>
      <c r="D299" s="297">
        <v>222.12</v>
      </c>
      <c r="E299" s="297">
        <v>267.64</v>
      </c>
      <c r="F299" s="346">
        <f t="shared" si="142"/>
        <v>0.20493426976409146</v>
      </c>
      <c r="G299" s="346">
        <f t="shared" si="138"/>
        <v>0.28450758302937218</v>
      </c>
      <c r="H299" s="357">
        <f t="shared" si="143"/>
        <v>45.519999999999982</v>
      </c>
      <c r="I299" s="358">
        <f t="shared" si="139"/>
        <v>59.279999999999973</v>
      </c>
      <c r="J299" s="359"/>
      <c r="K299" s="238"/>
      <c r="L299" s="297">
        <v>47.818331885449588</v>
      </c>
      <c r="M299" s="297">
        <v>49.101852877720809</v>
      </c>
      <c r="N299" s="297">
        <v>56.943406437897572</v>
      </c>
      <c r="O299" s="297">
        <v>66.051082257767106</v>
      </c>
      <c r="P299" s="346">
        <f t="shared" si="144"/>
        <v>0.15994258843299725</v>
      </c>
      <c r="Q299" s="346">
        <f t="shared" si="140"/>
        <v>0.38129206213204347</v>
      </c>
      <c r="R299" s="297">
        <f t="shared" si="145"/>
        <v>9.1076758198695345</v>
      </c>
      <c r="S299" s="328">
        <f t="shared" si="141"/>
        <v>18.232750372317518</v>
      </c>
      <c r="T299" s="329"/>
    </row>
    <row r="300" spans="1:20" x14ac:dyDescent="0.25">
      <c r="A300" s="37" t="s">
        <v>76</v>
      </c>
      <c r="B300" s="310">
        <v>134.84</v>
      </c>
      <c r="C300" s="310">
        <v>165.44</v>
      </c>
      <c r="D300" s="310">
        <v>216.16</v>
      </c>
      <c r="E300" s="310">
        <v>216</v>
      </c>
      <c r="F300" s="346">
        <f t="shared" si="142"/>
        <v>-7.4019245003698053E-4</v>
      </c>
      <c r="G300" s="346">
        <f t="shared" si="138"/>
        <v>0.60189854642539298</v>
      </c>
      <c r="H300" s="357">
        <f t="shared" si="143"/>
        <v>-0.15999999999999659</v>
      </c>
      <c r="I300" s="358">
        <f t="shared" si="139"/>
        <v>81.16</v>
      </c>
      <c r="J300" s="359"/>
      <c r="K300" s="238"/>
      <c r="L300" s="310">
        <v>33.767795641342367</v>
      </c>
      <c r="M300" s="310">
        <v>38.31019851787444</v>
      </c>
      <c r="N300" s="310">
        <v>53.425243074885863</v>
      </c>
      <c r="O300" s="310">
        <v>55.585240839633315</v>
      </c>
      <c r="P300" s="346">
        <f t="shared" si="144"/>
        <v>4.0430284270673189E-2</v>
      </c>
      <c r="Q300" s="346">
        <f t="shared" si="140"/>
        <v>0.64610214507397568</v>
      </c>
      <c r="R300" s="310">
        <f t="shared" si="145"/>
        <v>2.1599977647474518</v>
      </c>
      <c r="S300" s="328">
        <f t="shared" si="141"/>
        <v>21.817445198290947</v>
      </c>
      <c r="T300" s="329"/>
    </row>
    <row r="301" spans="1:20" x14ac:dyDescent="0.25">
      <c r="A301" s="243" t="s">
        <v>11</v>
      </c>
      <c r="B301" s="282">
        <v>244.04</v>
      </c>
      <c r="C301" s="282">
        <v>231.04</v>
      </c>
      <c r="D301" s="282">
        <v>290.8</v>
      </c>
      <c r="E301" s="282">
        <v>307.76</v>
      </c>
      <c r="F301" s="283">
        <f t="shared" si="142"/>
        <v>5.8321870701512957E-2</v>
      </c>
      <c r="G301" s="283">
        <f t="shared" si="138"/>
        <v>0.26110473692837233</v>
      </c>
      <c r="H301" s="354">
        <f t="shared" si="143"/>
        <v>16.95999999999998</v>
      </c>
      <c r="I301" s="355">
        <f t="shared" si="139"/>
        <v>63.72</v>
      </c>
      <c r="J301" s="356"/>
      <c r="K301" s="287"/>
      <c r="L301" s="282">
        <v>60.920680852303107</v>
      </c>
      <c r="M301" s="282">
        <v>54.971058663428366</v>
      </c>
      <c r="N301" s="282">
        <v>72.279910477012294</v>
      </c>
      <c r="O301" s="282">
        <v>75.995079205144279</v>
      </c>
      <c r="P301" s="283">
        <f t="shared" si="144"/>
        <v>5.1399741693282097E-2</v>
      </c>
      <c r="Q301" s="283">
        <f t="shared" si="140"/>
        <v>0.24744303809387391</v>
      </c>
      <c r="R301" s="282">
        <f t="shared" si="145"/>
        <v>3.7151687281319852</v>
      </c>
      <c r="S301" s="355">
        <f t="shared" si="141"/>
        <v>15.074398352841172</v>
      </c>
      <c r="T301" s="356"/>
    </row>
    <row r="302" spans="1:20" x14ac:dyDescent="0.25">
      <c r="A302" s="36" t="s">
        <v>12</v>
      </c>
      <c r="B302" s="317">
        <v>401.96</v>
      </c>
      <c r="C302" s="317">
        <v>332.72</v>
      </c>
      <c r="D302" s="317">
        <v>476.08</v>
      </c>
      <c r="E302" s="317">
        <v>571</v>
      </c>
      <c r="F302" s="346">
        <f t="shared" si="142"/>
        <v>0.19937825575533519</v>
      </c>
      <c r="G302" s="346">
        <f t="shared" si="138"/>
        <v>0.42053935714996515</v>
      </c>
      <c r="H302" s="357">
        <f t="shared" si="143"/>
        <v>94.920000000000016</v>
      </c>
      <c r="I302" s="358">
        <f t="shared" si="139"/>
        <v>169.04000000000002</v>
      </c>
      <c r="J302" s="359"/>
      <c r="K302" s="238"/>
      <c r="L302" s="317">
        <v>94.358052455792972</v>
      </c>
      <c r="M302" s="317">
        <v>82.818249118334919</v>
      </c>
      <c r="N302" s="317">
        <v>115.17396200003526</v>
      </c>
      <c r="O302" s="317">
        <v>138.92658059688586</v>
      </c>
      <c r="P302" s="346">
        <f t="shared" si="144"/>
        <v>0.20623253888620519</v>
      </c>
      <c r="Q302" s="346">
        <f t="shared" si="140"/>
        <v>0.47233412497543203</v>
      </c>
      <c r="R302" s="317">
        <f t="shared" si="145"/>
        <v>23.752618596850596</v>
      </c>
      <c r="S302" s="328">
        <f t="shared" si="141"/>
        <v>44.568528141092884</v>
      </c>
      <c r="T302" s="329"/>
    </row>
    <row r="303" spans="1:20" x14ac:dyDescent="0.25">
      <c r="A303" s="37" t="s">
        <v>8</v>
      </c>
      <c r="B303" s="297">
        <v>267.64</v>
      </c>
      <c r="C303" s="297">
        <v>242.32</v>
      </c>
      <c r="D303" s="297">
        <v>306</v>
      </c>
      <c r="E303" s="297">
        <v>311.88</v>
      </c>
      <c r="F303" s="346">
        <f t="shared" si="142"/>
        <v>1.9215686274509869E-2</v>
      </c>
      <c r="G303" s="346">
        <f t="shared" si="138"/>
        <v>0.16529666716484837</v>
      </c>
      <c r="H303" s="357">
        <f t="shared" si="143"/>
        <v>5.8799999999999955</v>
      </c>
      <c r="I303" s="358">
        <f t="shared" si="139"/>
        <v>44.240000000000009</v>
      </c>
      <c r="J303" s="359"/>
      <c r="K303" s="238"/>
      <c r="L303" s="297">
        <v>66.163943134511513</v>
      </c>
      <c r="M303" s="297">
        <v>57.750745362923986</v>
      </c>
      <c r="N303" s="297">
        <v>76.699670990374742</v>
      </c>
      <c r="O303" s="297">
        <v>77.132972792122857</v>
      </c>
      <c r="P303" s="346">
        <f t="shared" si="144"/>
        <v>5.6493306444884706E-3</v>
      </c>
      <c r="Q303" s="346">
        <f t="shared" si="140"/>
        <v>0.16578560977406176</v>
      </c>
      <c r="R303" s="297">
        <f t="shared" si="145"/>
        <v>0.43330180174811517</v>
      </c>
      <c r="S303" s="328">
        <f t="shared" si="141"/>
        <v>10.969029657611344</v>
      </c>
      <c r="T303" s="329"/>
    </row>
    <row r="304" spans="1:20" x14ac:dyDescent="0.25">
      <c r="A304" s="37" t="s">
        <v>9</v>
      </c>
      <c r="B304" s="297">
        <v>173.12</v>
      </c>
      <c r="C304" s="297">
        <v>154</v>
      </c>
      <c r="D304" s="297">
        <v>219.28</v>
      </c>
      <c r="E304" s="297">
        <v>236.12</v>
      </c>
      <c r="F304" s="346">
        <f t="shared" si="142"/>
        <v>7.679678949288582E-2</v>
      </c>
      <c r="G304" s="346">
        <f t="shared" si="138"/>
        <v>0.36390942698706108</v>
      </c>
      <c r="H304" s="357">
        <f t="shared" si="143"/>
        <v>16.840000000000003</v>
      </c>
      <c r="I304" s="358">
        <f t="shared" si="139"/>
        <v>63</v>
      </c>
      <c r="J304" s="359"/>
      <c r="K304" s="238"/>
      <c r="L304" s="297">
        <v>43.884199559188929</v>
      </c>
      <c r="M304" s="297">
        <v>35.988501764435767</v>
      </c>
      <c r="N304" s="297">
        <v>53.832215286409991</v>
      </c>
      <c r="O304" s="297">
        <v>59.179830854105056</v>
      </c>
      <c r="P304" s="346">
        <f t="shared" si="144"/>
        <v>9.9338575223841374E-2</v>
      </c>
      <c r="Q304" s="346">
        <f t="shared" si="140"/>
        <v>0.34854529531263534</v>
      </c>
      <c r="R304" s="297">
        <f t="shared" si="145"/>
        <v>5.3476155676950654</v>
      </c>
      <c r="S304" s="328">
        <f t="shared" si="141"/>
        <v>15.295631294916127</v>
      </c>
      <c r="T304" s="329"/>
    </row>
    <row r="305" spans="1:20" x14ac:dyDescent="0.25">
      <c r="A305" s="38" t="s">
        <v>10</v>
      </c>
      <c r="B305" s="330">
        <v>237.04</v>
      </c>
      <c r="C305" s="330">
        <v>287.24</v>
      </c>
      <c r="D305" s="330">
        <v>278.48</v>
      </c>
      <c r="E305" s="330">
        <v>357.4</v>
      </c>
      <c r="F305" s="360">
        <f t="shared" si="142"/>
        <v>0.28339557598391241</v>
      </c>
      <c r="G305" s="360">
        <f t="shared" si="138"/>
        <v>0.50776240296996278</v>
      </c>
      <c r="H305" s="361">
        <f t="shared" si="143"/>
        <v>78.919999999999959</v>
      </c>
      <c r="I305" s="362">
        <f t="shared" si="139"/>
        <v>120.35999999999999</v>
      </c>
      <c r="J305" s="363"/>
      <c r="K305" s="364"/>
      <c r="L305" s="330">
        <v>62.980223838107115</v>
      </c>
      <c r="M305" s="330">
        <v>69.193445977331123</v>
      </c>
      <c r="N305" s="330">
        <v>68.790294403638711</v>
      </c>
      <c r="O305" s="330">
        <v>86.032249717259191</v>
      </c>
      <c r="P305" s="360">
        <f t="shared" si="144"/>
        <v>0.25064517404810593</v>
      </c>
      <c r="Q305" s="360">
        <f t="shared" si="140"/>
        <v>0.36602006906815898</v>
      </c>
      <c r="R305" s="330">
        <f t="shared" si="145"/>
        <v>17.24195531362048</v>
      </c>
      <c r="S305" s="347">
        <f t="shared" si="141"/>
        <v>23.052025879152076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146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febrero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327.92</v>
      </c>
      <c r="C310" s="274">
        <v>327.52</v>
      </c>
      <c r="D310" s="274">
        <v>9663.7200000000012</v>
      </c>
      <c r="E310" s="274">
        <v>10765.28</v>
      </c>
      <c r="F310" s="337">
        <f>E310/D310-1</f>
        <v>0.11398922982040038</v>
      </c>
      <c r="G310" s="337">
        <f t="shared" ref="G310:G320" si="146">E310/B310-1</f>
        <v>31.828982678702125</v>
      </c>
      <c r="H310" s="351">
        <f>E310-D310</f>
        <v>1101.5599999999995</v>
      </c>
      <c r="I310" s="352">
        <f t="shared" ref="I310:I320" si="147">E310-B310</f>
        <v>10437.36</v>
      </c>
      <c r="J310" s="353"/>
      <c r="K310" s="279"/>
      <c r="L310" s="274">
        <v>81.575375073976602</v>
      </c>
      <c r="M310" s="274">
        <v>73.087706577330749</v>
      </c>
      <c r="N310" s="274">
        <v>100.82392187076094</v>
      </c>
      <c r="O310" s="274">
        <v>116.06525046414896</v>
      </c>
      <c r="P310" s="337">
        <f>O310/N310-1</f>
        <v>0.15116778152038957</v>
      </c>
      <c r="Q310" s="337">
        <f t="shared" ref="Q310:Q320" si="148">O310/L310-1</f>
        <v>0.42279763174726726</v>
      </c>
      <c r="R310" s="274">
        <f>O310-N310</f>
        <v>15.241328593388019</v>
      </c>
      <c r="S310" s="352">
        <f t="shared" ref="S310:S320" si="149">O310-L310</f>
        <v>34.489875390172358</v>
      </c>
      <c r="T310" s="353"/>
    </row>
    <row r="311" spans="1:20" x14ac:dyDescent="0.25">
      <c r="A311" s="94" t="s">
        <v>49</v>
      </c>
      <c r="B311" s="341">
        <v>412.04</v>
      </c>
      <c r="C311" s="341">
        <v>441.08</v>
      </c>
      <c r="D311" s="341">
        <v>540.79999999999995</v>
      </c>
      <c r="E311" s="341">
        <v>581.55999999999995</v>
      </c>
      <c r="F311" s="368">
        <f t="shared" ref="F311:F320" si="150">E311/D311-1</f>
        <v>7.5369822485207072E-2</v>
      </c>
      <c r="G311" s="368">
        <f t="shared" si="146"/>
        <v>0.41141636734297626</v>
      </c>
      <c r="H311" s="369">
        <f t="shared" ref="H311:H320" si="151">E311-D311</f>
        <v>40.759999999999991</v>
      </c>
      <c r="I311" s="370">
        <f t="shared" si="147"/>
        <v>169.51999999999992</v>
      </c>
      <c r="J311" s="371"/>
      <c r="K311" s="238"/>
      <c r="L311" s="341">
        <v>103.10457631929276</v>
      </c>
      <c r="M311" s="341">
        <v>98.586857706960416</v>
      </c>
      <c r="N311" s="341">
        <v>130.22835309565522</v>
      </c>
      <c r="O311" s="341">
        <v>143.11321512292295</v>
      </c>
      <c r="P311" s="368">
        <f t="shared" ref="P311:P320" si="152">O311/N311-1</f>
        <v>9.8940528087639645E-2</v>
      </c>
      <c r="Q311" s="368">
        <f t="shared" si="148"/>
        <v>0.38803940845197804</v>
      </c>
      <c r="R311" s="341">
        <f t="shared" ref="R311:R320" si="153">O311-N311</f>
        <v>12.884862027267729</v>
      </c>
      <c r="S311" s="370">
        <f t="shared" si="149"/>
        <v>40.008638803630191</v>
      </c>
      <c r="T311" s="371"/>
    </row>
    <row r="312" spans="1:20" x14ac:dyDescent="0.25">
      <c r="A312" s="97" t="s">
        <v>50</v>
      </c>
      <c r="B312" s="297">
        <v>320.72000000000003</v>
      </c>
      <c r="C312" s="297">
        <v>286.52</v>
      </c>
      <c r="D312" s="297">
        <v>383.6</v>
      </c>
      <c r="E312" s="297">
        <v>432.4</v>
      </c>
      <c r="F312" s="346">
        <f t="shared" si="150"/>
        <v>0.12721584984358691</v>
      </c>
      <c r="G312" s="346">
        <f t="shared" si="146"/>
        <v>0.34821651284609612</v>
      </c>
      <c r="H312" s="372">
        <f t="shared" si="151"/>
        <v>48.799999999999955</v>
      </c>
      <c r="I312" s="373">
        <f t="shared" si="147"/>
        <v>111.67999999999995</v>
      </c>
      <c r="J312" s="374"/>
      <c r="K312" s="238"/>
      <c r="L312" s="297">
        <v>79.901525323235106</v>
      </c>
      <c r="M312" s="297">
        <v>65.841190792023127</v>
      </c>
      <c r="N312" s="297">
        <v>91.417039203133896</v>
      </c>
      <c r="O312" s="297">
        <v>106.20388479695615</v>
      </c>
      <c r="P312" s="346">
        <f t="shared" si="152"/>
        <v>0.16175152600342946</v>
      </c>
      <c r="Q312" s="346">
        <f t="shared" si="148"/>
        <v>0.32918469788050975</v>
      </c>
      <c r="R312" s="297">
        <f t="shared" si="153"/>
        <v>14.78684559382225</v>
      </c>
      <c r="S312" s="373">
        <f t="shared" si="149"/>
        <v>26.30235947372104</v>
      </c>
      <c r="T312" s="374"/>
    </row>
    <row r="313" spans="1:20" x14ac:dyDescent="0.25">
      <c r="A313" s="97" t="s">
        <v>51</v>
      </c>
      <c r="B313" s="297">
        <v>219.6</v>
      </c>
      <c r="C313" s="297">
        <v>213.04</v>
      </c>
      <c r="D313" s="297">
        <v>293.56</v>
      </c>
      <c r="E313" s="297">
        <v>321.04000000000002</v>
      </c>
      <c r="F313" s="346">
        <f t="shared" si="150"/>
        <v>9.3609483580869401E-2</v>
      </c>
      <c r="G313" s="346">
        <f t="shared" si="146"/>
        <v>0.46193078324225878</v>
      </c>
      <c r="H313" s="372">
        <f t="shared" si="151"/>
        <v>27.480000000000018</v>
      </c>
      <c r="I313" s="373">
        <f t="shared" si="147"/>
        <v>101.44000000000003</v>
      </c>
      <c r="J313" s="374"/>
      <c r="K313" s="238"/>
      <c r="L313" s="297">
        <v>58.777576545910136</v>
      </c>
      <c r="M313" s="297">
        <v>55.992255037951004</v>
      </c>
      <c r="N313" s="297">
        <v>68.629433075493111</v>
      </c>
      <c r="O313" s="297">
        <v>87.054306000784536</v>
      </c>
      <c r="P313" s="346">
        <f t="shared" si="152"/>
        <v>0.26846896585935465</v>
      </c>
      <c r="Q313" s="346">
        <f t="shared" si="148"/>
        <v>0.48108021998470685</v>
      </c>
      <c r="R313" s="297">
        <f t="shared" si="153"/>
        <v>18.424872925291425</v>
      </c>
      <c r="S313" s="373">
        <f t="shared" si="149"/>
        <v>28.276729454874399</v>
      </c>
      <c r="T313" s="374"/>
    </row>
    <row r="314" spans="1:20" x14ac:dyDescent="0.25">
      <c r="A314" s="97" t="s">
        <v>52</v>
      </c>
      <c r="B314" s="297">
        <v>197.56</v>
      </c>
      <c r="C314" s="297">
        <v>157</v>
      </c>
      <c r="D314" s="297">
        <v>233.84</v>
      </c>
      <c r="E314" s="297">
        <v>286.68</v>
      </c>
      <c r="F314" s="346">
        <f t="shared" si="150"/>
        <v>0.22596647280191595</v>
      </c>
      <c r="G314" s="346">
        <f t="shared" si="146"/>
        <v>0.45110346223931974</v>
      </c>
      <c r="H314" s="372">
        <f t="shared" si="151"/>
        <v>52.84</v>
      </c>
      <c r="I314" s="373">
        <f t="shared" si="147"/>
        <v>89.12</v>
      </c>
      <c r="J314" s="374"/>
      <c r="K314" s="238"/>
      <c r="L314" s="297">
        <v>48.607072213389074</v>
      </c>
      <c r="M314" s="297">
        <v>34.708747045986307</v>
      </c>
      <c r="N314" s="297">
        <v>58.151626448097204</v>
      </c>
      <c r="O314" s="297">
        <v>69.272694510035379</v>
      </c>
      <c r="P314" s="346">
        <f t="shared" si="152"/>
        <v>0.19124259700395818</v>
      </c>
      <c r="Q314" s="346">
        <f t="shared" si="148"/>
        <v>0.42515669748473051</v>
      </c>
      <c r="R314" s="297">
        <f t="shared" si="153"/>
        <v>11.121068061938175</v>
      </c>
      <c r="S314" s="373">
        <f t="shared" si="149"/>
        <v>20.665622296646305</v>
      </c>
      <c r="T314" s="374"/>
    </row>
    <row r="315" spans="1:20" x14ac:dyDescent="0.25">
      <c r="A315" s="97" t="s">
        <v>53</v>
      </c>
      <c r="B315" s="297">
        <v>314.36</v>
      </c>
      <c r="C315" s="297">
        <v>386.32</v>
      </c>
      <c r="D315" s="297">
        <v>450.6</v>
      </c>
      <c r="E315" s="297">
        <v>637.12</v>
      </c>
      <c r="F315" s="346">
        <f t="shared" si="150"/>
        <v>0.41393697292498888</v>
      </c>
      <c r="G315" s="346">
        <f t="shared" si="146"/>
        <v>1.0267209568647409</v>
      </c>
      <c r="H315" s="372">
        <f t="shared" si="151"/>
        <v>186.51999999999998</v>
      </c>
      <c r="I315" s="373">
        <f t="shared" si="147"/>
        <v>322.76</v>
      </c>
      <c r="J315" s="374"/>
      <c r="K315" s="238"/>
      <c r="L315" s="297">
        <v>78.122353100744093</v>
      </c>
      <c r="M315" s="297">
        <v>91.141707350527525</v>
      </c>
      <c r="N315" s="297">
        <v>111.57289709304679</v>
      </c>
      <c r="O315" s="297">
        <v>148.50237753800619</v>
      </c>
      <c r="P315" s="346">
        <f t="shared" si="152"/>
        <v>0.33098970634563574</v>
      </c>
      <c r="Q315" s="346">
        <f t="shared" si="148"/>
        <v>0.90089483539368387</v>
      </c>
      <c r="R315" s="297">
        <f t="shared" si="153"/>
        <v>36.929480444959395</v>
      </c>
      <c r="S315" s="373">
        <f t="shared" si="149"/>
        <v>70.380024437262094</v>
      </c>
      <c r="T315" s="374"/>
    </row>
    <row r="316" spans="1:20" x14ac:dyDescent="0.25">
      <c r="A316" s="97" t="s">
        <v>54</v>
      </c>
      <c r="B316" s="297">
        <v>218.88</v>
      </c>
      <c r="C316" s="297">
        <v>249.52</v>
      </c>
      <c r="D316" s="297">
        <v>327.44</v>
      </c>
      <c r="E316" s="297">
        <v>396.52</v>
      </c>
      <c r="F316" s="346">
        <f t="shared" si="150"/>
        <v>0.21096994869289021</v>
      </c>
      <c r="G316" s="346">
        <f t="shared" si="146"/>
        <v>0.81158625730994149</v>
      </c>
      <c r="H316" s="372">
        <f t="shared" si="151"/>
        <v>69.079999999999984</v>
      </c>
      <c r="I316" s="373">
        <f t="shared" si="147"/>
        <v>177.64</v>
      </c>
      <c r="J316" s="374"/>
      <c r="K316" s="238"/>
      <c r="L316" s="297">
        <v>51.511872929176633</v>
      </c>
      <c r="M316" s="297">
        <v>58.696839499282781</v>
      </c>
      <c r="N316" s="297">
        <v>75.486412476286404</v>
      </c>
      <c r="O316" s="297">
        <v>91.116461882126174</v>
      </c>
      <c r="P316" s="346">
        <f>O316/N316-1</f>
        <v>0.20705778554186627</v>
      </c>
      <c r="Q316" s="346">
        <f t="shared" si="148"/>
        <v>0.76884389366703187</v>
      </c>
      <c r="R316" s="297">
        <f>O316-N316</f>
        <v>15.63004940583977</v>
      </c>
      <c r="S316" s="373">
        <f t="shared" si="149"/>
        <v>39.604588952949541</v>
      </c>
      <c r="T316" s="374"/>
    </row>
    <row r="317" spans="1:20" x14ac:dyDescent="0.25">
      <c r="A317" s="97" t="s">
        <v>55</v>
      </c>
      <c r="B317" s="297">
        <v>256.48</v>
      </c>
      <c r="C317" s="297">
        <v>316.24</v>
      </c>
      <c r="D317" s="297">
        <v>371.48</v>
      </c>
      <c r="E317" s="297">
        <v>436.24</v>
      </c>
      <c r="F317" s="346">
        <f t="shared" si="150"/>
        <v>0.17432970819425009</v>
      </c>
      <c r="G317" s="346">
        <f t="shared" si="146"/>
        <v>0.70087336244541487</v>
      </c>
      <c r="H317" s="372">
        <f t="shared" si="151"/>
        <v>64.759999999999991</v>
      </c>
      <c r="I317" s="373">
        <f t="shared" si="147"/>
        <v>179.76</v>
      </c>
      <c r="J317" s="374"/>
      <c r="K317" s="238"/>
      <c r="L317" s="297">
        <v>56.994793662511952</v>
      </c>
      <c r="M317" s="297">
        <v>73.154152809057592</v>
      </c>
      <c r="N317" s="297">
        <v>91.251643124888915</v>
      </c>
      <c r="O317" s="297">
        <v>109.67482083851289</v>
      </c>
      <c r="P317" s="346">
        <f t="shared" si="152"/>
        <v>0.20189420247928713</v>
      </c>
      <c r="Q317" s="346">
        <f t="shared" si="148"/>
        <v>0.92429542754272598</v>
      </c>
      <c r="R317" s="297">
        <f t="shared" si="153"/>
        <v>18.423177713623971</v>
      </c>
      <c r="S317" s="373">
        <f t="shared" si="149"/>
        <v>52.680027176000934</v>
      </c>
      <c r="T317" s="374"/>
    </row>
    <row r="318" spans="1:20" x14ac:dyDescent="0.25">
      <c r="A318" s="97" t="s">
        <v>56</v>
      </c>
      <c r="B318" s="297">
        <v>327.8</v>
      </c>
      <c r="C318" s="297">
        <v>339.48</v>
      </c>
      <c r="D318" s="297">
        <v>482.84</v>
      </c>
      <c r="E318" s="297">
        <v>536.76</v>
      </c>
      <c r="F318" s="346">
        <f t="shared" si="150"/>
        <v>0.11167260376108024</v>
      </c>
      <c r="G318" s="346">
        <f t="shared" si="146"/>
        <v>0.63746186699206819</v>
      </c>
      <c r="H318" s="372">
        <f t="shared" si="151"/>
        <v>53.920000000000016</v>
      </c>
      <c r="I318" s="373">
        <f t="shared" si="147"/>
        <v>208.95999999999998</v>
      </c>
      <c r="J318" s="374"/>
      <c r="K318" s="238"/>
      <c r="L318" s="297">
        <v>82.822224932929558</v>
      </c>
      <c r="M318" s="297">
        <v>75.097096502328881</v>
      </c>
      <c r="N318" s="297">
        <v>114.94070238862606</v>
      </c>
      <c r="O318" s="297">
        <v>131.19328524099379</v>
      </c>
      <c r="P318" s="346">
        <f t="shared" si="152"/>
        <v>0.14139971754667124</v>
      </c>
      <c r="Q318" s="346">
        <f t="shared" si="148"/>
        <v>0.58403478471190184</v>
      </c>
      <c r="R318" s="297">
        <f t="shared" si="153"/>
        <v>16.252582852367723</v>
      </c>
      <c r="S318" s="375">
        <f t="shared" si="149"/>
        <v>48.37106030806423</v>
      </c>
      <c r="T318" s="376"/>
    </row>
    <row r="319" spans="1:20" x14ac:dyDescent="0.25">
      <c r="A319" s="97" t="s">
        <v>57</v>
      </c>
      <c r="B319" s="297">
        <v>516.6</v>
      </c>
      <c r="C319" s="297">
        <v>440.8</v>
      </c>
      <c r="D319" s="297">
        <v>358.4</v>
      </c>
      <c r="E319" s="297">
        <v>581.96</v>
      </c>
      <c r="F319" s="346">
        <f t="shared" si="150"/>
        <v>0.62377232142857153</v>
      </c>
      <c r="G319" s="346">
        <f t="shared" si="146"/>
        <v>0.12651955090979494</v>
      </c>
      <c r="H319" s="372">
        <f t="shared" si="151"/>
        <v>223.56000000000006</v>
      </c>
      <c r="I319" s="373">
        <f t="shared" si="147"/>
        <v>65.360000000000014</v>
      </c>
      <c r="J319" s="374"/>
      <c r="K319" s="238"/>
      <c r="L319" s="297">
        <v>124.37393845932441</v>
      </c>
      <c r="M319" s="297">
        <v>78.094776988409933</v>
      </c>
      <c r="N319" s="297">
        <v>95.437385718013189</v>
      </c>
      <c r="O319" s="297">
        <v>156.82995377802311</v>
      </c>
      <c r="P319" s="346">
        <f t="shared" si="152"/>
        <v>0.64327587766711503</v>
      </c>
      <c r="Q319" s="346">
        <f t="shared" si="148"/>
        <v>0.26095511423651829</v>
      </c>
      <c r="R319" s="297">
        <f t="shared" si="153"/>
        <v>61.392568060009921</v>
      </c>
      <c r="S319" s="373">
        <f t="shared" si="149"/>
        <v>32.456015318698704</v>
      </c>
      <c r="T319" s="374"/>
    </row>
    <row r="320" spans="1:20" x14ac:dyDescent="0.25">
      <c r="A320" s="97" t="s">
        <v>80</v>
      </c>
      <c r="B320" s="330">
        <v>179.84</v>
      </c>
      <c r="C320" s="330">
        <v>210.4</v>
      </c>
      <c r="D320" s="330">
        <v>294.48</v>
      </c>
      <c r="E320" s="330">
        <v>312.92</v>
      </c>
      <c r="F320" s="346">
        <f t="shared" si="150"/>
        <v>6.2618853572398825E-2</v>
      </c>
      <c r="G320" s="346">
        <f t="shared" si="146"/>
        <v>0.739991103202847</v>
      </c>
      <c r="H320" s="372">
        <f t="shared" si="151"/>
        <v>18.439999999999998</v>
      </c>
      <c r="I320" s="373">
        <f t="shared" si="147"/>
        <v>133.08000000000001</v>
      </c>
      <c r="J320" s="374"/>
      <c r="K320" s="238"/>
      <c r="L320" s="330">
        <v>44.886444451291737</v>
      </c>
      <c r="M320" s="330">
        <v>44.261594791575249</v>
      </c>
      <c r="N320" s="330">
        <v>72.936955094116485</v>
      </c>
      <c r="O320" s="330">
        <v>79.08325046108807</v>
      </c>
      <c r="P320" s="346">
        <f t="shared" si="152"/>
        <v>8.4268603741964876E-2</v>
      </c>
      <c r="Q320" s="346">
        <f t="shared" si="148"/>
        <v>0.76185152171954273</v>
      </c>
      <c r="R320" s="330">
        <f t="shared" si="153"/>
        <v>6.1462953669715858</v>
      </c>
      <c r="S320" s="373">
        <f t="shared" si="149"/>
        <v>34.196806009796333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146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107">
        <f>B$6</f>
        <v>2019</v>
      </c>
      <c r="C325" s="108"/>
      <c r="D325" s="379">
        <f>C$6</f>
        <v>2022</v>
      </c>
      <c r="E325" s="107">
        <f>D$6</f>
        <v>2023</v>
      </c>
      <c r="F325" s="108"/>
      <c r="G325" s="107">
        <f>E$6</f>
        <v>2024</v>
      </c>
      <c r="H325" s="108"/>
      <c r="I325" s="107" t="str">
        <f>CONCATENATE("var ",RIGHT(G325,2),"/",RIGHT(E325,2))</f>
        <v>var 24/23</v>
      </c>
      <c r="J325" s="108"/>
      <c r="K325" s="16"/>
      <c r="L325" s="107" t="str">
        <f>CONCATENATE("var ",RIGHT(G325,2),"/",RIGHT(B325,2))</f>
        <v>var 24/19</v>
      </c>
      <c r="M325" s="108"/>
      <c r="N325" s="107" t="str">
        <f>CONCATENATE("dif ",RIGHT(G325,2),"-",RIGHT(E325,2))</f>
        <v>dif 24-23</v>
      </c>
      <c r="O325" s="108"/>
      <c r="P325" s="107" t="str">
        <f>CONCATENATE("dif ",RIGHT(G325,2),"-",RIGHT(B325,2))</f>
        <v>dif 24-19</v>
      </c>
      <c r="Q325" s="108"/>
      <c r="R325" s="380" t="str">
        <f>CONCATENATE("cuota ",RIGHT(G325,2))</f>
        <v>cuota 24</v>
      </c>
      <c r="S325" s="381"/>
      <c r="T325" s="381"/>
    </row>
    <row r="326" spans="1:20" x14ac:dyDescent="0.25">
      <c r="A326" s="382" t="s">
        <v>4</v>
      </c>
      <c r="B326" s="383">
        <v>1568</v>
      </c>
      <c r="C326" s="384"/>
      <c r="D326" s="385">
        <v>1128</v>
      </c>
      <c r="E326" s="383">
        <v>3720</v>
      </c>
      <c r="F326" s="384"/>
      <c r="G326" s="383">
        <v>3864</v>
      </c>
      <c r="H326" s="384"/>
      <c r="I326" s="386">
        <f t="shared" ref="I326:I337" si="154">G326/E326-1</f>
        <v>3.8709677419354938E-2</v>
      </c>
      <c r="J326" s="387"/>
      <c r="K326" s="388"/>
      <c r="L326" s="386">
        <f t="shared" ref="L326:L337" si="155">G326/B326-1</f>
        <v>1.4642857142857144</v>
      </c>
      <c r="M326" s="387"/>
      <c r="N326" s="389">
        <f t="shared" ref="N326:N337" si="156">G326-E326</f>
        <v>144</v>
      </c>
      <c r="O326" s="390"/>
      <c r="P326" s="389">
        <f t="shared" ref="P326:P337" si="157">G326-B326</f>
        <v>2296</v>
      </c>
      <c r="Q326" s="390"/>
      <c r="R326" s="386">
        <f>G326/$G$326</f>
        <v>1</v>
      </c>
      <c r="S326" s="387"/>
      <c r="T326" s="387"/>
    </row>
    <row r="327" spans="1:20" x14ac:dyDescent="0.25">
      <c r="A327" s="391" t="s">
        <v>5</v>
      </c>
      <c r="B327" s="392">
        <v>932</v>
      </c>
      <c r="C327" s="393"/>
      <c r="D327" s="394">
        <v>748</v>
      </c>
      <c r="E327" s="392">
        <v>796</v>
      </c>
      <c r="F327" s="393"/>
      <c r="G327" s="392">
        <v>844</v>
      </c>
      <c r="H327" s="393"/>
      <c r="I327" s="395">
        <f t="shared" si="154"/>
        <v>6.0301507537688481E-2</v>
      </c>
      <c r="J327" s="396"/>
      <c r="K327" s="397"/>
      <c r="L327" s="395">
        <f t="shared" si="155"/>
        <v>-9.4420600858369119E-2</v>
      </c>
      <c r="M327" s="396"/>
      <c r="N327" s="398">
        <f t="shared" si="156"/>
        <v>48</v>
      </c>
      <c r="O327" s="399"/>
      <c r="P327" s="398">
        <f t="shared" si="157"/>
        <v>-88</v>
      </c>
      <c r="Q327" s="399"/>
      <c r="R327" s="395">
        <f t="shared" ref="R327:R337" si="158">G327/$G$326</f>
        <v>0.21842650103519667</v>
      </c>
      <c r="S327" s="396"/>
      <c r="T327" s="396"/>
    </row>
    <row r="328" spans="1:20" x14ac:dyDescent="0.25">
      <c r="A328" s="400" t="s">
        <v>6</v>
      </c>
      <c r="B328" s="401">
        <v>104</v>
      </c>
      <c r="C328" s="402"/>
      <c r="D328" s="403">
        <v>116</v>
      </c>
      <c r="E328" s="401">
        <v>112</v>
      </c>
      <c r="F328" s="402"/>
      <c r="G328" s="401">
        <v>120</v>
      </c>
      <c r="H328" s="402"/>
      <c r="I328" s="404">
        <f t="shared" si="154"/>
        <v>7.1428571428571397E-2</v>
      </c>
      <c r="J328" s="405"/>
      <c r="K328" s="406"/>
      <c r="L328" s="404">
        <f t="shared" si="155"/>
        <v>0.15384615384615374</v>
      </c>
      <c r="M328" s="405"/>
      <c r="N328" s="407">
        <f t="shared" si="156"/>
        <v>8</v>
      </c>
      <c r="O328" s="408"/>
      <c r="P328" s="407">
        <f t="shared" si="157"/>
        <v>16</v>
      </c>
      <c r="Q328" s="408"/>
      <c r="R328" s="404">
        <f t="shared" si="158"/>
        <v>3.1055900621118012E-2</v>
      </c>
      <c r="S328" s="405"/>
      <c r="T328" s="405"/>
    </row>
    <row r="329" spans="1:20" x14ac:dyDescent="0.25">
      <c r="A329" s="37" t="s">
        <v>7</v>
      </c>
      <c r="B329" s="409">
        <v>392</v>
      </c>
      <c r="C329" s="410"/>
      <c r="D329" s="411">
        <v>388</v>
      </c>
      <c r="E329" s="409">
        <v>408</v>
      </c>
      <c r="F329" s="410"/>
      <c r="G329" s="409">
        <v>420</v>
      </c>
      <c r="H329" s="410"/>
      <c r="I329" s="412">
        <f t="shared" si="154"/>
        <v>2.9411764705882248E-2</v>
      </c>
      <c r="J329" s="413"/>
      <c r="K329" s="414"/>
      <c r="L329" s="412">
        <f t="shared" si="155"/>
        <v>7.1428571428571397E-2</v>
      </c>
      <c r="M329" s="413"/>
      <c r="N329" s="415">
        <f t="shared" si="156"/>
        <v>12</v>
      </c>
      <c r="O329" s="416"/>
      <c r="P329" s="415">
        <f t="shared" si="157"/>
        <v>28</v>
      </c>
      <c r="Q329" s="416"/>
      <c r="R329" s="412">
        <f t="shared" si="158"/>
        <v>0.10869565217391304</v>
      </c>
      <c r="S329" s="413"/>
      <c r="T329" s="413"/>
    </row>
    <row r="330" spans="1:20" x14ac:dyDescent="0.25">
      <c r="A330" s="37" t="s">
        <v>8</v>
      </c>
      <c r="B330" s="409">
        <v>212</v>
      </c>
      <c r="C330" s="410"/>
      <c r="D330" s="411">
        <v>176</v>
      </c>
      <c r="E330" s="409">
        <v>180</v>
      </c>
      <c r="F330" s="410"/>
      <c r="G330" s="409">
        <v>180</v>
      </c>
      <c r="H330" s="410"/>
      <c r="I330" s="412">
        <f t="shared" si="154"/>
        <v>0</v>
      </c>
      <c r="J330" s="413"/>
      <c r="K330" s="414"/>
      <c r="L330" s="412">
        <f t="shared" si="155"/>
        <v>-0.15094339622641506</v>
      </c>
      <c r="M330" s="413"/>
      <c r="N330" s="415">
        <f t="shared" si="156"/>
        <v>0</v>
      </c>
      <c r="O330" s="416"/>
      <c r="P330" s="415">
        <f t="shared" si="157"/>
        <v>-32</v>
      </c>
      <c r="Q330" s="416"/>
      <c r="R330" s="412">
        <f t="shared" si="158"/>
        <v>4.6583850931677016E-2</v>
      </c>
      <c r="S330" s="413"/>
      <c r="T330" s="413"/>
    </row>
    <row r="331" spans="1:20" x14ac:dyDescent="0.25">
      <c r="A331" s="37" t="s">
        <v>9</v>
      </c>
      <c r="B331" s="409">
        <v>92</v>
      </c>
      <c r="C331" s="410"/>
      <c r="D331" s="411">
        <v>36</v>
      </c>
      <c r="E331" s="409">
        <v>56</v>
      </c>
      <c r="F331" s="410"/>
      <c r="G331" s="409">
        <v>64</v>
      </c>
      <c r="H331" s="410"/>
      <c r="I331" s="412">
        <f t="shared" si="154"/>
        <v>0.14285714285714279</v>
      </c>
      <c r="J331" s="413"/>
      <c r="K331" s="414"/>
      <c r="L331" s="412">
        <f t="shared" si="155"/>
        <v>-0.30434782608695654</v>
      </c>
      <c r="M331" s="413"/>
      <c r="N331" s="415">
        <f t="shared" si="156"/>
        <v>8</v>
      </c>
      <c r="O331" s="416"/>
      <c r="P331" s="415">
        <f t="shared" si="157"/>
        <v>-28</v>
      </c>
      <c r="Q331" s="416"/>
      <c r="R331" s="412">
        <f t="shared" si="158"/>
        <v>1.6563146997929608E-2</v>
      </c>
      <c r="S331" s="413"/>
      <c r="T331" s="413"/>
    </row>
    <row r="332" spans="1:20" x14ac:dyDescent="0.25">
      <c r="A332" s="417" t="s">
        <v>10</v>
      </c>
      <c r="B332" s="418">
        <v>132</v>
      </c>
      <c r="C332" s="419"/>
      <c r="D332" s="420">
        <v>32</v>
      </c>
      <c r="E332" s="418">
        <v>40</v>
      </c>
      <c r="F332" s="419"/>
      <c r="G332" s="418">
        <v>60</v>
      </c>
      <c r="H332" s="419"/>
      <c r="I332" s="421">
        <f t="shared" si="154"/>
        <v>0.5</v>
      </c>
      <c r="J332" s="422"/>
      <c r="K332" s="423"/>
      <c r="L332" s="421">
        <f t="shared" si="155"/>
        <v>-0.54545454545454541</v>
      </c>
      <c r="M332" s="422"/>
      <c r="N332" s="424">
        <f t="shared" si="156"/>
        <v>20</v>
      </c>
      <c r="O332" s="425"/>
      <c r="P332" s="424">
        <f t="shared" si="157"/>
        <v>-72</v>
      </c>
      <c r="Q332" s="425"/>
      <c r="R332" s="421">
        <f t="shared" si="158"/>
        <v>1.5527950310559006E-2</v>
      </c>
      <c r="S332" s="422"/>
      <c r="T332" s="422"/>
    </row>
    <row r="333" spans="1:20" x14ac:dyDescent="0.25">
      <c r="A333" s="426" t="s">
        <v>11</v>
      </c>
      <c r="B333" s="392">
        <v>636</v>
      </c>
      <c r="C333" s="393"/>
      <c r="D333" s="394">
        <v>380</v>
      </c>
      <c r="E333" s="392">
        <v>444</v>
      </c>
      <c r="F333" s="393"/>
      <c r="G333" s="392">
        <v>444</v>
      </c>
      <c r="H333" s="393"/>
      <c r="I333" s="395">
        <f t="shared" si="154"/>
        <v>0</v>
      </c>
      <c r="J333" s="396"/>
      <c r="K333" s="397"/>
      <c r="L333" s="395">
        <f t="shared" si="155"/>
        <v>-0.30188679245283023</v>
      </c>
      <c r="M333" s="396"/>
      <c r="N333" s="398">
        <f t="shared" si="156"/>
        <v>0</v>
      </c>
      <c r="O333" s="399"/>
      <c r="P333" s="398">
        <f t="shared" si="157"/>
        <v>-192</v>
      </c>
      <c r="Q333" s="399"/>
      <c r="R333" s="395">
        <f t="shared" si="158"/>
        <v>0.11490683229813664</v>
      </c>
      <c r="S333" s="396"/>
      <c r="T333" s="396"/>
    </row>
    <row r="334" spans="1:20" x14ac:dyDescent="0.25">
      <c r="A334" s="400" t="s">
        <v>12</v>
      </c>
      <c r="B334" s="409">
        <v>20</v>
      </c>
      <c r="C334" s="410"/>
      <c r="D334" s="411">
        <v>20</v>
      </c>
      <c r="E334" s="401">
        <v>20</v>
      </c>
      <c r="F334" s="402"/>
      <c r="G334" s="401">
        <v>20</v>
      </c>
      <c r="H334" s="402"/>
      <c r="I334" s="404">
        <f t="shared" si="154"/>
        <v>0</v>
      </c>
      <c r="J334" s="405"/>
      <c r="K334" s="406"/>
      <c r="L334" s="404">
        <f t="shared" si="155"/>
        <v>0</v>
      </c>
      <c r="M334" s="405"/>
      <c r="N334" s="407">
        <f t="shared" si="156"/>
        <v>0</v>
      </c>
      <c r="O334" s="408"/>
      <c r="P334" s="407">
        <f t="shared" si="157"/>
        <v>0</v>
      </c>
      <c r="Q334" s="408"/>
      <c r="R334" s="404">
        <f t="shared" si="158"/>
        <v>5.175983436853002E-3</v>
      </c>
      <c r="S334" s="405"/>
      <c r="T334" s="405"/>
    </row>
    <row r="335" spans="1:20" x14ac:dyDescent="0.25">
      <c r="A335" s="37" t="s">
        <v>8</v>
      </c>
      <c r="B335" s="409">
        <v>248</v>
      </c>
      <c r="C335" s="410"/>
      <c r="D335" s="411">
        <v>184</v>
      </c>
      <c r="E335" s="409">
        <v>212</v>
      </c>
      <c r="F335" s="410"/>
      <c r="G335" s="409">
        <v>212</v>
      </c>
      <c r="H335" s="410"/>
      <c r="I335" s="412">
        <f t="shared" si="154"/>
        <v>0</v>
      </c>
      <c r="J335" s="413"/>
      <c r="K335" s="414"/>
      <c r="L335" s="412">
        <f t="shared" si="155"/>
        <v>-0.14516129032258063</v>
      </c>
      <c r="M335" s="413"/>
      <c r="N335" s="415">
        <f t="shared" si="156"/>
        <v>0</v>
      </c>
      <c r="O335" s="416"/>
      <c r="P335" s="415">
        <f t="shared" si="157"/>
        <v>-36</v>
      </c>
      <c r="Q335" s="416"/>
      <c r="R335" s="412">
        <f t="shared" si="158"/>
        <v>5.4865424430641824E-2</v>
      </c>
      <c r="S335" s="413"/>
      <c r="T335" s="413"/>
    </row>
    <row r="336" spans="1:20" x14ac:dyDescent="0.25">
      <c r="A336" s="37" t="s">
        <v>9</v>
      </c>
      <c r="B336" s="409">
        <v>212</v>
      </c>
      <c r="C336" s="410"/>
      <c r="D336" s="411">
        <v>112</v>
      </c>
      <c r="E336" s="409">
        <v>132</v>
      </c>
      <c r="F336" s="410"/>
      <c r="G336" s="409">
        <v>132</v>
      </c>
      <c r="H336" s="410"/>
      <c r="I336" s="412">
        <f t="shared" si="154"/>
        <v>0</v>
      </c>
      <c r="J336" s="413"/>
      <c r="K336" s="414"/>
      <c r="L336" s="412">
        <f t="shared" si="155"/>
        <v>-0.37735849056603776</v>
      </c>
      <c r="M336" s="413"/>
      <c r="N336" s="415">
        <f t="shared" si="156"/>
        <v>0</v>
      </c>
      <c r="O336" s="416"/>
      <c r="P336" s="415">
        <f t="shared" si="157"/>
        <v>-80</v>
      </c>
      <c r="Q336" s="416"/>
      <c r="R336" s="412">
        <f t="shared" si="158"/>
        <v>3.4161490683229816E-2</v>
      </c>
      <c r="S336" s="413"/>
      <c r="T336" s="413"/>
    </row>
    <row r="337" spans="1:20" x14ac:dyDescent="0.25">
      <c r="A337" s="427" t="s">
        <v>10</v>
      </c>
      <c r="B337" s="418">
        <v>156</v>
      </c>
      <c r="C337" s="419"/>
      <c r="D337" s="420">
        <v>64</v>
      </c>
      <c r="E337" s="420">
        <v>80</v>
      </c>
      <c r="F337" s="428"/>
      <c r="G337" s="418">
        <v>80</v>
      </c>
      <c r="H337" s="419"/>
      <c r="I337" s="429">
        <f t="shared" si="154"/>
        <v>0</v>
      </c>
      <c r="J337" s="430"/>
      <c r="K337" s="431"/>
      <c r="L337" s="429">
        <f t="shared" si="155"/>
        <v>-0.48717948717948723</v>
      </c>
      <c r="M337" s="430"/>
      <c r="N337" s="432">
        <f t="shared" si="156"/>
        <v>0</v>
      </c>
      <c r="O337" s="433"/>
      <c r="P337" s="432">
        <f t="shared" si="157"/>
        <v>-76</v>
      </c>
      <c r="Q337" s="433"/>
      <c r="R337" s="429">
        <f t="shared" si="158"/>
        <v>2.0703933747412008E-2</v>
      </c>
      <c r="S337" s="430"/>
      <c r="T337" s="430"/>
    </row>
    <row r="338" spans="1:20" ht="21" x14ac:dyDescent="0.35">
      <c r="A338" s="434" t="s">
        <v>85</v>
      </c>
      <c r="B338" s="434"/>
      <c r="C338" s="434"/>
      <c r="D338" s="434"/>
      <c r="E338" s="434"/>
      <c r="F338" s="434"/>
      <c r="G338" s="434"/>
      <c r="H338" s="434"/>
      <c r="I338" s="434"/>
      <c r="J338" s="434"/>
      <c r="K338" s="434"/>
      <c r="L338" s="434"/>
      <c r="M338" s="434"/>
      <c r="N338" s="434"/>
      <c r="O338" s="434"/>
      <c r="P338" s="434"/>
      <c r="Q338" s="434"/>
      <c r="R338" s="434"/>
      <c r="S338" s="434"/>
      <c r="T338" s="434"/>
    </row>
    <row r="339" spans="1:20" x14ac:dyDescent="0.25">
      <c r="A339" s="72"/>
      <c r="B339" s="11" t="s">
        <v>146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107">
        <f>B$6</f>
        <v>2019</v>
      </c>
      <c r="C340" s="108"/>
      <c r="D340" s="379">
        <f>C$6</f>
        <v>2022</v>
      </c>
      <c r="E340" s="107">
        <f>D$6</f>
        <v>2023</v>
      </c>
      <c r="F340" s="108"/>
      <c r="G340" s="107">
        <f>E$6</f>
        <v>2024</v>
      </c>
      <c r="H340" s="108"/>
      <c r="I340" s="107" t="str">
        <f>CONCATENATE("var ",RIGHT(G340,2),"/",RIGHT(E340,2))</f>
        <v>var 24/23</v>
      </c>
      <c r="J340" s="108"/>
      <c r="K340" s="16"/>
      <c r="L340" s="107" t="str">
        <f>CONCATENATE("var ",RIGHT(G340,2),"/",RIGHT(B340,2))</f>
        <v>var 24/19</v>
      </c>
      <c r="M340" s="108"/>
      <c r="N340" s="435"/>
      <c r="O340" s="107" t="str">
        <f>CONCATENATE("dif ",RIGHT(G340,2),"-",RIGHT(E340,2))</f>
        <v>dif 24-23</v>
      </c>
      <c r="P340" s="108"/>
      <c r="Q340" s="107" t="str">
        <f>CONCATENATE("dif ",RIGHT(G340,2),"-",RIGHT(B340,2))</f>
        <v>dif 24-19</v>
      </c>
      <c r="R340" s="108"/>
      <c r="S340" s="107" t="str">
        <f>CONCATENATE("cuota ",RIGHT(G340,2))</f>
        <v>cuota 24</v>
      </c>
      <c r="T340" s="108"/>
    </row>
    <row r="341" spans="1:20" x14ac:dyDescent="0.25">
      <c r="A341" s="382" t="s">
        <v>48</v>
      </c>
      <c r="B341" s="383">
        <v>1568</v>
      </c>
      <c r="C341" s="384"/>
      <c r="D341" s="385">
        <v>1128</v>
      </c>
      <c r="E341" s="383">
        <v>3720</v>
      </c>
      <c r="F341" s="384"/>
      <c r="G341" s="383">
        <v>3864</v>
      </c>
      <c r="H341" s="384"/>
      <c r="I341" s="386">
        <f t="shared" ref="I341:I351" si="159">G341/E341-1</f>
        <v>3.8709677419354938E-2</v>
      </c>
      <c r="J341" s="387"/>
      <c r="K341" s="388"/>
      <c r="L341" s="386">
        <f t="shared" ref="L341:L351" si="160">G341/B341-1</f>
        <v>1.4642857142857144</v>
      </c>
      <c r="M341" s="387"/>
      <c r="N341" s="436"/>
      <c r="O341" s="389">
        <f t="shared" ref="O341:O351" si="161">G341-E341</f>
        <v>144</v>
      </c>
      <c r="P341" s="390"/>
      <c r="Q341" s="389">
        <f t="shared" ref="Q341:Q351" si="162">G341-B341</f>
        <v>2296</v>
      </c>
      <c r="R341" s="390"/>
      <c r="S341" s="386">
        <f>G341/$G$341</f>
        <v>1</v>
      </c>
      <c r="T341" s="387"/>
    </row>
    <row r="342" spans="1:20" x14ac:dyDescent="0.25">
      <c r="A342" s="94" t="s">
        <v>49</v>
      </c>
      <c r="B342" s="409">
        <v>400</v>
      </c>
      <c r="C342" s="410"/>
      <c r="D342" s="411">
        <v>324</v>
      </c>
      <c r="E342" s="401">
        <v>364</v>
      </c>
      <c r="F342" s="402"/>
      <c r="G342" s="409">
        <v>376</v>
      </c>
      <c r="H342" s="410"/>
      <c r="I342" s="412">
        <f t="shared" si="159"/>
        <v>3.2967032967033072E-2</v>
      </c>
      <c r="J342" s="413"/>
      <c r="K342" s="414"/>
      <c r="L342" s="412">
        <f t="shared" si="160"/>
        <v>-6.0000000000000053E-2</v>
      </c>
      <c r="M342" s="413"/>
      <c r="N342" s="437"/>
      <c r="O342" s="415">
        <f t="shared" si="161"/>
        <v>12</v>
      </c>
      <c r="P342" s="416"/>
      <c r="Q342" s="415">
        <f t="shared" si="162"/>
        <v>-24</v>
      </c>
      <c r="R342" s="416"/>
      <c r="S342" s="412">
        <f t="shared" ref="S342:S351" si="163">G342/$G$341</f>
        <v>9.7308488612836433E-2</v>
      </c>
      <c r="T342" s="413"/>
    </row>
    <row r="343" spans="1:20" x14ac:dyDescent="0.25">
      <c r="A343" s="97" t="s">
        <v>50</v>
      </c>
      <c r="B343" s="409">
        <v>420</v>
      </c>
      <c r="C343" s="410"/>
      <c r="D343" s="411">
        <v>296</v>
      </c>
      <c r="E343" s="409">
        <v>316</v>
      </c>
      <c r="F343" s="410"/>
      <c r="G343" s="409">
        <v>328</v>
      </c>
      <c r="H343" s="410"/>
      <c r="I343" s="412">
        <f t="shared" si="159"/>
        <v>3.7974683544303778E-2</v>
      </c>
      <c r="J343" s="413"/>
      <c r="K343" s="414"/>
      <c r="L343" s="412">
        <f t="shared" si="160"/>
        <v>-0.21904761904761905</v>
      </c>
      <c r="M343" s="413"/>
      <c r="N343" s="437"/>
      <c r="O343" s="415">
        <f t="shared" si="161"/>
        <v>12</v>
      </c>
      <c r="P343" s="416"/>
      <c r="Q343" s="415">
        <f t="shared" si="162"/>
        <v>-92</v>
      </c>
      <c r="R343" s="416"/>
      <c r="S343" s="412">
        <f t="shared" si="163"/>
        <v>8.4886128364389232E-2</v>
      </c>
      <c r="T343" s="413"/>
    </row>
    <row r="344" spans="1:20" x14ac:dyDescent="0.25">
      <c r="A344" s="97" t="s">
        <v>52</v>
      </c>
      <c r="B344" s="409">
        <v>316</v>
      </c>
      <c r="C344" s="410"/>
      <c r="D344" s="411">
        <v>236</v>
      </c>
      <c r="E344" s="409">
        <v>248</v>
      </c>
      <c r="F344" s="410"/>
      <c r="G344" s="409">
        <v>252</v>
      </c>
      <c r="H344" s="410"/>
      <c r="I344" s="412">
        <f t="shared" si="159"/>
        <v>1.6129032258064502E-2</v>
      </c>
      <c r="J344" s="413"/>
      <c r="K344" s="414"/>
      <c r="L344" s="412">
        <f t="shared" si="160"/>
        <v>-0.20253164556962022</v>
      </c>
      <c r="M344" s="413"/>
      <c r="N344" s="437"/>
      <c r="O344" s="415">
        <f t="shared" si="161"/>
        <v>4</v>
      </c>
      <c r="P344" s="416"/>
      <c r="Q344" s="415">
        <f t="shared" si="162"/>
        <v>-64</v>
      </c>
      <c r="R344" s="416"/>
      <c r="S344" s="412">
        <f t="shared" si="163"/>
        <v>6.5217391304347824E-2</v>
      </c>
      <c r="T344" s="413"/>
    </row>
    <row r="345" spans="1:20" x14ac:dyDescent="0.25">
      <c r="A345" s="97" t="s">
        <v>53</v>
      </c>
      <c r="B345" s="409">
        <v>60</v>
      </c>
      <c r="C345" s="410"/>
      <c r="D345" s="411">
        <v>40</v>
      </c>
      <c r="E345" s="409">
        <v>48</v>
      </c>
      <c r="F345" s="410"/>
      <c r="G345" s="409">
        <v>48</v>
      </c>
      <c r="H345" s="410"/>
      <c r="I345" s="412">
        <f t="shared" si="159"/>
        <v>0</v>
      </c>
      <c r="J345" s="413"/>
      <c r="K345" s="414"/>
      <c r="L345" s="412">
        <f t="shared" si="160"/>
        <v>-0.19999999999999996</v>
      </c>
      <c r="M345" s="413"/>
      <c r="N345" s="437"/>
      <c r="O345" s="415">
        <f t="shared" si="161"/>
        <v>0</v>
      </c>
      <c r="P345" s="416"/>
      <c r="Q345" s="415">
        <f t="shared" si="162"/>
        <v>-12</v>
      </c>
      <c r="R345" s="416"/>
      <c r="S345" s="412">
        <f>G345/$G$341</f>
        <v>1.2422360248447204E-2</v>
      </c>
      <c r="T345" s="413"/>
    </row>
    <row r="346" spans="1:20" x14ac:dyDescent="0.25">
      <c r="A346" s="97" t="s">
        <v>54</v>
      </c>
      <c r="B346" s="409">
        <v>96</v>
      </c>
      <c r="C346" s="410"/>
      <c r="D346" s="411">
        <v>56</v>
      </c>
      <c r="E346" s="409">
        <v>76</v>
      </c>
      <c r="F346" s="410"/>
      <c r="G346" s="409">
        <v>80</v>
      </c>
      <c r="H346" s="410"/>
      <c r="I346" s="412">
        <f t="shared" si="159"/>
        <v>5.2631578947368363E-2</v>
      </c>
      <c r="J346" s="413"/>
      <c r="K346" s="414"/>
      <c r="L346" s="412">
        <f t="shared" si="160"/>
        <v>-0.16666666666666663</v>
      </c>
      <c r="M346" s="413"/>
      <c r="N346" s="437"/>
      <c r="O346" s="415">
        <f t="shared" si="161"/>
        <v>4</v>
      </c>
      <c r="P346" s="416"/>
      <c r="Q346" s="415">
        <f t="shared" si="162"/>
        <v>-16</v>
      </c>
      <c r="R346" s="416"/>
      <c r="S346" s="412">
        <f t="shared" si="163"/>
        <v>2.0703933747412008E-2</v>
      </c>
      <c r="T346" s="413"/>
    </row>
    <row r="347" spans="1:20" x14ac:dyDescent="0.25">
      <c r="A347" s="97" t="s">
        <v>55</v>
      </c>
      <c r="B347" s="409">
        <v>36</v>
      </c>
      <c r="C347" s="410"/>
      <c r="D347" s="411">
        <v>16</v>
      </c>
      <c r="E347" s="409">
        <v>20</v>
      </c>
      <c r="F347" s="410"/>
      <c r="G347" s="409">
        <v>24</v>
      </c>
      <c r="H347" s="410"/>
      <c r="I347" s="412">
        <f t="shared" si="159"/>
        <v>0.19999999999999996</v>
      </c>
      <c r="J347" s="413"/>
      <c r="K347" s="414"/>
      <c r="L347" s="412">
        <f t="shared" si="160"/>
        <v>-0.33333333333333337</v>
      </c>
      <c r="M347" s="413"/>
      <c r="N347" s="437"/>
      <c r="O347" s="415">
        <f t="shared" si="161"/>
        <v>4</v>
      </c>
      <c r="P347" s="416"/>
      <c r="Q347" s="415">
        <f t="shared" si="162"/>
        <v>-12</v>
      </c>
      <c r="R347" s="416"/>
      <c r="S347" s="412">
        <f>G347/$G$341</f>
        <v>6.2111801242236021E-3</v>
      </c>
      <c r="T347" s="413"/>
    </row>
    <row r="348" spans="1:20" x14ac:dyDescent="0.25">
      <c r="A348" s="97" t="s">
        <v>56</v>
      </c>
      <c r="B348" s="409">
        <v>76</v>
      </c>
      <c r="C348" s="410"/>
      <c r="D348" s="411">
        <v>56</v>
      </c>
      <c r="E348" s="409">
        <v>56</v>
      </c>
      <c r="F348" s="410"/>
      <c r="G348" s="409">
        <v>56</v>
      </c>
      <c r="H348" s="410"/>
      <c r="I348" s="412">
        <f t="shared" si="159"/>
        <v>0</v>
      </c>
      <c r="J348" s="413"/>
      <c r="K348" s="414"/>
      <c r="L348" s="412">
        <f t="shared" si="160"/>
        <v>-0.26315789473684215</v>
      </c>
      <c r="M348" s="413"/>
      <c r="N348" s="437"/>
      <c r="O348" s="415">
        <f t="shared" si="161"/>
        <v>0</v>
      </c>
      <c r="P348" s="416"/>
      <c r="Q348" s="415">
        <f t="shared" si="162"/>
        <v>-20</v>
      </c>
      <c r="R348" s="416"/>
      <c r="S348" s="412">
        <f t="shared" si="163"/>
        <v>1.4492753623188406E-2</v>
      </c>
      <c r="T348" s="413"/>
    </row>
    <row r="349" spans="1:20" x14ac:dyDescent="0.25">
      <c r="A349" s="97" t="s">
        <v>51</v>
      </c>
      <c r="B349" s="409">
        <v>52</v>
      </c>
      <c r="C349" s="410"/>
      <c r="D349" s="411">
        <v>16</v>
      </c>
      <c r="E349" s="409">
        <v>28</v>
      </c>
      <c r="F349" s="410"/>
      <c r="G349" s="409">
        <v>28</v>
      </c>
      <c r="H349" s="410"/>
      <c r="I349" s="412">
        <f t="shared" si="159"/>
        <v>0</v>
      </c>
      <c r="J349" s="413"/>
      <c r="K349" s="414"/>
      <c r="L349" s="412">
        <f t="shared" si="160"/>
        <v>-0.46153846153846156</v>
      </c>
      <c r="M349" s="413"/>
      <c r="N349" s="437"/>
      <c r="O349" s="415">
        <f t="shared" si="161"/>
        <v>0</v>
      </c>
      <c r="P349" s="416"/>
      <c r="Q349" s="415">
        <f t="shared" si="162"/>
        <v>-24</v>
      </c>
      <c r="R349" s="416"/>
      <c r="S349" s="412">
        <f t="shared" si="163"/>
        <v>7.246376811594203E-3</v>
      </c>
      <c r="T349" s="413"/>
    </row>
    <row r="350" spans="1:20" x14ac:dyDescent="0.25">
      <c r="A350" s="98" t="s">
        <v>57</v>
      </c>
      <c r="B350" s="409">
        <v>24</v>
      </c>
      <c r="C350" s="410"/>
      <c r="D350" s="411">
        <v>20</v>
      </c>
      <c r="E350" s="409">
        <v>20</v>
      </c>
      <c r="F350" s="410"/>
      <c r="G350" s="409">
        <v>20</v>
      </c>
      <c r="H350" s="410"/>
      <c r="I350" s="412">
        <f t="shared" si="159"/>
        <v>0</v>
      </c>
      <c r="J350" s="413"/>
      <c r="K350" s="414"/>
      <c r="L350" s="412">
        <f t="shared" si="160"/>
        <v>-0.16666666666666663</v>
      </c>
      <c r="M350" s="413"/>
      <c r="N350" s="437"/>
      <c r="O350" s="415">
        <f t="shared" si="161"/>
        <v>0</v>
      </c>
      <c r="P350" s="416"/>
      <c r="Q350" s="415">
        <f t="shared" si="162"/>
        <v>-4</v>
      </c>
      <c r="R350" s="416"/>
      <c r="S350" s="412">
        <f t="shared" si="163"/>
        <v>5.175983436853002E-3</v>
      </c>
      <c r="T350" s="413"/>
    </row>
    <row r="351" spans="1:20" x14ac:dyDescent="0.25">
      <c r="A351" s="99" t="s">
        <v>58</v>
      </c>
      <c r="B351" s="409">
        <v>88</v>
      </c>
      <c r="C351" s="410"/>
      <c r="D351" s="411">
        <v>68</v>
      </c>
      <c r="E351" s="409">
        <v>64</v>
      </c>
      <c r="F351" s="410"/>
      <c r="G351" s="409">
        <v>76</v>
      </c>
      <c r="H351" s="410"/>
      <c r="I351" s="412">
        <f t="shared" si="159"/>
        <v>0.1875</v>
      </c>
      <c r="J351" s="413"/>
      <c r="K351" s="414"/>
      <c r="L351" s="412">
        <f t="shared" si="160"/>
        <v>-0.13636363636363635</v>
      </c>
      <c r="M351" s="413"/>
      <c r="N351" s="437"/>
      <c r="O351" s="415">
        <f t="shared" si="161"/>
        <v>12</v>
      </c>
      <c r="P351" s="416"/>
      <c r="Q351" s="415">
        <f t="shared" si="162"/>
        <v>-12</v>
      </c>
      <c r="R351" s="416"/>
      <c r="S351" s="412">
        <f t="shared" si="163"/>
        <v>1.9668737060041408E-2</v>
      </c>
      <c r="T351" s="413"/>
    </row>
    <row r="352" spans="1:20" ht="21" x14ac:dyDescent="0.35">
      <c r="A352" s="434" t="s">
        <v>86</v>
      </c>
      <c r="B352" s="434"/>
      <c r="C352" s="434"/>
      <c r="D352" s="434"/>
      <c r="E352" s="434"/>
      <c r="F352" s="434"/>
      <c r="G352" s="434"/>
      <c r="H352" s="434"/>
      <c r="I352" s="434"/>
      <c r="J352" s="434"/>
      <c r="K352" s="434"/>
      <c r="L352" s="434"/>
      <c r="M352" s="434"/>
      <c r="N352" s="434"/>
      <c r="O352" s="434"/>
      <c r="P352" s="434"/>
      <c r="Q352" s="434"/>
      <c r="R352" s="434"/>
      <c r="S352" s="434"/>
      <c r="T352" s="434"/>
    </row>
    <row r="353" spans="1:20" x14ac:dyDescent="0.25">
      <c r="A353" s="72"/>
      <c r="B353" s="11" t="s">
        <v>146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107">
        <f>B$6</f>
        <v>2019</v>
      </c>
      <c r="C354" s="108"/>
      <c r="D354" s="379">
        <f>C$6</f>
        <v>2022</v>
      </c>
      <c r="E354" s="107">
        <f>D$6</f>
        <v>2023</v>
      </c>
      <c r="F354" s="108"/>
      <c r="G354" s="107">
        <f>E$6</f>
        <v>2024</v>
      </c>
      <c r="H354" s="108"/>
      <c r="I354" s="107" t="str">
        <f>CONCATENATE("var ",RIGHT(G354,2),"/",RIGHT(E354,2))</f>
        <v>var 24/23</v>
      </c>
      <c r="J354" s="108"/>
      <c r="K354" s="16"/>
      <c r="L354" s="107" t="str">
        <f>CONCATENATE("var ",RIGHT(G354,2),"/",RIGHT(B354,2))</f>
        <v>var 24/19</v>
      </c>
      <c r="M354" s="108"/>
      <c r="N354" s="435"/>
      <c r="O354" s="107" t="str">
        <f>CONCATENATE("dif ",RIGHT(G354,2),"-",RIGHT(E354,2))</f>
        <v>dif 24-23</v>
      </c>
      <c r="P354" s="108"/>
      <c r="Q354" s="107" t="str">
        <f>CONCATENATE("dif ",RIGHT(G354,2),"-",RIGHT(B354,2))</f>
        <v>dif 24-19</v>
      </c>
      <c r="R354" s="108"/>
      <c r="S354" s="107" t="str">
        <f>CONCATENATE("cuota ",RIGHT(G354,2))</f>
        <v>cuota 24</v>
      </c>
      <c r="T354" s="108"/>
    </row>
    <row r="355" spans="1:20" x14ac:dyDescent="0.25">
      <c r="A355" s="382" t="s">
        <v>4</v>
      </c>
      <c r="B355" s="438">
        <v>532264</v>
      </c>
      <c r="C355" s="439"/>
      <c r="D355" s="440">
        <v>477500</v>
      </c>
      <c r="E355" s="438">
        <v>1507344</v>
      </c>
      <c r="F355" s="439"/>
      <c r="G355" s="438">
        <v>1532088</v>
      </c>
      <c r="H355" s="439"/>
      <c r="I355" s="386">
        <f t="shared" ref="I355:I366" si="164">G355/E355-1</f>
        <v>1.6415629080024141E-2</v>
      </c>
      <c r="J355" s="387"/>
      <c r="K355" s="388"/>
      <c r="L355" s="386">
        <f t="shared" ref="L355:L366" si="165">G355/B355-1</f>
        <v>1.8784362647107451</v>
      </c>
      <c r="M355" s="387"/>
      <c r="N355" s="436"/>
      <c r="O355" s="441">
        <f t="shared" ref="O355:O366" si="166">G355-E355</f>
        <v>24744</v>
      </c>
      <c r="P355" s="442"/>
      <c r="Q355" s="441">
        <f t="shared" ref="Q355:Q366" si="167">G355-B355</f>
        <v>999824</v>
      </c>
      <c r="R355" s="442"/>
      <c r="S355" s="386">
        <f>G355/$G$355</f>
        <v>1</v>
      </c>
      <c r="T355" s="387"/>
    </row>
    <row r="356" spans="1:20" x14ac:dyDescent="0.25">
      <c r="A356" s="391" t="s">
        <v>5</v>
      </c>
      <c r="B356" s="443">
        <v>356608</v>
      </c>
      <c r="C356" s="444"/>
      <c r="D356" s="445">
        <v>350424</v>
      </c>
      <c r="E356" s="443">
        <v>356328</v>
      </c>
      <c r="F356" s="444"/>
      <c r="G356" s="443">
        <v>365432</v>
      </c>
      <c r="H356" s="444"/>
      <c r="I356" s="395">
        <f t="shared" si="164"/>
        <v>2.5549493724882799E-2</v>
      </c>
      <c r="J356" s="396"/>
      <c r="K356" s="397"/>
      <c r="L356" s="395">
        <f t="shared" si="165"/>
        <v>2.4744256999282177E-2</v>
      </c>
      <c r="M356" s="396"/>
      <c r="N356" s="446"/>
      <c r="O356" s="447">
        <f t="shared" si="166"/>
        <v>9104</v>
      </c>
      <c r="P356" s="448"/>
      <c r="Q356" s="447">
        <f t="shared" si="167"/>
        <v>8824</v>
      </c>
      <c r="R356" s="448"/>
      <c r="S356" s="395">
        <f t="shared" ref="S356:S366" si="168">G356/$G$355</f>
        <v>0.23851893624909273</v>
      </c>
      <c r="T356" s="396"/>
    </row>
    <row r="357" spans="1:20" x14ac:dyDescent="0.25">
      <c r="A357" s="400" t="s">
        <v>6</v>
      </c>
      <c r="B357" s="449">
        <v>62800</v>
      </c>
      <c r="C357" s="450"/>
      <c r="D357" s="451">
        <v>69512</v>
      </c>
      <c r="E357" s="449">
        <v>66104</v>
      </c>
      <c r="F357" s="450"/>
      <c r="G357" s="449">
        <v>70072</v>
      </c>
      <c r="H357" s="450"/>
      <c r="I357" s="404">
        <f t="shared" si="164"/>
        <v>6.0026624712574028E-2</v>
      </c>
      <c r="J357" s="405"/>
      <c r="K357" s="406"/>
      <c r="L357" s="404">
        <f t="shared" si="165"/>
        <v>0.11579617834394895</v>
      </c>
      <c r="M357" s="405"/>
      <c r="N357" s="452"/>
      <c r="O357" s="453">
        <f t="shared" si="166"/>
        <v>3968</v>
      </c>
      <c r="P357" s="454"/>
      <c r="Q357" s="453">
        <f t="shared" si="167"/>
        <v>7272</v>
      </c>
      <c r="R357" s="454"/>
      <c r="S357" s="404">
        <f t="shared" si="168"/>
        <v>4.5736276245228732E-2</v>
      </c>
      <c r="T357" s="405"/>
    </row>
    <row r="358" spans="1:20" x14ac:dyDescent="0.25">
      <c r="A358" s="37" t="s">
        <v>7</v>
      </c>
      <c r="B358" s="455">
        <v>215108</v>
      </c>
      <c r="C358" s="456"/>
      <c r="D358" s="457">
        <v>211348</v>
      </c>
      <c r="E358" s="455">
        <v>220468</v>
      </c>
      <c r="F358" s="456"/>
      <c r="G358" s="455">
        <v>227272</v>
      </c>
      <c r="H358" s="456"/>
      <c r="I358" s="412">
        <f t="shared" si="164"/>
        <v>3.0861621641235848E-2</v>
      </c>
      <c r="J358" s="413"/>
      <c r="K358" s="414"/>
      <c r="L358" s="412">
        <f t="shared" si="165"/>
        <v>5.6548338509027962E-2</v>
      </c>
      <c r="M358" s="413"/>
      <c r="N358" s="437"/>
      <c r="O358" s="458">
        <f t="shared" si="166"/>
        <v>6804</v>
      </c>
      <c r="P358" s="459"/>
      <c r="Q358" s="458">
        <f t="shared" si="167"/>
        <v>12164</v>
      </c>
      <c r="R358" s="459"/>
      <c r="S358" s="412">
        <f t="shared" si="168"/>
        <v>0.14834134853872624</v>
      </c>
      <c r="T358" s="413"/>
    </row>
    <row r="359" spans="1:20" x14ac:dyDescent="0.25">
      <c r="A359" s="37" t="s">
        <v>8</v>
      </c>
      <c r="B359" s="455">
        <v>64016</v>
      </c>
      <c r="C359" s="456"/>
      <c r="D359" s="457">
        <v>60404</v>
      </c>
      <c r="E359" s="455">
        <v>58860</v>
      </c>
      <c r="F359" s="456"/>
      <c r="G359" s="455">
        <v>57076</v>
      </c>
      <c r="H359" s="456"/>
      <c r="I359" s="412">
        <f t="shared" si="164"/>
        <v>-3.0309208290859702E-2</v>
      </c>
      <c r="J359" s="413"/>
      <c r="K359" s="414"/>
      <c r="L359" s="412">
        <f t="shared" si="165"/>
        <v>-0.10841039740064984</v>
      </c>
      <c r="M359" s="413"/>
      <c r="N359" s="437"/>
      <c r="O359" s="458">
        <f t="shared" si="166"/>
        <v>-1784</v>
      </c>
      <c r="P359" s="459"/>
      <c r="Q359" s="458">
        <f t="shared" si="167"/>
        <v>-6940</v>
      </c>
      <c r="R359" s="459"/>
      <c r="S359" s="412">
        <f t="shared" si="168"/>
        <v>3.7253734772415163E-2</v>
      </c>
      <c r="T359" s="413"/>
    </row>
    <row r="360" spans="1:20" x14ac:dyDescent="0.25">
      <c r="A360" s="37" t="s">
        <v>9</v>
      </c>
      <c r="B360" s="455">
        <v>10472</v>
      </c>
      <c r="C360" s="456"/>
      <c r="D360" s="457">
        <v>7144</v>
      </c>
      <c r="E360" s="455">
        <v>8556</v>
      </c>
      <c r="F360" s="456"/>
      <c r="G360" s="455">
        <v>8376</v>
      </c>
      <c r="H360" s="456"/>
      <c r="I360" s="412">
        <f t="shared" si="164"/>
        <v>-2.1037868162692819E-2</v>
      </c>
      <c r="J360" s="413"/>
      <c r="K360" s="414"/>
      <c r="L360" s="412">
        <f t="shared" si="165"/>
        <v>-0.20015278838808248</v>
      </c>
      <c r="M360" s="413"/>
      <c r="N360" s="437"/>
      <c r="O360" s="458">
        <f t="shared" si="166"/>
        <v>-180</v>
      </c>
      <c r="P360" s="459"/>
      <c r="Q360" s="458">
        <f t="shared" si="167"/>
        <v>-2096</v>
      </c>
      <c r="R360" s="459"/>
      <c r="S360" s="412">
        <f t="shared" si="168"/>
        <v>5.4670488901420802E-3</v>
      </c>
      <c r="T360" s="413"/>
    </row>
    <row r="361" spans="1:20" x14ac:dyDescent="0.25">
      <c r="A361" s="417" t="s">
        <v>10</v>
      </c>
      <c r="B361" s="460">
        <v>4212</v>
      </c>
      <c r="C361" s="461"/>
      <c r="D361" s="462">
        <v>2016</v>
      </c>
      <c r="E361" s="460">
        <v>2340</v>
      </c>
      <c r="F361" s="461"/>
      <c r="G361" s="460">
        <v>2636</v>
      </c>
      <c r="H361" s="461"/>
      <c r="I361" s="421">
        <f t="shared" si="164"/>
        <v>0.12649572649572649</v>
      </c>
      <c r="J361" s="422"/>
      <c r="K361" s="423"/>
      <c r="L361" s="421">
        <f t="shared" si="165"/>
        <v>-0.37416904083570746</v>
      </c>
      <c r="M361" s="422"/>
      <c r="N361" s="463"/>
      <c r="O361" s="464">
        <f t="shared" si="166"/>
        <v>296</v>
      </c>
      <c r="P361" s="465"/>
      <c r="Q361" s="464">
        <f t="shared" si="167"/>
        <v>-1576</v>
      </c>
      <c r="R361" s="465"/>
      <c r="S361" s="421">
        <f t="shared" si="168"/>
        <v>1.7205278025805306E-3</v>
      </c>
      <c r="T361" s="422"/>
    </row>
    <row r="362" spans="1:20" x14ac:dyDescent="0.25">
      <c r="A362" s="426" t="s">
        <v>11</v>
      </c>
      <c r="B362" s="443">
        <v>175656</v>
      </c>
      <c r="C362" s="444"/>
      <c r="D362" s="445">
        <v>127076</v>
      </c>
      <c r="E362" s="443">
        <v>146120</v>
      </c>
      <c r="F362" s="444"/>
      <c r="G362" s="443">
        <v>145264</v>
      </c>
      <c r="H362" s="444"/>
      <c r="I362" s="395">
        <f t="shared" si="164"/>
        <v>-5.8581987407609892E-3</v>
      </c>
      <c r="J362" s="396"/>
      <c r="K362" s="397"/>
      <c r="L362" s="395">
        <f t="shared" si="165"/>
        <v>-0.1730199936239013</v>
      </c>
      <c r="M362" s="396"/>
      <c r="N362" s="446"/>
      <c r="O362" s="447">
        <f t="shared" si="166"/>
        <v>-856</v>
      </c>
      <c r="P362" s="448"/>
      <c r="Q362" s="447">
        <f t="shared" si="167"/>
        <v>-30392</v>
      </c>
      <c r="R362" s="448"/>
      <c r="S362" s="395">
        <f t="shared" si="168"/>
        <v>9.4814397084240595E-2</v>
      </c>
      <c r="T362" s="396"/>
    </row>
    <row r="363" spans="1:20" x14ac:dyDescent="0.25">
      <c r="A363" s="400" t="s">
        <v>12</v>
      </c>
      <c r="B363" s="455">
        <v>7732</v>
      </c>
      <c r="C363" s="456"/>
      <c r="D363" s="457">
        <v>8920</v>
      </c>
      <c r="E363" s="449">
        <v>8468</v>
      </c>
      <c r="F363" s="450"/>
      <c r="G363" s="455">
        <v>8468</v>
      </c>
      <c r="H363" s="456"/>
      <c r="I363" s="404">
        <f t="shared" si="164"/>
        <v>0</v>
      </c>
      <c r="J363" s="405"/>
      <c r="K363" s="406"/>
      <c r="L363" s="404">
        <f t="shared" si="165"/>
        <v>9.5188825659596521E-2</v>
      </c>
      <c r="M363" s="405"/>
      <c r="N363" s="452"/>
      <c r="O363" s="453">
        <f t="shared" si="166"/>
        <v>0</v>
      </c>
      <c r="P363" s="454"/>
      <c r="Q363" s="453">
        <f t="shared" si="167"/>
        <v>736</v>
      </c>
      <c r="R363" s="454"/>
      <c r="S363" s="404">
        <f t="shared" si="168"/>
        <v>5.5270976601866214E-3</v>
      </c>
      <c r="T363" s="405"/>
    </row>
    <row r="364" spans="1:20" x14ac:dyDescent="0.25">
      <c r="A364" s="37" t="s">
        <v>8</v>
      </c>
      <c r="B364" s="455">
        <v>95868</v>
      </c>
      <c r="C364" s="456"/>
      <c r="D364" s="457">
        <v>75164</v>
      </c>
      <c r="E364" s="455">
        <v>86636</v>
      </c>
      <c r="F364" s="456"/>
      <c r="G364" s="455">
        <v>85624</v>
      </c>
      <c r="H364" s="456"/>
      <c r="I364" s="412">
        <f t="shared" si="164"/>
        <v>-1.1681056373793797E-2</v>
      </c>
      <c r="J364" s="413"/>
      <c r="K364" s="414"/>
      <c r="L364" s="412">
        <f t="shared" si="165"/>
        <v>-0.10685525931489126</v>
      </c>
      <c r="M364" s="413"/>
      <c r="N364" s="437"/>
      <c r="O364" s="458">
        <f t="shared" si="166"/>
        <v>-1012</v>
      </c>
      <c r="P364" s="459"/>
      <c r="Q364" s="458">
        <f t="shared" si="167"/>
        <v>-10244</v>
      </c>
      <c r="R364" s="459"/>
      <c r="S364" s="412">
        <f t="shared" si="168"/>
        <v>5.5887129198844976E-2</v>
      </c>
      <c r="T364" s="413"/>
    </row>
    <row r="365" spans="1:20" x14ac:dyDescent="0.25">
      <c r="A365" s="37" t="s">
        <v>9</v>
      </c>
      <c r="B365" s="455">
        <v>49720</v>
      </c>
      <c r="C365" s="456"/>
      <c r="D365" s="457">
        <v>31000</v>
      </c>
      <c r="E365" s="455">
        <v>37300</v>
      </c>
      <c r="F365" s="456"/>
      <c r="G365" s="455">
        <v>37536</v>
      </c>
      <c r="H365" s="456"/>
      <c r="I365" s="412">
        <f t="shared" si="164"/>
        <v>6.3270777479893514E-3</v>
      </c>
      <c r="J365" s="413"/>
      <c r="K365" s="414"/>
      <c r="L365" s="412">
        <f t="shared" si="165"/>
        <v>-0.24505229283990348</v>
      </c>
      <c r="M365" s="413"/>
      <c r="N365" s="437"/>
      <c r="O365" s="458">
        <f t="shared" si="166"/>
        <v>236</v>
      </c>
      <c r="P365" s="459"/>
      <c r="Q365" s="458">
        <f t="shared" si="167"/>
        <v>-12184</v>
      </c>
      <c r="R365" s="459"/>
      <c r="S365" s="412">
        <f t="shared" si="168"/>
        <v>2.4499898178172535E-2</v>
      </c>
      <c r="T365" s="413"/>
    </row>
    <row r="366" spans="1:20" x14ac:dyDescent="0.25">
      <c r="A366" s="427" t="s">
        <v>10</v>
      </c>
      <c r="B366" s="460">
        <v>22336</v>
      </c>
      <c r="C366" s="461"/>
      <c r="D366" s="462">
        <v>11992</v>
      </c>
      <c r="E366" s="460">
        <v>13716</v>
      </c>
      <c r="F366" s="461"/>
      <c r="G366" s="460">
        <v>13636</v>
      </c>
      <c r="H366" s="461"/>
      <c r="I366" s="429">
        <f t="shared" si="164"/>
        <v>-5.8326042578010773E-3</v>
      </c>
      <c r="J366" s="430"/>
      <c r="K366" s="431"/>
      <c r="L366" s="429">
        <f t="shared" si="165"/>
        <v>-0.38950573065902583</v>
      </c>
      <c r="M366" s="430"/>
      <c r="N366" s="466"/>
      <c r="O366" s="467">
        <f t="shared" si="166"/>
        <v>-80</v>
      </c>
      <c r="P366" s="468"/>
      <c r="Q366" s="467">
        <f t="shared" si="167"/>
        <v>-8700</v>
      </c>
      <c r="R366" s="468"/>
      <c r="S366" s="429">
        <f t="shared" si="168"/>
        <v>8.9002720470364623E-3</v>
      </c>
      <c r="T366" s="430"/>
    </row>
    <row r="367" spans="1:20" ht="21" x14ac:dyDescent="0.35">
      <c r="A367" s="434" t="s">
        <v>87</v>
      </c>
      <c r="B367" s="434"/>
      <c r="C367" s="434"/>
      <c r="D367" s="434"/>
      <c r="E367" s="434"/>
      <c r="F367" s="434"/>
      <c r="G367" s="434"/>
      <c r="H367" s="434"/>
      <c r="I367" s="434"/>
      <c r="J367" s="434"/>
      <c r="K367" s="434"/>
      <c r="L367" s="434"/>
      <c r="M367" s="434"/>
      <c r="N367" s="434"/>
      <c r="O367" s="434"/>
      <c r="P367" s="434"/>
      <c r="Q367" s="434"/>
      <c r="R367" s="434"/>
      <c r="S367" s="434"/>
      <c r="T367" s="434"/>
    </row>
    <row r="368" spans="1:20" x14ac:dyDescent="0.25">
      <c r="A368" s="72"/>
      <c r="B368" s="11" t="s">
        <v>146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107">
        <f>B$6</f>
        <v>2019</v>
      </c>
      <c r="C369" s="108"/>
      <c r="D369" s="379">
        <f>C$6</f>
        <v>2022</v>
      </c>
      <c r="E369" s="107">
        <f>D$6</f>
        <v>2023</v>
      </c>
      <c r="F369" s="108"/>
      <c r="G369" s="107">
        <f>E$6</f>
        <v>2024</v>
      </c>
      <c r="H369" s="108"/>
      <c r="I369" s="107" t="str">
        <f>CONCATENATE("var ",RIGHT(G369,2),"/",RIGHT(E369,2))</f>
        <v>var 24/23</v>
      </c>
      <c r="J369" s="108"/>
      <c r="K369" s="16"/>
      <c r="L369" s="107" t="str">
        <f>CONCATENATE("var ",RIGHT(G369,2),"/",RIGHT(B369,2))</f>
        <v>var 24/19</v>
      </c>
      <c r="M369" s="108"/>
      <c r="N369" s="435"/>
      <c r="O369" s="107" t="str">
        <f>CONCATENATE("dif ",RIGHT(G369,2),"-",RIGHT(E369,2))</f>
        <v>dif 24-23</v>
      </c>
      <c r="P369" s="108"/>
      <c r="Q369" s="107" t="str">
        <f>CONCATENATE("dif ",RIGHT(G369,2),"-",RIGHT(B369,2))</f>
        <v>dif 24-19</v>
      </c>
      <c r="R369" s="108"/>
      <c r="S369" s="107" t="str">
        <f>CONCATENATE("cuota ",RIGHT(G369,2))</f>
        <v>cuota 24</v>
      </c>
      <c r="T369" s="108"/>
    </row>
    <row r="370" spans="1:20" x14ac:dyDescent="0.25">
      <c r="A370" s="382" t="s">
        <v>48</v>
      </c>
      <c r="B370" s="438">
        <v>532264</v>
      </c>
      <c r="C370" s="439"/>
      <c r="D370" s="440">
        <v>477500</v>
      </c>
      <c r="E370" s="438">
        <v>1507344</v>
      </c>
      <c r="F370" s="439"/>
      <c r="G370" s="438">
        <v>1532088</v>
      </c>
      <c r="H370" s="439"/>
      <c r="I370" s="386">
        <f t="shared" ref="I370:I380" si="169">G370/E370-1</f>
        <v>1.6415629080024141E-2</v>
      </c>
      <c r="J370" s="387"/>
      <c r="K370" s="388"/>
      <c r="L370" s="386">
        <f t="shared" ref="L370:L380" si="170">G370/B370-1</f>
        <v>1.8784362647107451</v>
      </c>
      <c r="M370" s="387"/>
      <c r="N370" s="436"/>
      <c r="O370" s="441">
        <f t="shared" ref="O370:O380" si="171">G370-E370</f>
        <v>24744</v>
      </c>
      <c r="P370" s="442"/>
      <c r="Q370" s="441">
        <f t="shared" ref="Q370:Q380" si="172">G370-B370</f>
        <v>999824</v>
      </c>
      <c r="R370" s="442"/>
      <c r="S370" s="386">
        <f>G370/$G$370</f>
        <v>1</v>
      </c>
      <c r="T370" s="387"/>
    </row>
    <row r="371" spans="1:20" x14ac:dyDescent="0.25">
      <c r="A371" s="94" t="s">
        <v>49</v>
      </c>
      <c r="B371" s="455">
        <v>188088</v>
      </c>
      <c r="C371" s="456"/>
      <c r="D371" s="457">
        <v>172016</v>
      </c>
      <c r="E371" s="449">
        <v>183620</v>
      </c>
      <c r="F371" s="450"/>
      <c r="G371" s="455">
        <v>186412</v>
      </c>
      <c r="H371" s="456"/>
      <c r="I371" s="412">
        <f t="shared" si="169"/>
        <v>1.5205315325127922E-2</v>
      </c>
      <c r="J371" s="413"/>
      <c r="K371" s="414"/>
      <c r="L371" s="412">
        <f t="shared" si="170"/>
        <v>-8.9107226404662176E-3</v>
      </c>
      <c r="M371" s="413"/>
      <c r="N371" s="437"/>
      <c r="O371" s="458">
        <f t="shared" si="171"/>
        <v>2792</v>
      </c>
      <c r="P371" s="459"/>
      <c r="Q371" s="458">
        <f t="shared" si="172"/>
        <v>-1676</v>
      </c>
      <c r="R371" s="459"/>
      <c r="S371" s="412">
        <f t="shared" ref="S371:S380" si="173">G371/$G$370</f>
        <v>0.12167186219068356</v>
      </c>
      <c r="T371" s="413"/>
    </row>
    <row r="372" spans="1:20" x14ac:dyDescent="0.25">
      <c r="A372" s="97" t="s">
        <v>50</v>
      </c>
      <c r="B372" s="455">
        <v>166052</v>
      </c>
      <c r="C372" s="456"/>
      <c r="D372" s="457">
        <v>141976</v>
      </c>
      <c r="E372" s="455">
        <v>148892</v>
      </c>
      <c r="F372" s="456"/>
      <c r="G372" s="455">
        <v>152244</v>
      </c>
      <c r="H372" s="456"/>
      <c r="I372" s="412">
        <f t="shared" si="169"/>
        <v>2.2512962415710769E-2</v>
      </c>
      <c r="J372" s="413"/>
      <c r="K372" s="414"/>
      <c r="L372" s="412">
        <f t="shared" si="170"/>
        <v>-8.3154674439332221E-2</v>
      </c>
      <c r="M372" s="413"/>
      <c r="N372" s="437"/>
      <c r="O372" s="458">
        <f t="shared" si="171"/>
        <v>3352</v>
      </c>
      <c r="P372" s="459"/>
      <c r="Q372" s="458">
        <f t="shared" si="172"/>
        <v>-13808</v>
      </c>
      <c r="R372" s="459"/>
      <c r="S372" s="412">
        <f t="shared" si="173"/>
        <v>9.9370271159358994E-2</v>
      </c>
      <c r="T372" s="413"/>
    </row>
    <row r="373" spans="1:20" x14ac:dyDescent="0.25">
      <c r="A373" s="97" t="s">
        <v>52</v>
      </c>
      <c r="B373" s="455">
        <v>85628</v>
      </c>
      <c r="C373" s="456"/>
      <c r="D373" s="457">
        <v>73284</v>
      </c>
      <c r="E373" s="455">
        <v>76912</v>
      </c>
      <c r="F373" s="456"/>
      <c r="G373" s="455">
        <v>79072</v>
      </c>
      <c r="H373" s="456"/>
      <c r="I373" s="412">
        <f t="shared" si="169"/>
        <v>2.8084044102350658E-2</v>
      </c>
      <c r="J373" s="413"/>
      <c r="K373" s="414"/>
      <c r="L373" s="412">
        <f t="shared" si="170"/>
        <v>-7.6563740832437999E-2</v>
      </c>
      <c r="M373" s="413"/>
      <c r="N373" s="437"/>
      <c r="O373" s="458">
        <f t="shared" si="171"/>
        <v>2160</v>
      </c>
      <c r="P373" s="459"/>
      <c r="Q373" s="458">
        <f t="shared" si="172"/>
        <v>-6556</v>
      </c>
      <c r="R373" s="459"/>
      <c r="S373" s="412">
        <f>G373/$G$370</f>
        <v>5.1610612445238131E-2</v>
      </c>
      <c r="T373" s="413"/>
    </row>
    <row r="374" spans="1:20" x14ac:dyDescent="0.25">
      <c r="A374" s="97" t="s">
        <v>53</v>
      </c>
      <c r="B374" s="455">
        <v>16484</v>
      </c>
      <c r="C374" s="456"/>
      <c r="D374" s="457">
        <v>16676</v>
      </c>
      <c r="E374" s="455">
        <v>19164</v>
      </c>
      <c r="F374" s="456"/>
      <c r="G374" s="455">
        <v>19188</v>
      </c>
      <c r="H374" s="456"/>
      <c r="I374" s="412">
        <f t="shared" si="169"/>
        <v>1.2523481527864089E-3</v>
      </c>
      <c r="J374" s="413"/>
      <c r="K374" s="414"/>
      <c r="L374" s="412">
        <f t="shared" si="170"/>
        <v>0.16403785488959</v>
      </c>
      <c r="M374" s="413"/>
      <c r="N374" s="437"/>
      <c r="O374" s="458">
        <f t="shared" si="171"/>
        <v>24</v>
      </c>
      <c r="P374" s="459"/>
      <c r="Q374" s="458">
        <f t="shared" si="172"/>
        <v>2704</v>
      </c>
      <c r="R374" s="459"/>
      <c r="S374" s="412">
        <f>G374/$G$370</f>
        <v>1.2524084778420038E-2</v>
      </c>
      <c r="T374" s="413"/>
    </row>
    <row r="375" spans="1:20" x14ac:dyDescent="0.25">
      <c r="A375" s="97" t="s">
        <v>54</v>
      </c>
      <c r="B375" s="455">
        <v>11024</v>
      </c>
      <c r="C375" s="456"/>
      <c r="D375" s="457">
        <v>9972</v>
      </c>
      <c r="E375" s="455">
        <v>11328</v>
      </c>
      <c r="F375" s="456"/>
      <c r="G375" s="455">
        <v>11092</v>
      </c>
      <c r="H375" s="456"/>
      <c r="I375" s="412">
        <f t="shared" si="169"/>
        <v>-2.083333333333337E-2</v>
      </c>
      <c r="J375" s="413"/>
      <c r="K375" s="414"/>
      <c r="L375" s="412">
        <f t="shared" si="170"/>
        <v>6.1683599419448676E-3</v>
      </c>
      <c r="M375" s="413"/>
      <c r="N375" s="437"/>
      <c r="O375" s="458">
        <f t="shared" si="171"/>
        <v>-236</v>
      </c>
      <c r="P375" s="459"/>
      <c r="Q375" s="458">
        <f t="shared" si="172"/>
        <v>68</v>
      </c>
      <c r="R375" s="459"/>
      <c r="S375" s="412">
        <f t="shared" si="173"/>
        <v>7.2397930145004724E-3</v>
      </c>
      <c r="T375" s="413"/>
    </row>
    <row r="376" spans="1:20" x14ac:dyDescent="0.25">
      <c r="A376" s="97" t="s">
        <v>55</v>
      </c>
      <c r="B376" s="455">
        <v>3112</v>
      </c>
      <c r="C376" s="456"/>
      <c r="D376" s="457">
        <v>2500</v>
      </c>
      <c r="E376" s="455">
        <v>2652</v>
      </c>
      <c r="F376" s="456"/>
      <c r="G376" s="455">
        <v>2692</v>
      </c>
      <c r="H376" s="456"/>
      <c r="I376" s="412">
        <f t="shared" si="169"/>
        <v>1.5082956259426794E-2</v>
      </c>
      <c r="J376" s="413"/>
      <c r="K376" s="414"/>
      <c r="L376" s="412">
        <f t="shared" si="170"/>
        <v>-0.13496143958868889</v>
      </c>
      <c r="M376" s="413"/>
      <c r="N376" s="437"/>
      <c r="O376" s="458">
        <f t="shared" si="171"/>
        <v>40</v>
      </c>
      <c r="P376" s="459"/>
      <c r="Q376" s="458">
        <f t="shared" si="172"/>
        <v>-420</v>
      </c>
      <c r="R376" s="459"/>
      <c r="S376" s="412">
        <f>G376/$G$370</f>
        <v>1.7570792278250335E-3</v>
      </c>
      <c r="T376" s="413"/>
    </row>
    <row r="377" spans="1:20" x14ac:dyDescent="0.25">
      <c r="A377" s="97" t="s">
        <v>56</v>
      </c>
      <c r="B377" s="455">
        <v>27560</v>
      </c>
      <c r="C377" s="456"/>
      <c r="D377" s="457">
        <v>25648</v>
      </c>
      <c r="E377" s="455">
        <v>25660</v>
      </c>
      <c r="F377" s="456"/>
      <c r="G377" s="455">
        <v>25660</v>
      </c>
      <c r="H377" s="456"/>
      <c r="I377" s="412">
        <f t="shared" si="169"/>
        <v>0</v>
      </c>
      <c r="J377" s="413"/>
      <c r="K377" s="414"/>
      <c r="L377" s="412">
        <f t="shared" si="170"/>
        <v>-6.8940493468795383E-2</v>
      </c>
      <c r="M377" s="413"/>
      <c r="N377" s="437"/>
      <c r="O377" s="458">
        <f t="shared" si="171"/>
        <v>0</v>
      </c>
      <c r="P377" s="459"/>
      <c r="Q377" s="458">
        <f t="shared" si="172"/>
        <v>-1900</v>
      </c>
      <c r="R377" s="459"/>
      <c r="S377" s="412">
        <f t="shared" si="173"/>
        <v>1.6748385210249021E-2</v>
      </c>
      <c r="T377" s="413"/>
    </row>
    <row r="378" spans="1:20" x14ac:dyDescent="0.25">
      <c r="A378" s="97" t="s">
        <v>51</v>
      </c>
      <c r="B378" s="455">
        <v>4508</v>
      </c>
      <c r="C378" s="456"/>
      <c r="D378" s="457">
        <v>3208</v>
      </c>
      <c r="E378" s="455">
        <v>3648</v>
      </c>
      <c r="F378" s="456"/>
      <c r="G378" s="455">
        <v>3648</v>
      </c>
      <c r="H378" s="456"/>
      <c r="I378" s="412">
        <f t="shared" si="169"/>
        <v>0</v>
      </c>
      <c r="J378" s="413"/>
      <c r="K378" s="414"/>
      <c r="L378" s="412">
        <f t="shared" si="170"/>
        <v>-0.1907719609582964</v>
      </c>
      <c r="M378" s="413"/>
      <c r="N378" s="437"/>
      <c r="O378" s="458">
        <f t="shared" si="171"/>
        <v>0</v>
      </c>
      <c r="P378" s="459"/>
      <c r="Q378" s="458">
        <f t="shared" si="172"/>
        <v>-860</v>
      </c>
      <c r="R378" s="459"/>
      <c r="S378" s="412">
        <f t="shared" si="173"/>
        <v>2.3810642730704764E-3</v>
      </c>
      <c r="T378" s="413"/>
    </row>
    <row r="379" spans="1:20" x14ac:dyDescent="0.25">
      <c r="A379" s="98" t="s">
        <v>57</v>
      </c>
      <c r="B379" s="455">
        <v>16280</v>
      </c>
      <c r="C379" s="456"/>
      <c r="D379" s="457">
        <v>18248</v>
      </c>
      <c r="E379" s="455">
        <v>18248</v>
      </c>
      <c r="F379" s="456"/>
      <c r="G379" s="455">
        <v>18248</v>
      </c>
      <c r="H379" s="456"/>
      <c r="I379" s="412">
        <f t="shared" si="169"/>
        <v>0</v>
      </c>
      <c r="J379" s="413"/>
      <c r="K379" s="414"/>
      <c r="L379" s="412">
        <f t="shared" si="170"/>
        <v>0.12088452088452084</v>
      </c>
      <c r="M379" s="413"/>
      <c r="N379" s="437"/>
      <c r="O379" s="458">
        <f t="shared" si="171"/>
        <v>0</v>
      </c>
      <c r="P379" s="459"/>
      <c r="Q379" s="458">
        <f t="shared" si="172"/>
        <v>1968</v>
      </c>
      <c r="R379" s="459"/>
      <c r="S379" s="412">
        <f t="shared" si="173"/>
        <v>1.1910542997530167E-2</v>
      </c>
      <c r="T379" s="413"/>
    </row>
    <row r="380" spans="1:20" x14ac:dyDescent="0.25">
      <c r="A380" s="99" t="s">
        <v>58</v>
      </c>
      <c r="B380" s="455">
        <v>13528</v>
      </c>
      <c r="C380" s="456"/>
      <c r="D380" s="457">
        <v>13972</v>
      </c>
      <c r="E380" s="455">
        <v>12324</v>
      </c>
      <c r="F380" s="456"/>
      <c r="G380" s="455">
        <v>12440</v>
      </c>
      <c r="H380" s="456"/>
      <c r="I380" s="412">
        <f t="shared" si="169"/>
        <v>9.4125283998702791E-3</v>
      </c>
      <c r="J380" s="413"/>
      <c r="K380" s="414"/>
      <c r="L380" s="412">
        <f t="shared" si="170"/>
        <v>-8.0425783560023612E-2</v>
      </c>
      <c r="M380" s="413"/>
      <c r="N380" s="437"/>
      <c r="O380" s="458">
        <f t="shared" si="171"/>
        <v>116</v>
      </c>
      <c r="P380" s="459"/>
      <c r="Q380" s="458">
        <f t="shared" si="172"/>
        <v>-1088</v>
      </c>
      <c r="R380" s="459"/>
      <c r="S380" s="412">
        <f t="shared" si="173"/>
        <v>8.1196380364574362E-3</v>
      </c>
      <c r="T380" s="413"/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970">
    <mergeCell ref="A381:T381"/>
    <mergeCell ref="Q379:R379"/>
    <mergeCell ref="S379:T379"/>
    <mergeCell ref="B380:C380"/>
    <mergeCell ref="E380:F380"/>
    <mergeCell ref="G380:H380"/>
    <mergeCell ref="I380:J380"/>
    <mergeCell ref="L380:M380"/>
    <mergeCell ref="O380:P380"/>
    <mergeCell ref="Q380:R380"/>
    <mergeCell ref="S380:T380"/>
    <mergeCell ref="B379:C379"/>
    <mergeCell ref="E379:F379"/>
    <mergeCell ref="G379:H379"/>
    <mergeCell ref="I379:J379"/>
    <mergeCell ref="L379:M379"/>
    <mergeCell ref="O379:P379"/>
    <mergeCell ref="Q377:R377"/>
    <mergeCell ref="S377:T377"/>
    <mergeCell ref="B378:C378"/>
    <mergeCell ref="E378:F378"/>
    <mergeCell ref="G378:H378"/>
    <mergeCell ref="I378:J378"/>
    <mergeCell ref="L378:M378"/>
    <mergeCell ref="O378:P378"/>
    <mergeCell ref="Q378:R378"/>
    <mergeCell ref="S378:T378"/>
    <mergeCell ref="B377:C377"/>
    <mergeCell ref="E377:F377"/>
    <mergeCell ref="G377:H377"/>
    <mergeCell ref="I377:J377"/>
    <mergeCell ref="L377:M377"/>
    <mergeCell ref="O377:P377"/>
    <mergeCell ref="Q375:R375"/>
    <mergeCell ref="S375:T375"/>
    <mergeCell ref="B376:C376"/>
    <mergeCell ref="E376:F376"/>
    <mergeCell ref="G376:H376"/>
    <mergeCell ref="I376:J376"/>
    <mergeCell ref="L376:M376"/>
    <mergeCell ref="O376:P376"/>
    <mergeCell ref="Q376:R376"/>
    <mergeCell ref="S376:T376"/>
    <mergeCell ref="B375:C375"/>
    <mergeCell ref="E375:F375"/>
    <mergeCell ref="G375:H375"/>
    <mergeCell ref="I375:J375"/>
    <mergeCell ref="L375:M375"/>
    <mergeCell ref="O375:P375"/>
    <mergeCell ref="Q373:R373"/>
    <mergeCell ref="S373:T373"/>
    <mergeCell ref="B374:C374"/>
    <mergeCell ref="E374:F374"/>
    <mergeCell ref="G374:H374"/>
    <mergeCell ref="I374:J374"/>
    <mergeCell ref="L374:M374"/>
    <mergeCell ref="O374:P374"/>
    <mergeCell ref="Q374:R374"/>
    <mergeCell ref="S374:T374"/>
    <mergeCell ref="B373:C373"/>
    <mergeCell ref="E373:F373"/>
    <mergeCell ref="G373:H373"/>
    <mergeCell ref="I373:J373"/>
    <mergeCell ref="L373:M373"/>
    <mergeCell ref="O373:P373"/>
    <mergeCell ref="Q371:R371"/>
    <mergeCell ref="S371:T371"/>
    <mergeCell ref="B372:C372"/>
    <mergeCell ref="E372:F372"/>
    <mergeCell ref="G372:H372"/>
    <mergeCell ref="I372:J372"/>
    <mergeCell ref="L372:M372"/>
    <mergeCell ref="O372:P372"/>
    <mergeCell ref="Q372:R372"/>
    <mergeCell ref="S372:T372"/>
    <mergeCell ref="B371:C371"/>
    <mergeCell ref="E371:F371"/>
    <mergeCell ref="G371:H371"/>
    <mergeCell ref="I371:J371"/>
    <mergeCell ref="L371:M371"/>
    <mergeCell ref="O371:P371"/>
    <mergeCell ref="Q369:R369"/>
    <mergeCell ref="S369:T369"/>
    <mergeCell ref="B370:C370"/>
    <mergeCell ref="E370:F370"/>
    <mergeCell ref="G370:H370"/>
    <mergeCell ref="I370:J370"/>
    <mergeCell ref="L370:M370"/>
    <mergeCell ref="O370:P370"/>
    <mergeCell ref="Q370:R370"/>
    <mergeCell ref="S370:T370"/>
    <mergeCell ref="Q366:R366"/>
    <mergeCell ref="S366:T366"/>
    <mergeCell ref="A367:T367"/>
    <mergeCell ref="B368:T368"/>
    <mergeCell ref="B369:C369"/>
    <mergeCell ref="E369:F369"/>
    <mergeCell ref="G369:H369"/>
    <mergeCell ref="I369:J369"/>
    <mergeCell ref="L369:M369"/>
    <mergeCell ref="O369:P369"/>
    <mergeCell ref="B366:C366"/>
    <mergeCell ref="E366:F366"/>
    <mergeCell ref="G366:H366"/>
    <mergeCell ref="I366:J366"/>
    <mergeCell ref="L366:M366"/>
    <mergeCell ref="O366:P366"/>
    <mergeCell ref="Q364:R364"/>
    <mergeCell ref="S364:T364"/>
    <mergeCell ref="B365:C365"/>
    <mergeCell ref="E365:F365"/>
    <mergeCell ref="G365:H365"/>
    <mergeCell ref="I365:J365"/>
    <mergeCell ref="L365:M365"/>
    <mergeCell ref="O365:P365"/>
    <mergeCell ref="Q365:R365"/>
    <mergeCell ref="S365:T365"/>
    <mergeCell ref="B364:C364"/>
    <mergeCell ref="E364:F364"/>
    <mergeCell ref="G364:H364"/>
    <mergeCell ref="I364:J364"/>
    <mergeCell ref="L364:M364"/>
    <mergeCell ref="O364:P364"/>
    <mergeCell ref="Q362:R362"/>
    <mergeCell ref="S362:T362"/>
    <mergeCell ref="B363:C363"/>
    <mergeCell ref="E363:F363"/>
    <mergeCell ref="G363:H363"/>
    <mergeCell ref="I363:J363"/>
    <mergeCell ref="L363:M363"/>
    <mergeCell ref="O363:P363"/>
    <mergeCell ref="Q363:R363"/>
    <mergeCell ref="S363:T363"/>
    <mergeCell ref="B362:C362"/>
    <mergeCell ref="E362:F362"/>
    <mergeCell ref="G362:H362"/>
    <mergeCell ref="I362:J362"/>
    <mergeCell ref="L362:M362"/>
    <mergeCell ref="O362:P362"/>
    <mergeCell ref="Q360:R360"/>
    <mergeCell ref="S360:T360"/>
    <mergeCell ref="B361:C361"/>
    <mergeCell ref="E361:F361"/>
    <mergeCell ref="G361:H361"/>
    <mergeCell ref="I361:J361"/>
    <mergeCell ref="L361:M361"/>
    <mergeCell ref="O361:P361"/>
    <mergeCell ref="Q361:R361"/>
    <mergeCell ref="S361:T361"/>
    <mergeCell ref="B360:C360"/>
    <mergeCell ref="E360:F360"/>
    <mergeCell ref="G360:H360"/>
    <mergeCell ref="I360:J360"/>
    <mergeCell ref="L360:M360"/>
    <mergeCell ref="O360:P360"/>
    <mergeCell ref="Q358:R358"/>
    <mergeCell ref="S358:T358"/>
    <mergeCell ref="B359:C359"/>
    <mergeCell ref="E359:F359"/>
    <mergeCell ref="G359:H359"/>
    <mergeCell ref="I359:J359"/>
    <mergeCell ref="L359:M359"/>
    <mergeCell ref="O359:P359"/>
    <mergeCell ref="Q359:R359"/>
    <mergeCell ref="S359:T359"/>
    <mergeCell ref="B358:C358"/>
    <mergeCell ref="E358:F358"/>
    <mergeCell ref="G358:H358"/>
    <mergeCell ref="I358:J358"/>
    <mergeCell ref="L358:M358"/>
    <mergeCell ref="O358:P358"/>
    <mergeCell ref="Q356:R356"/>
    <mergeCell ref="S356:T356"/>
    <mergeCell ref="B357:C357"/>
    <mergeCell ref="E357:F357"/>
    <mergeCell ref="G357:H357"/>
    <mergeCell ref="I357:J357"/>
    <mergeCell ref="L357:M357"/>
    <mergeCell ref="O357:P357"/>
    <mergeCell ref="Q357:R357"/>
    <mergeCell ref="S357:T357"/>
    <mergeCell ref="B356:C356"/>
    <mergeCell ref="E356:F356"/>
    <mergeCell ref="G356:H356"/>
    <mergeCell ref="I356:J356"/>
    <mergeCell ref="L356:M356"/>
    <mergeCell ref="O356:P356"/>
    <mergeCell ref="Q354:R354"/>
    <mergeCell ref="S354:T354"/>
    <mergeCell ref="B355:C355"/>
    <mergeCell ref="E355:F355"/>
    <mergeCell ref="G355:H355"/>
    <mergeCell ref="I355:J355"/>
    <mergeCell ref="L355:M355"/>
    <mergeCell ref="O355:P355"/>
    <mergeCell ref="Q355:R355"/>
    <mergeCell ref="S355:T355"/>
    <mergeCell ref="Q351:R351"/>
    <mergeCell ref="S351:T351"/>
    <mergeCell ref="A352:T352"/>
    <mergeCell ref="B353:T353"/>
    <mergeCell ref="B354:C354"/>
    <mergeCell ref="E354:F354"/>
    <mergeCell ref="G354:H354"/>
    <mergeCell ref="I354:J354"/>
    <mergeCell ref="L354:M354"/>
    <mergeCell ref="O354:P354"/>
    <mergeCell ref="B351:C351"/>
    <mergeCell ref="E351:F351"/>
    <mergeCell ref="G351:H351"/>
    <mergeCell ref="I351:J351"/>
    <mergeCell ref="L351:M351"/>
    <mergeCell ref="O351:P351"/>
    <mergeCell ref="Q349:R349"/>
    <mergeCell ref="S349:T349"/>
    <mergeCell ref="B350:C350"/>
    <mergeCell ref="E350:F350"/>
    <mergeCell ref="G350:H350"/>
    <mergeCell ref="I350:J350"/>
    <mergeCell ref="L350:M350"/>
    <mergeCell ref="O350:P350"/>
    <mergeCell ref="Q350:R350"/>
    <mergeCell ref="S350:T350"/>
    <mergeCell ref="B349:C349"/>
    <mergeCell ref="E349:F349"/>
    <mergeCell ref="G349:H349"/>
    <mergeCell ref="I349:J349"/>
    <mergeCell ref="L349:M349"/>
    <mergeCell ref="O349:P349"/>
    <mergeCell ref="Q347:R347"/>
    <mergeCell ref="S347:T347"/>
    <mergeCell ref="B348:C348"/>
    <mergeCell ref="E348:F348"/>
    <mergeCell ref="G348:H348"/>
    <mergeCell ref="I348:J348"/>
    <mergeCell ref="L348:M348"/>
    <mergeCell ref="O348:P348"/>
    <mergeCell ref="Q348:R348"/>
    <mergeCell ref="S348:T348"/>
    <mergeCell ref="B347:C347"/>
    <mergeCell ref="E347:F347"/>
    <mergeCell ref="G347:H347"/>
    <mergeCell ref="I347:J347"/>
    <mergeCell ref="L347:M347"/>
    <mergeCell ref="O347:P347"/>
    <mergeCell ref="Q345:R345"/>
    <mergeCell ref="S345:T345"/>
    <mergeCell ref="B346:C346"/>
    <mergeCell ref="E346:F346"/>
    <mergeCell ref="G346:H346"/>
    <mergeCell ref="I346:J346"/>
    <mergeCell ref="L346:M346"/>
    <mergeCell ref="O346:P346"/>
    <mergeCell ref="Q346:R346"/>
    <mergeCell ref="S346:T346"/>
    <mergeCell ref="B345:C345"/>
    <mergeCell ref="E345:F345"/>
    <mergeCell ref="G345:H345"/>
    <mergeCell ref="I345:J345"/>
    <mergeCell ref="L345:M345"/>
    <mergeCell ref="O345:P345"/>
    <mergeCell ref="Q343:R343"/>
    <mergeCell ref="S343:T343"/>
    <mergeCell ref="B344:C344"/>
    <mergeCell ref="E344:F344"/>
    <mergeCell ref="G344:H344"/>
    <mergeCell ref="I344:J344"/>
    <mergeCell ref="L344:M344"/>
    <mergeCell ref="O344:P344"/>
    <mergeCell ref="Q344:R344"/>
    <mergeCell ref="S344:T344"/>
    <mergeCell ref="B343:C343"/>
    <mergeCell ref="E343:F343"/>
    <mergeCell ref="G343:H343"/>
    <mergeCell ref="I343:J343"/>
    <mergeCell ref="L343:M343"/>
    <mergeCell ref="O343:P343"/>
    <mergeCell ref="Q341:R341"/>
    <mergeCell ref="S341:T341"/>
    <mergeCell ref="B342:C342"/>
    <mergeCell ref="E342:F342"/>
    <mergeCell ref="G342:H342"/>
    <mergeCell ref="I342:J342"/>
    <mergeCell ref="L342:M342"/>
    <mergeCell ref="O342:P342"/>
    <mergeCell ref="Q342:R342"/>
    <mergeCell ref="S342:T342"/>
    <mergeCell ref="B341:C341"/>
    <mergeCell ref="E341:F341"/>
    <mergeCell ref="G341:H341"/>
    <mergeCell ref="I341:J341"/>
    <mergeCell ref="L341:M341"/>
    <mergeCell ref="O341:P341"/>
    <mergeCell ref="A338:T338"/>
    <mergeCell ref="B339:T339"/>
    <mergeCell ref="B340:C340"/>
    <mergeCell ref="E340:F340"/>
    <mergeCell ref="G340:H340"/>
    <mergeCell ref="I340:J340"/>
    <mergeCell ref="L340:M340"/>
    <mergeCell ref="O340:P340"/>
    <mergeCell ref="Q340:R340"/>
    <mergeCell ref="S340:T340"/>
    <mergeCell ref="P336:Q336"/>
    <mergeCell ref="R336:T336"/>
    <mergeCell ref="B337:C337"/>
    <mergeCell ref="G337:H337"/>
    <mergeCell ref="I337:J337"/>
    <mergeCell ref="L337:M337"/>
    <mergeCell ref="N337:O337"/>
    <mergeCell ref="P337:Q337"/>
    <mergeCell ref="R337:T337"/>
    <mergeCell ref="B336:C336"/>
    <mergeCell ref="E336:F336"/>
    <mergeCell ref="G336:H336"/>
    <mergeCell ref="I336:J336"/>
    <mergeCell ref="L336:M336"/>
    <mergeCell ref="N336:O336"/>
    <mergeCell ref="P334:Q334"/>
    <mergeCell ref="R334:T334"/>
    <mergeCell ref="B335:C335"/>
    <mergeCell ref="E335:F335"/>
    <mergeCell ref="G335:H335"/>
    <mergeCell ref="I335:J335"/>
    <mergeCell ref="L335:M335"/>
    <mergeCell ref="N335:O335"/>
    <mergeCell ref="P335:Q335"/>
    <mergeCell ref="R335:T335"/>
    <mergeCell ref="B334:C334"/>
    <mergeCell ref="E334:F334"/>
    <mergeCell ref="G334:H334"/>
    <mergeCell ref="I334:J334"/>
    <mergeCell ref="L334:M334"/>
    <mergeCell ref="N334:O334"/>
    <mergeCell ref="P332:Q332"/>
    <mergeCell ref="R332:T332"/>
    <mergeCell ref="B333:C333"/>
    <mergeCell ref="E333:F333"/>
    <mergeCell ref="G333:H333"/>
    <mergeCell ref="I333:J333"/>
    <mergeCell ref="L333:M333"/>
    <mergeCell ref="N333:O333"/>
    <mergeCell ref="P333:Q333"/>
    <mergeCell ref="R333:T333"/>
    <mergeCell ref="B332:C332"/>
    <mergeCell ref="E332:F332"/>
    <mergeCell ref="G332:H332"/>
    <mergeCell ref="I332:J332"/>
    <mergeCell ref="L332:M332"/>
    <mergeCell ref="N332:O332"/>
    <mergeCell ref="P330:Q330"/>
    <mergeCell ref="R330:T330"/>
    <mergeCell ref="B331:C331"/>
    <mergeCell ref="E331:F331"/>
    <mergeCell ref="G331:H331"/>
    <mergeCell ref="I331:J331"/>
    <mergeCell ref="L331:M331"/>
    <mergeCell ref="N331:O331"/>
    <mergeCell ref="P331:Q331"/>
    <mergeCell ref="R331:T331"/>
    <mergeCell ref="B330:C330"/>
    <mergeCell ref="E330:F330"/>
    <mergeCell ref="G330:H330"/>
    <mergeCell ref="I330:J330"/>
    <mergeCell ref="L330:M330"/>
    <mergeCell ref="N330:O330"/>
    <mergeCell ref="P328:Q328"/>
    <mergeCell ref="R328:T328"/>
    <mergeCell ref="B329:C329"/>
    <mergeCell ref="E329:F329"/>
    <mergeCell ref="G329:H329"/>
    <mergeCell ref="I329:J329"/>
    <mergeCell ref="L329:M329"/>
    <mergeCell ref="N329:O329"/>
    <mergeCell ref="P329:Q329"/>
    <mergeCell ref="R329:T329"/>
    <mergeCell ref="B328:C328"/>
    <mergeCell ref="E328:F328"/>
    <mergeCell ref="G328:H328"/>
    <mergeCell ref="I328:J328"/>
    <mergeCell ref="L328:M328"/>
    <mergeCell ref="N328:O328"/>
    <mergeCell ref="P326:Q326"/>
    <mergeCell ref="R326:T326"/>
    <mergeCell ref="B327:C327"/>
    <mergeCell ref="E327:F327"/>
    <mergeCell ref="G327:H327"/>
    <mergeCell ref="I327:J327"/>
    <mergeCell ref="L327:M327"/>
    <mergeCell ref="N327:O327"/>
    <mergeCell ref="P327:Q327"/>
    <mergeCell ref="R327:T327"/>
    <mergeCell ref="B326:C326"/>
    <mergeCell ref="E326:F326"/>
    <mergeCell ref="G326:H326"/>
    <mergeCell ref="I326:J326"/>
    <mergeCell ref="L326:M326"/>
    <mergeCell ref="N326:O326"/>
    <mergeCell ref="A323:T323"/>
    <mergeCell ref="B324:T324"/>
    <mergeCell ref="B325:C325"/>
    <mergeCell ref="E325:F325"/>
    <mergeCell ref="G325:H325"/>
    <mergeCell ref="I325:J325"/>
    <mergeCell ref="L325:M325"/>
    <mergeCell ref="N325:O325"/>
    <mergeCell ref="P325:Q325"/>
    <mergeCell ref="R325:T325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39EF-C797-4932-9278-00B731C2D8BD}">
  <sheetPr codeName="Hoja15"/>
  <dimension ref="A1:Z82"/>
  <sheetViews>
    <sheetView workbookViewId="0">
      <selection activeCell="X204" sqref="X204:X205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509" customWidth="1"/>
    <col min="6" max="6" width="12.28515625" style="509" customWidth="1"/>
    <col min="7" max="9" width="12.7109375" style="509" customWidth="1"/>
    <col min="10" max="10" width="11.42578125" style="509" customWidth="1"/>
    <col min="11" max="11" width="1.28515625" style="509" customWidth="1"/>
    <col min="12" max="14" width="12.5703125" style="509" customWidth="1"/>
    <col min="15" max="17" width="11.42578125" style="509" customWidth="1"/>
    <col min="18" max="19" width="14" style="509" customWidth="1"/>
    <col min="20" max="20" width="11.42578125" style="509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ht="21" x14ac:dyDescent="0.35">
      <c r="A2" s="469" t="s">
        <v>89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</row>
    <row r="3" spans="1:26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6" ht="21" x14ac:dyDescent="0.35">
      <c r="A4" s="470" t="s">
        <v>91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1:26" x14ac:dyDescent="0.25">
      <c r="A5" s="72"/>
      <c r="B5" s="11" t="s">
        <v>146</v>
      </c>
      <c r="C5" s="12"/>
      <c r="D5" s="12"/>
      <c r="E5" s="12"/>
      <c r="F5" s="12"/>
      <c r="G5" s="12"/>
      <c r="H5" s="12"/>
      <c r="I5" s="12"/>
      <c r="J5" s="13"/>
      <c r="K5" s="471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6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",RIGHT(E6,2),"/",RIGHT(C6,2))</f>
        <v>var 24/22</v>
      </c>
      <c r="G6" s="16" t="str">
        <f>CONCATENATE("var ",RIGHT(E6,2),"/",RIGHT(B6,2))</f>
        <v>var 24/19</v>
      </c>
      <c r="H6" s="16" t="str">
        <f>CONCATENATE("dif ",RIGHT(E6,2),"-",RIGHT(C6,2))</f>
        <v>dif 24-22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472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  <c r="Z6" s="473"/>
    </row>
    <row r="7" spans="1:26" x14ac:dyDescent="0.25">
      <c r="A7" s="474" t="s">
        <v>92</v>
      </c>
      <c r="B7" s="475">
        <v>672766</v>
      </c>
      <c r="C7" s="475">
        <v>737880</v>
      </c>
      <c r="D7" s="475">
        <v>844485</v>
      </c>
      <c r="E7" s="475">
        <v>844485</v>
      </c>
      <c r="F7" s="476">
        <f>IFERROR(E7/C7-1,"-")</f>
        <v>0.14447471133517653</v>
      </c>
      <c r="G7" s="476">
        <f>IFERROR(E7/B7-1,"-")</f>
        <v>0.2552432792382493</v>
      </c>
      <c r="H7" s="475">
        <f>IFERROR(E7-C7,"-")</f>
        <v>106605</v>
      </c>
      <c r="I7" s="475">
        <f>IFERROR(E7-B7,"-")</f>
        <v>171719</v>
      </c>
      <c r="J7" s="476">
        <f>E7/$E$7</f>
        <v>1</v>
      </c>
      <c r="K7" s="477"/>
      <c r="L7" s="475">
        <v>1362914</v>
      </c>
      <c r="M7" s="475">
        <v>1084038</v>
      </c>
      <c r="N7" s="475">
        <v>1483467</v>
      </c>
      <c r="O7" s="475">
        <v>1660813</v>
      </c>
      <c r="P7" s="476">
        <f>IFERROR(O7/N7-1,"-")</f>
        <v>0.1195483283416483</v>
      </c>
      <c r="Q7" s="476">
        <f>IFERROR(O7/L7-1,"-")</f>
        <v>0.21857505315815962</v>
      </c>
      <c r="R7" s="475">
        <f>IFERROR(O7-N7,"-")</f>
        <v>177346</v>
      </c>
      <c r="S7" s="475">
        <f>IFERROR(O7-L7,"-")</f>
        <v>297899</v>
      </c>
      <c r="T7" s="476">
        <f>O7/$O$7</f>
        <v>1</v>
      </c>
      <c r="Z7" s="478"/>
    </row>
    <row r="8" spans="1:26" x14ac:dyDescent="0.25">
      <c r="A8" s="479" t="s">
        <v>93</v>
      </c>
      <c r="B8" s="480">
        <v>591517</v>
      </c>
      <c r="C8" s="480">
        <v>667225</v>
      </c>
      <c r="D8" s="480">
        <v>770616</v>
      </c>
      <c r="E8" s="480">
        <v>770616</v>
      </c>
      <c r="F8" s="481">
        <f>IFERROR(E8/C8-1,"-")</f>
        <v>0.15495672374386449</v>
      </c>
      <c r="G8" s="482">
        <f>IFERROR(E8/B8-1,"-")</f>
        <v>0.30277912553654418</v>
      </c>
      <c r="H8" s="480">
        <f>IFERROR(E8-C8,"-")</f>
        <v>103391</v>
      </c>
      <c r="I8" s="480">
        <f>IFERROR(E8-B8,"-")</f>
        <v>179099</v>
      </c>
      <c r="J8" s="481">
        <f>E8/$E$7</f>
        <v>0.91252775360130733</v>
      </c>
      <c r="K8" s="472"/>
      <c r="L8" s="480">
        <v>1196035</v>
      </c>
      <c r="M8" s="480">
        <v>978128</v>
      </c>
      <c r="N8" s="480">
        <v>1336346</v>
      </c>
      <c r="O8" s="480">
        <v>1509058</v>
      </c>
      <c r="P8" s="481">
        <f>IFERROR(O8/N8-1,"-")</f>
        <v>0.129241977751271</v>
      </c>
      <c r="Q8" s="481">
        <f>IFERROR(O8/L8-1,"-")</f>
        <v>0.26171725743811836</v>
      </c>
      <c r="R8" s="480">
        <f>IFERROR(O8-N8,"-")</f>
        <v>172712</v>
      </c>
      <c r="S8" s="480">
        <f>IFERROR(O8-L8,"-")</f>
        <v>313023</v>
      </c>
      <c r="T8" s="481">
        <f>O8/$O$7</f>
        <v>0.90862607650590399</v>
      </c>
    </row>
    <row r="9" spans="1:26" x14ac:dyDescent="0.25">
      <c r="A9" s="479" t="s">
        <v>94</v>
      </c>
      <c r="B9" s="480">
        <v>81249</v>
      </c>
      <c r="C9" s="480">
        <v>70655</v>
      </c>
      <c r="D9" s="480">
        <v>73869</v>
      </c>
      <c r="E9" s="480">
        <v>73869</v>
      </c>
      <c r="F9" s="481">
        <f>IFERROR(E9/C9-1,"-")</f>
        <v>4.5488641992781798E-2</v>
      </c>
      <c r="G9" s="482">
        <f>IFERROR(E9/B9-1,"-")</f>
        <v>-9.0831887161688107E-2</v>
      </c>
      <c r="H9" s="480">
        <f>IFERROR(E9-C9,"-")</f>
        <v>3214</v>
      </c>
      <c r="I9" s="480">
        <f>IFERROR(E9-B9,"-")</f>
        <v>-7380</v>
      </c>
      <c r="J9" s="481">
        <f>E9/$E$7</f>
        <v>8.7472246398692693E-2</v>
      </c>
      <c r="K9" s="472"/>
      <c r="L9" s="480">
        <v>166879</v>
      </c>
      <c r="M9" s="480">
        <v>105910</v>
      </c>
      <c r="N9" s="480">
        <v>147121</v>
      </c>
      <c r="O9" s="480">
        <v>151755</v>
      </c>
      <c r="P9" s="481">
        <f>IFERROR(O9/N9-1,"-")</f>
        <v>3.1497882695196378E-2</v>
      </c>
      <c r="Q9" s="481">
        <f>IFERROR(O9/L9-1,"-")</f>
        <v>-9.0628539241007E-2</v>
      </c>
      <c r="R9" s="480">
        <f>IFERROR(O9-N9,"-")</f>
        <v>4634</v>
      </c>
      <c r="S9" s="480">
        <f>IFERROR(O9-L9,"-")</f>
        <v>-15124</v>
      </c>
      <c r="T9" s="481">
        <f>O9/$O$7</f>
        <v>9.1373923494095968E-2</v>
      </c>
    </row>
    <row r="10" spans="1:26" ht="21" x14ac:dyDescent="0.35">
      <c r="A10" s="470" t="s">
        <v>95</v>
      </c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</row>
    <row r="11" spans="1:26" x14ac:dyDescent="0.25">
      <c r="A11" s="72"/>
      <c r="B11" s="11" t="s">
        <v>146</v>
      </c>
      <c r="C11" s="12"/>
      <c r="D11" s="12"/>
      <c r="E11" s="12"/>
      <c r="F11" s="12"/>
      <c r="G11" s="12"/>
      <c r="H11" s="12"/>
      <c r="I11" s="12"/>
      <c r="J11" s="13"/>
      <c r="K11" s="471"/>
      <c r="L11" s="11" t="str">
        <f>CONCATENATE("acumulado ",B11)</f>
        <v>acumulado febrero</v>
      </c>
      <c r="M11" s="12"/>
      <c r="N11" s="12"/>
      <c r="O11" s="12"/>
      <c r="P11" s="12"/>
      <c r="Q11" s="12"/>
      <c r="R11" s="12"/>
      <c r="S11" s="12"/>
      <c r="T11" s="13"/>
      <c r="Y11" s="483"/>
    </row>
    <row r="12" spans="1:26" x14ac:dyDescent="0.25">
      <c r="A12" s="15" t="s">
        <v>96</v>
      </c>
      <c r="B12" s="16">
        <f>B$6</f>
        <v>2019</v>
      </c>
      <c r="C12" s="16">
        <f t="shared" ref="C12" si="0">C$6</f>
        <v>2022</v>
      </c>
      <c r="D12" s="16">
        <f>D$6</f>
        <v>2023</v>
      </c>
      <c r="E12" s="16">
        <f>E$6</f>
        <v>2024</v>
      </c>
      <c r="F12" s="16" t="str">
        <f>CONCATENATE("var ",RIGHT(E12,2),"/",RIGHT(C12,2))</f>
        <v>var 24/22</v>
      </c>
      <c r="G12" s="16" t="str">
        <f>CONCATENATE("var ",RIGHT(E12,2),"/",RIGHT(B12,2))</f>
        <v>var 24/19</v>
      </c>
      <c r="H12" s="16" t="str">
        <f>CONCATENATE("dif ",RIGHT(E12,2),"-",RIGHT(C12,2))</f>
        <v>dif 24-22</v>
      </c>
      <c r="I12" s="16" t="str">
        <f>CONCATENATE("dif ",RIGHT(E12,2),"-",RIGHT(B12,2))</f>
        <v>dif 24-19</v>
      </c>
      <c r="J12" s="16" t="str">
        <f>CONCATENATE("cuota ",RIGHT(E12,2))</f>
        <v>cuota 24</v>
      </c>
      <c r="K12" s="472"/>
      <c r="L12" s="16">
        <f>L$6</f>
        <v>2019</v>
      </c>
      <c r="M12" s="16">
        <f>M$6</f>
        <v>2022</v>
      </c>
      <c r="N12" s="16">
        <f t="shared" ref="N12:O12" si="1">N$6</f>
        <v>2023</v>
      </c>
      <c r="O12" s="16">
        <f t="shared" si="1"/>
        <v>2024</v>
      </c>
      <c r="P12" s="16" t="str">
        <f>CONCATENATE("var ",RIGHT(O12,2),"/",RIGHT(N12,2))</f>
        <v>var 24/23</v>
      </c>
      <c r="Q12" s="16" t="str">
        <f>CONCATENATE("var ",RIGHT(O12,2),"/",RIGHT(L12,2))</f>
        <v>var 24/19</v>
      </c>
      <c r="R12" s="16" t="str">
        <f>CONCATENATE("dif ",RIGHT(O12,2),"-",RIGHT(N12,2))</f>
        <v>dif 24-23</v>
      </c>
      <c r="S12" s="16" t="str">
        <f>CONCATENATE("dif ",RIGHT(O12,2),"-",RIGHT(L12,2))</f>
        <v>dif 24-19</v>
      </c>
      <c r="T12" s="16" t="str">
        <f>CONCATENATE("cuota ",RIGHT(O12,2))</f>
        <v>cuota 24</v>
      </c>
      <c r="Y12" s="484"/>
    </row>
    <row r="13" spans="1:26" x14ac:dyDescent="0.25">
      <c r="A13" s="485" t="s">
        <v>97</v>
      </c>
      <c r="B13" s="486">
        <v>672766</v>
      </c>
      <c r="C13" s="486">
        <v>594583</v>
      </c>
      <c r="D13" s="486">
        <v>737880</v>
      </c>
      <c r="E13" s="486">
        <v>844485</v>
      </c>
      <c r="F13" s="487">
        <f>IFERROR(E13/C13-1,"-")</f>
        <v>0.42029792308222746</v>
      </c>
      <c r="G13" s="487">
        <f>IFERROR(E13/B13-1,"-")</f>
        <v>0.2552432792382493</v>
      </c>
      <c r="H13" s="486">
        <f>IFERROR(E13-C13,"-")</f>
        <v>249902</v>
      </c>
      <c r="I13" s="486">
        <f>IFERROR(E13-B13,"-")</f>
        <v>171719</v>
      </c>
      <c r="J13" s="487">
        <f>IFERROR(E13/$E$7,"-")</f>
        <v>1</v>
      </c>
      <c r="K13" s="477"/>
      <c r="L13" s="475">
        <v>1362914</v>
      </c>
      <c r="M13" s="475">
        <v>1084038</v>
      </c>
      <c r="N13" s="475">
        <v>1483467</v>
      </c>
      <c r="O13" s="475">
        <v>1660813</v>
      </c>
      <c r="P13" s="476">
        <f t="shared" ref="P13:P37" si="2">IFERROR(O13/N13-1,"-")</f>
        <v>0.1195483283416483</v>
      </c>
      <c r="Q13" s="476">
        <f t="shared" ref="Q13:Q37" si="3">IFERROR(O13/L13-1,"-")</f>
        <v>0.21857505315815962</v>
      </c>
      <c r="R13" s="475">
        <f t="shared" ref="R13:R37" si="4">IFERROR(O13-N13,"-")</f>
        <v>177346</v>
      </c>
      <c r="S13" s="475">
        <f t="shared" ref="S13:S37" si="5">IFERROR(O13-L13,"-")</f>
        <v>297899</v>
      </c>
      <c r="T13" s="476">
        <f>O13/$O$13</f>
        <v>1</v>
      </c>
      <c r="Y13" s="484"/>
    </row>
    <row r="14" spans="1:26" x14ac:dyDescent="0.25">
      <c r="A14" s="488" t="s">
        <v>98</v>
      </c>
      <c r="B14" s="489">
        <v>232558</v>
      </c>
      <c r="C14" s="489">
        <v>198844</v>
      </c>
      <c r="D14" s="489">
        <v>252092</v>
      </c>
      <c r="E14" s="489">
        <v>283326</v>
      </c>
      <c r="F14" s="490">
        <f>IFERROR(E14/C14-1,"-")</f>
        <v>0.42486572388404986</v>
      </c>
      <c r="G14" s="490">
        <f t="shared" ref="G14:G37" si="6">IFERROR(E14/B14-1,"-")</f>
        <v>0.21830253098151853</v>
      </c>
      <c r="H14" s="489">
        <f t="shared" ref="H14:H37" si="7">IFERROR(E14-C14,"-")</f>
        <v>84482</v>
      </c>
      <c r="I14" s="489">
        <f t="shared" ref="I14:I37" si="8">IFERROR(E14-B14,"-")</f>
        <v>50768</v>
      </c>
      <c r="J14" s="490">
        <f t="shared" ref="J14:J20" si="9">IFERROR(E14/$E$7,"-")</f>
        <v>0.33550151867706351</v>
      </c>
      <c r="K14" s="477"/>
      <c r="L14" s="489">
        <v>470853</v>
      </c>
      <c r="M14" s="489">
        <v>378139</v>
      </c>
      <c r="N14" s="489">
        <v>509704</v>
      </c>
      <c r="O14" s="489">
        <v>557838</v>
      </c>
      <c r="P14" s="490">
        <f>IFERROR(O14/N14-1,"-")</f>
        <v>9.443520160720742E-2</v>
      </c>
      <c r="Q14" s="490">
        <f t="shared" si="3"/>
        <v>0.18473918611541174</v>
      </c>
      <c r="R14" s="489">
        <f t="shared" si="4"/>
        <v>48134</v>
      </c>
      <c r="S14" s="489">
        <f t="shared" si="5"/>
        <v>86985</v>
      </c>
      <c r="T14" s="490">
        <f t="shared" ref="T14:T37" si="10">O14/$O$13</f>
        <v>0.33588248646897634</v>
      </c>
    </row>
    <row r="15" spans="1:26" x14ac:dyDescent="0.25">
      <c r="A15" s="479" t="s">
        <v>99</v>
      </c>
      <c r="B15" s="480">
        <v>101730</v>
      </c>
      <c r="C15" s="480">
        <v>84103</v>
      </c>
      <c r="D15" s="480">
        <v>100717</v>
      </c>
      <c r="E15" s="480">
        <v>109354</v>
      </c>
      <c r="F15" s="481">
        <f>IFERROR(E15/C15-1,"-")</f>
        <v>0.30023899266375764</v>
      </c>
      <c r="G15" s="481">
        <f t="shared" si="6"/>
        <v>7.4943477833480765E-2</v>
      </c>
      <c r="H15" s="480">
        <f t="shared" si="7"/>
        <v>25251</v>
      </c>
      <c r="I15" s="480">
        <f t="shared" si="8"/>
        <v>7624</v>
      </c>
      <c r="J15" s="481">
        <f t="shared" si="9"/>
        <v>0.1294919388739883</v>
      </c>
      <c r="K15" s="472"/>
      <c r="L15" s="480">
        <v>202874</v>
      </c>
      <c r="M15" s="480">
        <v>156478</v>
      </c>
      <c r="N15" s="480">
        <v>200649</v>
      </c>
      <c r="O15" s="480">
        <v>216261</v>
      </c>
      <c r="P15" s="481">
        <f t="shared" si="2"/>
        <v>7.7807514615074069E-2</v>
      </c>
      <c r="Q15" s="481">
        <f>IFERROR(O15/L15-1,"-")</f>
        <v>6.5986770113469539E-2</v>
      </c>
      <c r="R15" s="480">
        <f>IFERROR(O15-N15,"-")</f>
        <v>15612</v>
      </c>
      <c r="S15" s="480">
        <f t="shared" si="5"/>
        <v>13387</v>
      </c>
      <c r="T15" s="481">
        <f t="shared" si="10"/>
        <v>0.13021393739090434</v>
      </c>
    </row>
    <row r="16" spans="1:26" x14ac:dyDescent="0.25">
      <c r="A16" s="491" t="s">
        <v>100</v>
      </c>
      <c r="B16" s="492">
        <v>130828</v>
      </c>
      <c r="C16" s="492">
        <v>114741</v>
      </c>
      <c r="D16" s="492">
        <v>151375</v>
      </c>
      <c r="E16" s="492">
        <v>173972</v>
      </c>
      <c r="F16" s="493">
        <f t="shared" ref="F16:F37" si="11">IFERROR(E16/C16-1,"-")</f>
        <v>0.51621477937267413</v>
      </c>
      <c r="G16" s="493">
        <f t="shared" si="6"/>
        <v>0.32977650044333018</v>
      </c>
      <c r="H16" s="492">
        <f t="shared" si="7"/>
        <v>59231</v>
      </c>
      <c r="I16" s="492">
        <f t="shared" si="8"/>
        <v>43144</v>
      </c>
      <c r="J16" s="493">
        <f t="shared" si="9"/>
        <v>0.20600957980307524</v>
      </c>
      <c r="K16" s="472"/>
      <c r="L16" s="492">
        <v>267979</v>
      </c>
      <c r="M16" s="492">
        <v>221661</v>
      </c>
      <c r="N16" s="492">
        <v>309055</v>
      </c>
      <c r="O16" s="492">
        <v>341577</v>
      </c>
      <c r="P16" s="493">
        <f t="shared" si="2"/>
        <v>0.10523046059762819</v>
      </c>
      <c r="Q16" s="493">
        <f t="shared" si="3"/>
        <v>0.2746409233559346</v>
      </c>
      <c r="R16" s="492">
        <f t="shared" si="4"/>
        <v>32522</v>
      </c>
      <c r="S16" s="492">
        <f t="shared" si="5"/>
        <v>73598</v>
      </c>
      <c r="T16" s="493">
        <f t="shared" si="10"/>
        <v>0.205668549078072</v>
      </c>
    </row>
    <row r="17" spans="1:21" x14ac:dyDescent="0.25">
      <c r="A17" s="488" t="s">
        <v>101</v>
      </c>
      <c r="B17" s="489">
        <v>440208</v>
      </c>
      <c r="C17" s="489">
        <v>395739</v>
      </c>
      <c r="D17" s="489">
        <v>485788</v>
      </c>
      <c r="E17" s="489">
        <v>561159</v>
      </c>
      <c r="F17" s="490">
        <f t="shared" si="11"/>
        <v>0.41800277455595736</v>
      </c>
      <c r="G17" s="490">
        <f t="shared" si="6"/>
        <v>0.27475875040889752</v>
      </c>
      <c r="H17" s="489">
        <f t="shared" si="7"/>
        <v>165420</v>
      </c>
      <c r="I17" s="489">
        <f t="shared" si="8"/>
        <v>120951</v>
      </c>
      <c r="J17" s="490">
        <f t="shared" si="9"/>
        <v>0.66449848132293643</v>
      </c>
      <c r="K17" s="477"/>
      <c r="L17" s="489">
        <v>892061</v>
      </c>
      <c r="M17" s="489">
        <v>705899</v>
      </c>
      <c r="N17" s="489">
        <v>973763</v>
      </c>
      <c r="O17" s="489">
        <v>1102975</v>
      </c>
      <c r="P17" s="490">
        <f t="shared" si="2"/>
        <v>0.1326934788033638</v>
      </c>
      <c r="Q17" s="490">
        <f t="shared" si="3"/>
        <v>0.23643450391845411</v>
      </c>
      <c r="R17" s="489">
        <f t="shared" si="4"/>
        <v>129212</v>
      </c>
      <c r="S17" s="489">
        <f t="shared" si="5"/>
        <v>210914</v>
      </c>
      <c r="T17" s="490">
        <f t="shared" si="10"/>
        <v>0.66411751353102366</v>
      </c>
    </row>
    <row r="18" spans="1:21" x14ac:dyDescent="0.25">
      <c r="A18" s="479" t="s">
        <v>29</v>
      </c>
      <c r="B18" s="480">
        <v>176664</v>
      </c>
      <c r="C18" s="480">
        <v>161397</v>
      </c>
      <c r="D18" s="480">
        <v>201141</v>
      </c>
      <c r="E18" s="480">
        <v>223872</v>
      </c>
      <c r="F18" s="481">
        <f t="shared" si="11"/>
        <v>0.38708897934905862</v>
      </c>
      <c r="G18" s="481">
        <f t="shared" si="6"/>
        <v>0.26721912783589197</v>
      </c>
      <c r="H18" s="480">
        <f t="shared" si="7"/>
        <v>62475</v>
      </c>
      <c r="I18" s="480">
        <f t="shared" si="8"/>
        <v>47208</v>
      </c>
      <c r="J18" s="481">
        <f t="shared" si="9"/>
        <v>0.26509884722641608</v>
      </c>
      <c r="K18" s="472"/>
      <c r="L18" s="480">
        <v>351060</v>
      </c>
      <c r="M18" s="480">
        <v>263916</v>
      </c>
      <c r="N18" s="480">
        <v>392789</v>
      </c>
      <c r="O18" s="480">
        <v>433188</v>
      </c>
      <c r="P18" s="481">
        <f t="shared" si="2"/>
        <v>0.10285165826945253</v>
      </c>
      <c r="Q18" s="481">
        <f t="shared" si="3"/>
        <v>0.23394291574089898</v>
      </c>
      <c r="R18" s="480">
        <f t="shared" si="4"/>
        <v>40399</v>
      </c>
      <c r="S18" s="480">
        <f t="shared" si="5"/>
        <v>82128</v>
      </c>
      <c r="T18" s="481">
        <f t="shared" si="10"/>
        <v>0.26082888320358766</v>
      </c>
      <c r="U18" s="494"/>
    </row>
    <row r="19" spans="1:21" x14ac:dyDescent="0.25">
      <c r="A19" s="479" t="s">
        <v>22</v>
      </c>
      <c r="B19" s="480">
        <v>80164</v>
      </c>
      <c r="C19" s="480">
        <v>60088</v>
      </c>
      <c r="D19" s="480">
        <v>80460</v>
      </c>
      <c r="E19" s="480">
        <v>93310</v>
      </c>
      <c r="F19" s="481">
        <f t="shared" si="11"/>
        <v>0.55288909599254432</v>
      </c>
      <c r="G19" s="481">
        <f t="shared" si="6"/>
        <v>0.16398882291302819</v>
      </c>
      <c r="H19" s="480">
        <f t="shared" si="7"/>
        <v>33222</v>
      </c>
      <c r="I19" s="480">
        <f t="shared" si="8"/>
        <v>13146</v>
      </c>
      <c r="J19" s="481">
        <f t="shared" si="9"/>
        <v>0.11049337762068005</v>
      </c>
      <c r="K19" s="472"/>
      <c r="L19" s="480">
        <v>166154</v>
      </c>
      <c r="M19" s="480">
        <v>112692</v>
      </c>
      <c r="N19" s="480">
        <v>161293</v>
      </c>
      <c r="O19" s="480">
        <v>183272</v>
      </c>
      <c r="P19" s="481">
        <f t="shared" si="2"/>
        <v>0.13626753795886981</v>
      </c>
      <c r="Q19" s="481">
        <f t="shared" si="3"/>
        <v>0.10302490460656988</v>
      </c>
      <c r="R19" s="480">
        <f t="shared" si="4"/>
        <v>21979</v>
      </c>
      <c r="S19" s="480">
        <f t="shared" si="5"/>
        <v>17118</v>
      </c>
      <c r="T19" s="481">
        <f t="shared" si="10"/>
        <v>0.11035077398840207</v>
      </c>
      <c r="U19" s="494"/>
    </row>
    <row r="20" spans="1:21" x14ac:dyDescent="0.25">
      <c r="A20" s="479" t="s">
        <v>102</v>
      </c>
      <c r="B20" s="480">
        <v>20181</v>
      </c>
      <c r="C20" s="480">
        <v>19774</v>
      </c>
      <c r="D20" s="480">
        <v>21221</v>
      </c>
      <c r="E20" s="480">
        <v>22753</v>
      </c>
      <c r="F20" s="481">
        <f t="shared" si="11"/>
        <v>0.15065237180135527</v>
      </c>
      <c r="G20" s="481">
        <f t="shared" si="6"/>
        <v>0.12744660819582765</v>
      </c>
      <c r="H20" s="480">
        <f t="shared" si="7"/>
        <v>2979</v>
      </c>
      <c r="I20" s="480">
        <f t="shared" si="8"/>
        <v>2572</v>
      </c>
      <c r="J20" s="481">
        <f t="shared" si="9"/>
        <v>2.6943048129925339E-2</v>
      </c>
      <c r="K20" s="472"/>
      <c r="L20" s="480">
        <v>41837</v>
      </c>
      <c r="M20" s="480">
        <v>38650</v>
      </c>
      <c r="N20" s="480">
        <v>43677</v>
      </c>
      <c r="O20" s="480">
        <v>46233</v>
      </c>
      <c r="P20" s="481">
        <f t="shared" si="2"/>
        <v>5.8520502781784556E-2</v>
      </c>
      <c r="Q20" s="481">
        <f t="shared" si="3"/>
        <v>0.1050744556254033</v>
      </c>
      <c r="R20" s="480">
        <f t="shared" si="4"/>
        <v>2556</v>
      </c>
      <c r="S20" s="480">
        <f t="shared" si="5"/>
        <v>4396</v>
      </c>
      <c r="T20" s="481">
        <f t="shared" si="10"/>
        <v>2.7837571117278106E-2</v>
      </c>
      <c r="U20" s="494"/>
    </row>
    <row r="21" spans="1:21" x14ac:dyDescent="0.25">
      <c r="A21" s="479" t="s">
        <v>27</v>
      </c>
      <c r="B21" s="480">
        <v>17176</v>
      </c>
      <c r="C21" s="480">
        <v>9298</v>
      </c>
      <c r="D21" s="480">
        <v>12803</v>
      </c>
      <c r="E21" s="480">
        <v>12683</v>
      </c>
      <c r="F21" s="481">
        <f t="shared" si="11"/>
        <v>0.36405678640567873</v>
      </c>
      <c r="G21" s="481">
        <f t="shared" si="6"/>
        <v>-0.26158593386120166</v>
      </c>
      <c r="H21" s="480">
        <f t="shared" si="7"/>
        <v>3385</v>
      </c>
      <c r="I21" s="480">
        <f t="shared" si="8"/>
        <v>-4493</v>
      </c>
      <c r="J21" s="481">
        <f>IFERROR(E21/$E$7,"-")</f>
        <v>1.5018620816237114E-2</v>
      </c>
      <c r="K21" s="472"/>
      <c r="L21" s="480">
        <v>34407</v>
      </c>
      <c r="M21" s="480">
        <v>17547</v>
      </c>
      <c r="N21" s="480">
        <v>26826</v>
      </c>
      <c r="O21" s="480">
        <v>26291</v>
      </c>
      <c r="P21" s="481">
        <f t="shared" si="2"/>
        <v>-1.9943338552150913E-2</v>
      </c>
      <c r="Q21" s="481">
        <f t="shared" si="3"/>
        <v>-0.2358822332664865</v>
      </c>
      <c r="R21" s="480">
        <f t="shared" si="4"/>
        <v>-535</v>
      </c>
      <c r="S21" s="480">
        <f t="shared" si="5"/>
        <v>-8116</v>
      </c>
      <c r="T21" s="481">
        <f t="shared" si="10"/>
        <v>1.5830198824310745E-2</v>
      </c>
      <c r="U21" s="494"/>
    </row>
    <row r="22" spans="1:21" x14ac:dyDescent="0.25">
      <c r="A22" s="479" t="s">
        <v>37</v>
      </c>
      <c r="B22" s="480">
        <v>15676</v>
      </c>
      <c r="C22" s="480">
        <v>6693</v>
      </c>
      <c r="D22" s="480">
        <v>9515</v>
      </c>
      <c r="E22" s="480">
        <v>12054</v>
      </c>
      <c r="F22" s="481">
        <f t="shared" si="11"/>
        <v>0.80098610488570143</v>
      </c>
      <c r="G22" s="481">
        <f t="shared" si="6"/>
        <v>-0.23105384026537379</v>
      </c>
      <c r="H22" s="480">
        <f t="shared" si="7"/>
        <v>5361</v>
      </c>
      <c r="I22" s="480">
        <f t="shared" si="8"/>
        <v>-3622</v>
      </c>
      <c r="J22" s="481">
        <f t="shared" ref="J22:J37" si="12">IFERROR(E22/$E$7,"-")</f>
        <v>1.4273788166752517E-2</v>
      </c>
      <c r="K22" s="472"/>
      <c r="L22" s="480">
        <v>32637</v>
      </c>
      <c r="M22" s="480">
        <v>14371</v>
      </c>
      <c r="N22" s="480">
        <v>22532</v>
      </c>
      <c r="O22" s="480">
        <v>24801</v>
      </c>
      <c r="P22" s="481">
        <f t="shared" si="2"/>
        <v>0.1007012249245518</v>
      </c>
      <c r="Q22" s="481">
        <f t="shared" si="3"/>
        <v>-0.24009559702178507</v>
      </c>
      <c r="R22" s="480">
        <f t="shared" si="4"/>
        <v>2269</v>
      </c>
      <c r="S22" s="480">
        <f t="shared" si="5"/>
        <v>-7836</v>
      </c>
      <c r="T22" s="481">
        <f t="shared" si="10"/>
        <v>1.4933047850661092E-2</v>
      </c>
      <c r="U22" s="494"/>
    </row>
    <row r="23" spans="1:21" x14ac:dyDescent="0.25">
      <c r="A23" s="479" t="s">
        <v>30</v>
      </c>
      <c r="B23" s="480">
        <v>13223</v>
      </c>
      <c r="C23" s="480">
        <v>19492</v>
      </c>
      <c r="D23" s="480">
        <v>23572</v>
      </c>
      <c r="E23" s="480">
        <v>22328</v>
      </c>
      <c r="F23" s="481">
        <f t="shared" si="11"/>
        <v>0.14549558793351114</v>
      </c>
      <c r="G23" s="481">
        <f t="shared" si="6"/>
        <v>0.688572941087499</v>
      </c>
      <c r="H23" s="480">
        <f t="shared" si="7"/>
        <v>2836</v>
      </c>
      <c r="I23" s="480">
        <f t="shared" si="8"/>
        <v>9105</v>
      </c>
      <c r="J23" s="481">
        <f t="shared" si="12"/>
        <v>2.6439782826219529E-2</v>
      </c>
      <c r="K23" s="472"/>
      <c r="L23" s="480">
        <v>25965</v>
      </c>
      <c r="M23" s="480">
        <v>32834</v>
      </c>
      <c r="N23" s="480">
        <v>44121</v>
      </c>
      <c r="O23" s="480">
        <v>40931</v>
      </c>
      <c r="P23" s="481">
        <f t="shared" si="2"/>
        <v>-7.2301171777611528E-2</v>
      </c>
      <c r="Q23" s="481">
        <f t="shared" si="3"/>
        <v>0.57639129597535144</v>
      </c>
      <c r="R23" s="480">
        <f t="shared" si="4"/>
        <v>-3190</v>
      </c>
      <c r="S23" s="480">
        <f t="shared" si="5"/>
        <v>14966</v>
      </c>
      <c r="T23" s="481">
        <f t="shared" si="10"/>
        <v>2.4645158726479141E-2</v>
      </c>
      <c r="U23" s="494"/>
    </row>
    <row r="24" spans="1:21" x14ac:dyDescent="0.25">
      <c r="A24" s="479" t="s">
        <v>103</v>
      </c>
      <c r="B24" s="480">
        <v>14411</v>
      </c>
      <c r="C24" s="480">
        <v>16323</v>
      </c>
      <c r="D24" s="480">
        <v>14966</v>
      </c>
      <c r="E24" s="480">
        <v>17945</v>
      </c>
      <c r="F24" s="481">
        <f t="shared" si="11"/>
        <v>9.9368988543772518E-2</v>
      </c>
      <c r="G24" s="481">
        <f t="shared" si="6"/>
        <v>0.2452293386996045</v>
      </c>
      <c r="H24" s="480">
        <f t="shared" si="7"/>
        <v>1622</v>
      </c>
      <c r="I24" s="480">
        <f t="shared" si="8"/>
        <v>3534</v>
      </c>
      <c r="J24" s="481">
        <f t="shared" si="12"/>
        <v>2.1249637352942916E-2</v>
      </c>
      <c r="K24" s="472"/>
      <c r="L24" s="480">
        <v>28616</v>
      </c>
      <c r="M24" s="480">
        <v>33250</v>
      </c>
      <c r="N24" s="480">
        <v>31435</v>
      </c>
      <c r="O24" s="480">
        <v>35789</v>
      </c>
      <c r="P24" s="481">
        <f t="shared" si="2"/>
        <v>0.13850803244790844</v>
      </c>
      <c r="Q24" s="481">
        <f t="shared" si="3"/>
        <v>0.25066396421582327</v>
      </c>
      <c r="R24" s="480">
        <f t="shared" si="4"/>
        <v>4354</v>
      </c>
      <c r="S24" s="480">
        <f t="shared" si="5"/>
        <v>7173</v>
      </c>
      <c r="T24" s="481">
        <f t="shared" si="10"/>
        <v>2.1549084695266715E-2</v>
      </c>
      <c r="U24" s="494"/>
    </row>
    <row r="25" spans="1:21" x14ac:dyDescent="0.25">
      <c r="A25" s="479" t="s">
        <v>28</v>
      </c>
      <c r="B25" s="480">
        <v>1686</v>
      </c>
      <c r="C25" s="480">
        <v>2197</v>
      </c>
      <c r="D25" s="480">
        <v>2273</v>
      </c>
      <c r="E25" s="480">
        <v>2050</v>
      </c>
      <c r="F25" s="481">
        <f>IFERROR(E25/C25-1,"-")</f>
        <v>-6.6909421939007729E-2</v>
      </c>
      <c r="G25" s="481">
        <f>IFERROR(E25/B25-1,"-")</f>
        <v>0.21589561091340448</v>
      </c>
      <c r="H25" s="480">
        <f>IFERROR(E25-C25,"-")</f>
        <v>-147</v>
      </c>
      <c r="I25" s="480">
        <f>IFERROR(E25-B25,"-")</f>
        <v>364</v>
      </c>
      <c r="J25" s="481">
        <f>IFERROR(E25/$E$7,"-")</f>
        <v>2.4275149943456661E-3</v>
      </c>
      <c r="K25" s="472"/>
      <c r="L25" s="480">
        <v>3165</v>
      </c>
      <c r="M25" s="480">
        <v>3680</v>
      </c>
      <c r="N25" s="480">
        <v>4404</v>
      </c>
      <c r="O25" s="480">
        <v>4261</v>
      </c>
      <c r="P25" s="481">
        <f>IFERROR(O25/N25-1,"-")</f>
        <v>-3.2470481380563077E-2</v>
      </c>
      <c r="Q25" s="481">
        <f>IFERROR(O25/L25-1,"-")</f>
        <v>0.34628751974723548</v>
      </c>
      <c r="R25" s="480">
        <f>IFERROR(O25-N25,"-")</f>
        <v>-143</v>
      </c>
      <c r="S25" s="480">
        <f>IFERROR(O25-L25,"-")</f>
        <v>1096</v>
      </c>
      <c r="T25" s="481">
        <f>O25/$O$13</f>
        <v>2.565610938739039E-3</v>
      </c>
      <c r="U25" s="494"/>
    </row>
    <row r="26" spans="1:21" x14ac:dyDescent="0.25">
      <c r="A26" s="479" t="s">
        <v>35</v>
      </c>
      <c r="B26" s="480">
        <v>20394</v>
      </c>
      <c r="C26" s="480">
        <v>24354</v>
      </c>
      <c r="D26" s="480">
        <v>25899</v>
      </c>
      <c r="E26" s="480">
        <v>34237</v>
      </c>
      <c r="F26" s="481">
        <f t="shared" si="11"/>
        <v>0.40580602775724728</v>
      </c>
      <c r="G26" s="481">
        <f t="shared" si="6"/>
        <v>0.67877807198195539</v>
      </c>
      <c r="H26" s="480">
        <f t="shared" si="7"/>
        <v>9883</v>
      </c>
      <c r="I26" s="480">
        <f t="shared" si="8"/>
        <v>13843</v>
      </c>
      <c r="J26" s="481">
        <f t="shared" si="12"/>
        <v>4.0541868712884184E-2</v>
      </c>
      <c r="K26" s="472"/>
      <c r="L26" s="480">
        <v>44291</v>
      </c>
      <c r="M26" s="480">
        <v>42756</v>
      </c>
      <c r="N26" s="480">
        <v>55470</v>
      </c>
      <c r="O26" s="480">
        <v>71148</v>
      </c>
      <c r="P26" s="481">
        <f t="shared" si="2"/>
        <v>0.28263926446727972</v>
      </c>
      <c r="Q26" s="481">
        <f t="shared" si="3"/>
        <v>0.60637601318552292</v>
      </c>
      <c r="R26" s="480">
        <f t="shared" si="4"/>
        <v>15678</v>
      </c>
      <c r="S26" s="480">
        <f t="shared" si="5"/>
        <v>26857</v>
      </c>
      <c r="T26" s="481">
        <f t="shared" si="10"/>
        <v>4.2839260049144609E-2</v>
      </c>
      <c r="U26" s="494"/>
    </row>
    <row r="27" spans="1:21" x14ac:dyDescent="0.25">
      <c r="A27" s="479" t="s">
        <v>25</v>
      </c>
      <c r="B27" s="480">
        <v>16000</v>
      </c>
      <c r="C27" s="480">
        <v>12260</v>
      </c>
      <c r="D27" s="480">
        <v>15791</v>
      </c>
      <c r="E27" s="480">
        <v>13778</v>
      </c>
      <c r="F27" s="481">
        <f t="shared" si="11"/>
        <v>0.12381729200652525</v>
      </c>
      <c r="G27" s="481">
        <f t="shared" si="6"/>
        <v>-0.13887499999999997</v>
      </c>
      <c r="H27" s="480">
        <f t="shared" si="7"/>
        <v>1518</v>
      </c>
      <c r="I27" s="480">
        <f t="shared" si="8"/>
        <v>-2222</v>
      </c>
      <c r="J27" s="481">
        <f t="shared" si="12"/>
        <v>1.6315269069314433E-2</v>
      </c>
      <c r="K27" s="472"/>
      <c r="L27" s="480">
        <v>31871</v>
      </c>
      <c r="M27" s="480">
        <v>23894</v>
      </c>
      <c r="N27" s="480">
        <v>33237</v>
      </c>
      <c r="O27" s="480">
        <v>28033</v>
      </c>
      <c r="P27" s="481">
        <f t="shared" si="2"/>
        <v>-0.15657249450913135</v>
      </c>
      <c r="Q27" s="481">
        <f t="shared" si="3"/>
        <v>-0.12042295503749489</v>
      </c>
      <c r="R27" s="480">
        <f t="shared" si="4"/>
        <v>-5204</v>
      </c>
      <c r="S27" s="480">
        <f t="shared" si="5"/>
        <v>-3838</v>
      </c>
      <c r="T27" s="481">
        <f t="shared" si="10"/>
        <v>1.6879082714309195E-2</v>
      </c>
      <c r="U27" s="494"/>
    </row>
    <row r="28" spans="1:21" x14ac:dyDescent="0.25">
      <c r="A28" s="479" t="s">
        <v>43</v>
      </c>
      <c r="B28" s="480">
        <v>9369</v>
      </c>
      <c r="C28" s="480">
        <v>10086</v>
      </c>
      <c r="D28" s="480">
        <v>10660</v>
      </c>
      <c r="E28" s="480">
        <v>18890</v>
      </c>
      <c r="F28" s="481">
        <f t="shared" si="11"/>
        <v>0.87289311917509416</v>
      </c>
      <c r="G28" s="481">
        <f t="shared" si="6"/>
        <v>1.016223716511901</v>
      </c>
      <c r="H28" s="480">
        <f t="shared" si="7"/>
        <v>8804</v>
      </c>
      <c r="I28" s="480">
        <f t="shared" si="8"/>
        <v>9521</v>
      </c>
      <c r="J28" s="481">
        <f t="shared" si="12"/>
        <v>2.236866255765348E-2</v>
      </c>
      <c r="K28" s="472"/>
      <c r="L28" s="480">
        <v>20223</v>
      </c>
      <c r="M28" s="480">
        <v>20575</v>
      </c>
      <c r="N28" s="480">
        <v>21948</v>
      </c>
      <c r="O28" s="480">
        <v>38250</v>
      </c>
      <c r="P28" s="481">
        <f t="shared" si="2"/>
        <v>0.74275560415527608</v>
      </c>
      <c r="Q28" s="481">
        <f t="shared" si="3"/>
        <v>0.89141076991544277</v>
      </c>
      <c r="R28" s="480">
        <f t="shared" si="4"/>
        <v>16302</v>
      </c>
      <c r="S28" s="480">
        <f t="shared" si="5"/>
        <v>18027</v>
      </c>
      <c r="T28" s="481">
        <f t="shared" si="10"/>
        <v>2.3030889088657181E-2</v>
      </c>
      <c r="U28" s="494"/>
    </row>
    <row r="29" spans="1:21" x14ac:dyDescent="0.25">
      <c r="A29" s="479" t="s">
        <v>33</v>
      </c>
      <c r="B29" s="480">
        <v>10857</v>
      </c>
      <c r="C29" s="480">
        <v>12691</v>
      </c>
      <c r="D29" s="480">
        <v>13561</v>
      </c>
      <c r="E29" s="480">
        <v>20196</v>
      </c>
      <c r="F29" s="481">
        <f t="shared" si="11"/>
        <v>0.59136395871089742</v>
      </c>
      <c r="G29" s="481">
        <f t="shared" si="6"/>
        <v>0.86018237082066862</v>
      </c>
      <c r="H29" s="480">
        <f t="shared" si="7"/>
        <v>7505</v>
      </c>
      <c r="I29" s="480">
        <f t="shared" si="8"/>
        <v>9339</v>
      </c>
      <c r="J29" s="481">
        <f t="shared" si="12"/>
        <v>2.3915167232100038E-2</v>
      </c>
      <c r="K29" s="472"/>
      <c r="L29" s="480">
        <v>22016</v>
      </c>
      <c r="M29" s="480">
        <v>24687</v>
      </c>
      <c r="N29" s="480">
        <v>28661</v>
      </c>
      <c r="O29" s="480">
        <v>41218</v>
      </c>
      <c r="P29" s="481">
        <f t="shared" si="2"/>
        <v>0.43812148913157256</v>
      </c>
      <c r="Q29" s="481">
        <f t="shared" si="3"/>
        <v>0.87218386627906974</v>
      </c>
      <c r="R29" s="480">
        <f t="shared" si="4"/>
        <v>12557</v>
      </c>
      <c r="S29" s="480">
        <f t="shared" si="5"/>
        <v>19202</v>
      </c>
      <c r="T29" s="481">
        <f t="shared" si="10"/>
        <v>2.4817965658987497E-2</v>
      </c>
      <c r="U29" s="494"/>
    </row>
    <row r="30" spans="1:21" x14ac:dyDescent="0.25">
      <c r="A30" s="479" t="s">
        <v>44</v>
      </c>
      <c r="B30" s="480">
        <v>8926</v>
      </c>
      <c r="C30" s="480">
        <v>7481</v>
      </c>
      <c r="D30" s="480">
        <v>9757</v>
      </c>
      <c r="E30" s="480">
        <v>11460</v>
      </c>
      <c r="F30" s="481">
        <f t="shared" si="11"/>
        <v>0.53188076460366251</v>
      </c>
      <c r="G30" s="481">
        <f t="shared" si="6"/>
        <v>0.28388976025095225</v>
      </c>
      <c r="H30" s="480">
        <f t="shared" si="7"/>
        <v>3979</v>
      </c>
      <c r="I30" s="480">
        <f t="shared" si="8"/>
        <v>2534</v>
      </c>
      <c r="J30" s="481">
        <f t="shared" si="12"/>
        <v>1.3570400895220163E-2</v>
      </c>
      <c r="K30" s="472"/>
      <c r="L30" s="480">
        <v>17199</v>
      </c>
      <c r="M30" s="480">
        <v>12664</v>
      </c>
      <c r="N30" s="480">
        <v>17413</v>
      </c>
      <c r="O30" s="480">
        <v>20442</v>
      </c>
      <c r="P30" s="481">
        <f t="shared" si="2"/>
        <v>0.17395049675529783</v>
      </c>
      <c r="Q30" s="481">
        <f t="shared" si="3"/>
        <v>0.18855747427175995</v>
      </c>
      <c r="R30" s="480">
        <f t="shared" si="4"/>
        <v>3029</v>
      </c>
      <c r="S30" s="480">
        <f t="shared" si="5"/>
        <v>3243</v>
      </c>
      <c r="T30" s="481">
        <f t="shared" si="10"/>
        <v>1.2308429666675298E-2</v>
      </c>
      <c r="U30" s="494"/>
    </row>
    <row r="31" spans="1:21" x14ac:dyDescent="0.25">
      <c r="A31" s="479" t="s">
        <v>36</v>
      </c>
      <c r="B31" s="480">
        <v>11153</v>
      </c>
      <c r="C31" s="480">
        <v>5620</v>
      </c>
      <c r="D31" s="480">
        <v>9257</v>
      </c>
      <c r="E31" s="480">
        <v>10497</v>
      </c>
      <c r="F31" s="481">
        <f t="shared" si="11"/>
        <v>0.86779359430604974</v>
      </c>
      <c r="G31" s="481">
        <f t="shared" si="6"/>
        <v>-5.8818255177979006E-2</v>
      </c>
      <c r="H31" s="480">
        <f t="shared" si="7"/>
        <v>4877</v>
      </c>
      <c r="I31" s="480">
        <f t="shared" si="8"/>
        <v>-656</v>
      </c>
      <c r="J31" s="481">
        <f t="shared" si="12"/>
        <v>1.243006092470559E-2</v>
      </c>
      <c r="K31" s="472"/>
      <c r="L31" s="480">
        <v>21842</v>
      </c>
      <c r="M31" s="480">
        <v>10699</v>
      </c>
      <c r="N31" s="480">
        <v>19529</v>
      </c>
      <c r="O31" s="480">
        <v>21016</v>
      </c>
      <c r="P31" s="481">
        <f t="shared" si="2"/>
        <v>7.6143171693379141E-2</v>
      </c>
      <c r="Q31" s="481">
        <f t="shared" si="3"/>
        <v>-3.7817049720721529E-2</v>
      </c>
      <c r="R31" s="480">
        <f t="shared" si="4"/>
        <v>1487</v>
      </c>
      <c r="S31" s="480">
        <f t="shared" si="5"/>
        <v>-826</v>
      </c>
      <c r="T31" s="481">
        <f t="shared" si="10"/>
        <v>1.2654043531692008E-2</v>
      </c>
      <c r="U31" s="494"/>
    </row>
    <row r="32" spans="1:21" x14ac:dyDescent="0.25">
      <c r="A32" s="479" t="s">
        <v>23</v>
      </c>
      <c r="B32" s="480">
        <v>6636</v>
      </c>
      <c r="C32" s="480">
        <v>5799</v>
      </c>
      <c r="D32" s="480">
        <v>7738</v>
      </c>
      <c r="E32" s="480">
        <v>10998</v>
      </c>
      <c r="F32" s="481">
        <f t="shared" si="11"/>
        <v>0.89653388515261256</v>
      </c>
      <c r="G32" s="481">
        <f t="shared" si="6"/>
        <v>0.65732368896925863</v>
      </c>
      <c r="H32" s="480">
        <f t="shared" si="7"/>
        <v>5199</v>
      </c>
      <c r="I32" s="480">
        <f t="shared" si="8"/>
        <v>4362</v>
      </c>
      <c r="J32" s="481">
        <f t="shared" si="12"/>
        <v>1.3023321906250555E-2</v>
      </c>
      <c r="K32" s="472"/>
      <c r="L32" s="480">
        <v>13925</v>
      </c>
      <c r="M32" s="480">
        <v>11429</v>
      </c>
      <c r="N32" s="480">
        <v>16403</v>
      </c>
      <c r="O32" s="480">
        <v>21295</v>
      </c>
      <c r="P32" s="481">
        <f t="shared" si="2"/>
        <v>0.29823812717185882</v>
      </c>
      <c r="Q32" s="481">
        <f t="shared" si="3"/>
        <v>0.52926391382405735</v>
      </c>
      <c r="R32" s="480">
        <f t="shared" si="4"/>
        <v>4892</v>
      </c>
      <c r="S32" s="480">
        <f t="shared" si="5"/>
        <v>7370</v>
      </c>
      <c r="T32" s="481">
        <f t="shared" si="10"/>
        <v>1.2822033546221037E-2</v>
      </c>
      <c r="U32" s="494"/>
    </row>
    <row r="33" spans="1:21" x14ac:dyDescent="0.25">
      <c r="A33" s="479" t="s">
        <v>40</v>
      </c>
      <c r="B33" s="480">
        <v>986</v>
      </c>
      <c r="C33" s="480">
        <v>4159</v>
      </c>
      <c r="D33" s="480">
        <v>5820</v>
      </c>
      <c r="E33" s="480">
        <v>2300</v>
      </c>
      <c r="F33" s="481">
        <f t="shared" si="11"/>
        <v>-0.44698244770377493</v>
      </c>
      <c r="G33" s="481">
        <f t="shared" si="6"/>
        <v>1.3326572008113589</v>
      </c>
      <c r="H33" s="480">
        <f t="shared" si="7"/>
        <v>-1859</v>
      </c>
      <c r="I33" s="480">
        <f t="shared" si="8"/>
        <v>1314</v>
      </c>
      <c r="J33" s="481">
        <f t="shared" si="12"/>
        <v>2.7235534082902598E-3</v>
      </c>
      <c r="K33" s="472"/>
      <c r="L33" s="480">
        <v>1995</v>
      </c>
      <c r="M33" s="480">
        <v>6330</v>
      </c>
      <c r="N33" s="480">
        <v>11667</v>
      </c>
      <c r="O33" s="480">
        <v>4775</v>
      </c>
      <c r="P33" s="481">
        <f t="shared" si="2"/>
        <v>-0.59072597925773551</v>
      </c>
      <c r="Q33" s="481">
        <f t="shared" si="3"/>
        <v>1.3934837092731831</v>
      </c>
      <c r="R33" s="480">
        <f t="shared" si="4"/>
        <v>-6892</v>
      </c>
      <c r="S33" s="480">
        <f t="shared" si="5"/>
        <v>2780</v>
      </c>
      <c r="T33" s="481">
        <f t="shared" si="10"/>
        <v>2.8750979189107987E-3</v>
      </c>
      <c r="U33" s="494"/>
    </row>
    <row r="34" spans="1:21" x14ac:dyDescent="0.25">
      <c r="A34" s="479" t="s">
        <v>104</v>
      </c>
      <c r="B34" s="480">
        <v>4881</v>
      </c>
      <c r="C34" s="480">
        <v>365</v>
      </c>
      <c r="D34" s="480">
        <v>0</v>
      </c>
      <c r="E34" s="480">
        <v>0</v>
      </c>
      <c r="F34" s="481">
        <f>IFERROR(E34/C34-1,"-")</f>
        <v>-1</v>
      </c>
      <c r="G34" s="481">
        <f>IFERROR(E34/B34-1,"-")</f>
        <v>-1</v>
      </c>
      <c r="H34" s="480">
        <f>IFERROR(E34-C34,"-")</f>
        <v>-365</v>
      </c>
      <c r="I34" s="480">
        <f>IFERROR(E34-B34,"-")</f>
        <v>-4881</v>
      </c>
      <c r="J34" s="481">
        <f>IFERROR(E34/$E$7,"-")</f>
        <v>0</v>
      </c>
      <c r="K34" s="472"/>
      <c r="L34" s="480">
        <v>10638</v>
      </c>
      <c r="M34" s="480">
        <v>779</v>
      </c>
      <c r="N34" s="480">
        <v>0</v>
      </c>
      <c r="O34" s="480">
        <v>0</v>
      </c>
      <c r="P34" s="481" t="str">
        <f>IFERROR(O34/N34-1,"-")</f>
        <v>-</v>
      </c>
      <c r="Q34" s="481">
        <f>IFERROR(O34/L34-1,"-")</f>
        <v>-1</v>
      </c>
      <c r="R34" s="480">
        <f>IFERROR(O34-N34,"-")</f>
        <v>0</v>
      </c>
      <c r="S34" s="480">
        <f>IFERROR(O34-L34,"-")</f>
        <v>-10638</v>
      </c>
      <c r="T34" s="481">
        <f>O34/$O$13</f>
        <v>0</v>
      </c>
      <c r="U34" s="494"/>
    </row>
    <row r="35" spans="1:21" x14ac:dyDescent="0.25">
      <c r="A35" s="479" t="s">
        <v>41</v>
      </c>
      <c r="B35" s="480">
        <v>759</v>
      </c>
      <c r="C35" s="480">
        <v>1455</v>
      </c>
      <c r="D35" s="480">
        <v>1419</v>
      </c>
      <c r="E35" s="480">
        <v>2463</v>
      </c>
      <c r="F35" s="481">
        <f>IFERROR(E35/C35-1,"-")</f>
        <v>0.69278350515463916</v>
      </c>
      <c r="G35" s="481">
        <f>IFERROR(E35/B35-1,"-")</f>
        <v>2.2450592885375493</v>
      </c>
      <c r="H35" s="480">
        <f>IFERROR(E35-C35,"-")</f>
        <v>1008</v>
      </c>
      <c r="I35" s="480">
        <f>IFERROR(E35-B35,"-")</f>
        <v>1704</v>
      </c>
      <c r="J35" s="481">
        <f>IFERROR(E35/$E$7,"-")</f>
        <v>2.9165704541821349E-3</v>
      </c>
      <c r="K35" s="472"/>
      <c r="L35" s="480">
        <v>1848</v>
      </c>
      <c r="M35" s="480">
        <v>3081</v>
      </c>
      <c r="N35" s="480">
        <v>2846</v>
      </c>
      <c r="O35" s="480">
        <v>5871</v>
      </c>
      <c r="P35" s="481">
        <f>IFERROR(O35/N35-1,"-")</f>
        <v>1.0628952916373859</v>
      </c>
      <c r="Q35" s="481">
        <f>IFERROR(O35/L35-1,"-")</f>
        <v>2.176948051948052</v>
      </c>
      <c r="R35" s="480">
        <f>IFERROR(O35-N35,"-")</f>
        <v>3025</v>
      </c>
      <c r="S35" s="480">
        <f>IFERROR(O35-L35,"-")</f>
        <v>4023</v>
      </c>
      <c r="T35" s="481">
        <f>O35/$O$13</f>
        <v>3.5350156820785966E-3</v>
      </c>
      <c r="U35" s="494"/>
    </row>
    <row r="36" spans="1:21" x14ac:dyDescent="0.25">
      <c r="A36" s="479" t="s">
        <v>105</v>
      </c>
      <c r="B36" s="480">
        <v>1283</v>
      </c>
      <c r="C36" s="480">
        <v>3468</v>
      </c>
      <c r="D36" s="480">
        <v>2425</v>
      </c>
      <c r="E36" s="480">
        <v>3756</v>
      </c>
      <c r="F36" s="481">
        <f>IFERROR(E36/C36-1,"-")</f>
        <v>8.3044982698961878E-2</v>
      </c>
      <c r="G36" s="481">
        <f>IFERROR(E36/B36-1,"-")</f>
        <v>1.9275136399064694</v>
      </c>
      <c r="H36" s="480">
        <f>IFERROR(E36-C36,"-")</f>
        <v>288</v>
      </c>
      <c r="I36" s="480">
        <f>IFERROR(E36-B36,"-")</f>
        <v>2473</v>
      </c>
      <c r="J36" s="481">
        <f>IFERROR(E36/$E$7,"-")</f>
        <v>4.4476811311035718E-3</v>
      </c>
      <c r="K36" s="472"/>
      <c r="L36" s="480">
        <v>2040</v>
      </c>
      <c r="M36" s="480">
        <v>6559</v>
      </c>
      <c r="N36" s="480">
        <v>4404</v>
      </c>
      <c r="O36" s="480">
        <v>6358</v>
      </c>
      <c r="P36" s="481">
        <f>IFERROR(O36/N36-1,"-")</f>
        <v>0.4436875567665759</v>
      </c>
      <c r="Q36" s="481">
        <f>IFERROR(O36/L36-1,"-")</f>
        <v>2.1166666666666667</v>
      </c>
      <c r="R36" s="480">
        <f>IFERROR(O36-N36,"-")</f>
        <v>1954</v>
      </c>
      <c r="S36" s="480">
        <f>IFERROR(O36-L36,"-")</f>
        <v>4318</v>
      </c>
      <c r="T36" s="481">
        <f>O36/$O$13</f>
        <v>3.8282455640701271E-3</v>
      </c>
      <c r="U36" s="494"/>
    </row>
    <row r="37" spans="1:21" x14ac:dyDescent="0.25">
      <c r="A37" s="479" t="s">
        <v>106</v>
      </c>
      <c r="B37" s="480">
        <f>IFERROR(B17-SUM(B18:B36),"-")</f>
        <v>9783</v>
      </c>
      <c r="C37" s="480">
        <f>IFERROR(C17-SUM(C18:C36),"-")</f>
        <v>12739</v>
      </c>
      <c r="D37" s="480">
        <f>IFERROR(D17-SUM(D18:D36),"-")</f>
        <v>17510</v>
      </c>
      <c r="E37" s="480">
        <f>IFERROR(E17-SUM(E18:E36),"-")</f>
        <v>25589</v>
      </c>
      <c r="F37" s="481">
        <f t="shared" si="11"/>
        <v>1.0087133997959024</v>
      </c>
      <c r="G37" s="481">
        <f t="shared" si="6"/>
        <v>1.6156598180517223</v>
      </c>
      <c r="H37" s="480">
        <f t="shared" si="7"/>
        <v>12850</v>
      </c>
      <c r="I37" s="480">
        <f t="shared" si="8"/>
        <v>15806</v>
      </c>
      <c r="J37" s="481">
        <f t="shared" si="12"/>
        <v>3.0301307897712806E-2</v>
      </c>
      <c r="K37" s="472"/>
      <c r="L37" s="480">
        <f>IFERROR(L17-SUM(L18:L36),"-")</f>
        <v>20332</v>
      </c>
      <c r="M37" s="480">
        <f>IFERROR(M17-SUM(M18:M36),"-")</f>
        <v>25506</v>
      </c>
      <c r="N37" s="480">
        <f>IFERROR(N17-SUM(N18:N36),"-")</f>
        <v>35108</v>
      </c>
      <c r="O37" s="480">
        <f>IFERROR(O17-SUM(O18:O36),"-")</f>
        <v>49803</v>
      </c>
      <c r="P37" s="481">
        <f t="shared" si="2"/>
        <v>0.41856556910105969</v>
      </c>
      <c r="Q37" s="481">
        <f t="shared" si="3"/>
        <v>1.4494884910485935</v>
      </c>
      <c r="R37" s="480">
        <f t="shared" si="4"/>
        <v>14695</v>
      </c>
      <c r="S37" s="480">
        <f t="shared" si="5"/>
        <v>29471</v>
      </c>
      <c r="T37" s="481">
        <f t="shared" si="10"/>
        <v>2.9987120765552773E-2</v>
      </c>
      <c r="U37" s="494"/>
    </row>
    <row r="38" spans="1:21" ht="21" x14ac:dyDescent="0.35">
      <c r="A38" s="470" t="s">
        <v>107</v>
      </c>
      <c r="B38" s="470"/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94"/>
    </row>
    <row r="39" spans="1:21" x14ac:dyDescent="0.25">
      <c r="A39" s="72"/>
      <c r="B39" s="11" t="s">
        <v>146</v>
      </c>
      <c r="C39" s="12"/>
      <c r="D39" s="12"/>
      <c r="E39" s="12"/>
      <c r="F39" s="12"/>
      <c r="G39" s="12"/>
      <c r="H39" s="12"/>
      <c r="I39" s="12"/>
      <c r="J39" s="13"/>
      <c r="K39" s="471"/>
      <c r="L39" s="11" t="str">
        <f>CONCATENATE("acumulado ",B39)</f>
        <v>acumulado febrero</v>
      </c>
      <c r="M39" s="12"/>
      <c r="N39" s="12"/>
      <c r="O39" s="12"/>
      <c r="P39" s="12"/>
      <c r="Q39" s="12"/>
      <c r="R39" s="12"/>
      <c r="S39" s="12"/>
      <c r="T39" s="13"/>
      <c r="U39" s="494"/>
    </row>
    <row r="40" spans="1:21" x14ac:dyDescent="0.25">
      <c r="A40" s="15"/>
      <c r="B40" s="16">
        <f>B$6</f>
        <v>2019</v>
      </c>
      <c r="C40" s="16">
        <f t="shared" ref="C40:E40" si="13">C$6</f>
        <v>2022</v>
      </c>
      <c r="D40" s="16">
        <f t="shared" si="13"/>
        <v>2023</v>
      </c>
      <c r="E40" s="16">
        <f t="shared" si="13"/>
        <v>2024</v>
      </c>
      <c r="F40" s="16" t="str">
        <f>CONCATENATE("var ",RIGHT(E40,2),"/",RIGHT(C40,2))</f>
        <v>var 24/22</v>
      </c>
      <c r="G40" s="16" t="str">
        <f>CONCATENATE("var ",RIGHT(E40,2),"/",RIGHT(B40,2))</f>
        <v>var 24/19</v>
      </c>
      <c r="H40" s="16" t="str">
        <f>CONCATENATE("dif ",RIGHT(E40,2),"-",RIGHT(C40,2))</f>
        <v>dif 24-22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72"/>
      <c r="L40" s="16">
        <f>L$6</f>
        <v>2019</v>
      </c>
      <c r="M40" s="16">
        <f>M$6</f>
        <v>2022</v>
      </c>
      <c r="N40" s="16">
        <f t="shared" ref="N40:O40" si="14">N$6</f>
        <v>2023</v>
      </c>
      <c r="O40" s="16">
        <f t="shared" si="14"/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1" x14ac:dyDescent="0.25">
      <c r="A41" s="495" t="s">
        <v>92</v>
      </c>
      <c r="B41" s="475">
        <v>672766</v>
      </c>
      <c r="C41" s="475">
        <v>737880</v>
      </c>
      <c r="D41" s="475">
        <v>844485</v>
      </c>
      <c r="E41" s="475">
        <v>844485</v>
      </c>
      <c r="F41" s="476">
        <f>IFERROR(E41/C41-1,"-")</f>
        <v>0.14447471133517653</v>
      </c>
      <c r="G41" s="476">
        <f>IFERROR(E41/B41-1,"-")</f>
        <v>0.2552432792382493</v>
      </c>
      <c r="H41" s="475">
        <f>IFERROR(E41-C41,"-")</f>
        <v>106605</v>
      </c>
      <c r="I41" s="475">
        <f>IFERROR(E41-B41,"-")</f>
        <v>171719</v>
      </c>
      <c r="J41" s="476">
        <f>E41/$E$41</f>
        <v>1</v>
      </c>
      <c r="K41" s="477"/>
      <c r="L41" s="475">
        <v>1362914</v>
      </c>
      <c r="M41" s="475">
        <v>1084038</v>
      </c>
      <c r="N41" s="475">
        <v>1483467</v>
      </c>
      <c r="O41" s="475">
        <v>1660813</v>
      </c>
      <c r="P41" s="476">
        <f>IFERROR(O41/N41-1,"-")</f>
        <v>0.1195483283416483</v>
      </c>
      <c r="Q41" s="476">
        <f>IFERROR(O41/L41-1,"-")</f>
        <v>0.21857505315815962</v>
      </c>
      <c r="R41" s="475">
        <f>IFERROR(O41-N41,"-")</f>
        <v>177346</v>
      </c>
      <c r="S41" s="475">
        <f>IFERROR(O41-L41,"-")</f>
        <v>297899</v>
      </c>
      <c r="T41" s="476">
        <f>O41/$O$41</f>
        <v>1</v>
      </c>
    </row>
    <row r="42" spans="1:21" x14ac:dyDescent="0.25">
      <c r="A42" s="479" t="s">
        <v>108</v>
      </c>
      <c r="B42" s="480">
        <v>195675</v>
      </c>
      <c r="C42" s="480">
        <v>214271</v>
      </c>
      <c r="D42" s="480">
        <v>242729</v>
      </c>
      <c r="E42" s="480">
        <v>242729</v>
      </c>
      <c r="F42" s="481">
        <f>IFERROR(E42/C42-1,"-")</f>
        <v>0.13281311983422861</v>
      </c>
      <c r="G42" s="481">
        <f>IFERROR(E42/B42-1,"-")</f>
        <v>0.24047016736936255</v>
      </c>
      <c r="H42" s="480">
        <f>IFERROR(E42-C42,"-")</f>
        <v>28458</v>
      </c>
      <c r="I42" s="480">
        <f>IFERROR(E42-B42,"-")</f>
        <v>47054</v>
      </c>
      <c r="J42" s="481">
        <f>E42/$E$41</f>
        <v>0.28742843271342888</v>
      </c>
      <c r="K42" s="472"/>
      <c r="L42" s="480">
        <v>393150</v>
      </c>
      <c r="M42" s="480">
        <v>332145</v>
      </c>
      <c r="N42" s="480">
        <v>430582</v>
      </c>
      <c r="O42" s="480">
        <v>475681</v>
      </c>
      <c r="P42" s="481">
        <f>IFERROR(O42/N42-1,"-")</f>
        <v>0.10473963147553778</v>
      </c>
      <c r="Q42" s="481">
        <f>IFERROR(O42/L42-1,"-")</f>
        <v>0.20992242146763318</v>
      </c>
      <c r="R42" s="480">
        <f>IFERROR(O42-N42,"-")</f>
        <v>45099</v>
      </c>
      <c r="S42" s="480">
        <f>IFERROR(O42-L42,"-")</f>
        <v>82531</v>
      </c>
      <c r="T42" s="481">
        <f>O42/$O$41</f>
        <v>0.28641454516553039</v>
      </c>
    </row>
    <row r="43" spans="1:21" x14ac:dyDescent="0.25">
      <c r="A43" s="479" t="s">
        <v>109</v>
      </c>
      <c r="B43" s="480">
        <v>477091</v>
      </c>
      <c r="C43" s="480">
        <v>523609</v>
      </c>
      <c r="D43" s="480">
        <v>601756</v>
      </c>
      <c r="E43" s="480">
        <v>601756</v>
      </c>
      <c r="F43" s="481">
        <f>IFERROR(E43/C43-1,"-")</f>
        <v>0.1492468616849596</v>
      </c>
      <c r="G43" s="481">
        <f>IFERROR(E43/B43-1,"-")</f>
        <v>0.26130235112378974</v>
      </c>
      <c r="H43" s="480">
        <f>IFERROR(E43-C43,"-")</f>
        <v>78147</v>
      </c>
      <c r="I43" s="480">
        <f>IFERROR(E43-B43,"-")</f>
        <v>124665</v>
      </c>
      <c r="J43" s="481">
        <f>E43/$E$41</f>
        <v>0.71257156728657112</v>
      </c>
      <c r="K43" s="472"/>
      <c r="L43" s="480">
        <v>969764</v>
      </c>
      <c r="M43" s="480">
        <v>751893</v>
      </c>
      <c r="N43" s="480">
        <v>1052885</v>
      </c>
      <c r="O43" s="480">
        <v>1185132</v>
      </c>
      <c r="P43" s="481">
        <f>IFERROR(O43/N43-1,"-")</f>
        <v>0.1256044107381149</v>
      </c>
      <c r="Q43" s="481">
        <f>IFERROR(O43/L43-1,"-")</f>
        <v>0.22208289851963992</v>
      </c>
      <c r="R43" s="480">
        <f>IFERROR(O43-N43,"-")</f>
        <v>132247</v>
      </c>
      <c r="S43" s="480">
        <f>IFERROR(O43-L43,"-")</f>
        <v>215368</v>
      </c>
      <c r="T43" s="481">
        <f>O43/$O$41</f>
        <v>0.71358545483446967</v>
      </c>
    </row>
    <row r="44" spans="1:21" ht="21" x14ac:dyDescent="0.35">
      <c r="A44" s="378" t="s">
        <v>110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</row>
    <row r="45" spans="1:21" x14ac:dyDescent="0.25">
      <c r="A45" s="72"/>
      <c r="B45" s="11" t="s">
        <v>146</v>
      </c>
      <c r="C45" s="12"/>
      <c r="D45" s="12"/>
      <c r="E45" s="12"/>
      <c r="F45" s="12"/>
      <c r="G45" s="12"/>
      <c r="H45" s="12"/>
      <c r="I45" s="12"/>
      <c r="J45" s="13"/>
      <c r="K45" s="496"/>
      <c r="L45" s="11" t="str">
        <f>CONCATENATE("acumulado ",B45)</f>
        <v>acumulado febrero</v>
      </c>
      <c r="M45" s="12"/>
      <c r="N45" s="12"/>
      <c r="O45" s="12"/>
      <c r="P45" s="12"/>
      <c r="Q45" s="12"/>
      <c r="R45" s="12"/>
      <c r="S45" s="12"/>
      <c r="T45" s="13"/>
    </row>
    <row r="46" spans="1:21" x14ac:dyDescent="0.25">
      <c r="A46" s="15"/>
      <c r="B46" s="16">
        <f>B$6</f>
        <v>2019</v>
      </c>
      <c r="C46" s="16">
        <f t="shared" ref="C46:E46" si="15">C$6</f>
        <v>2022</v>
      </c>
      <c r="D46" s="16">
        <f t="shared" si="15"/>
        <v>2023</v>
      </c>
      <c r="E46" s="16">
        <f t="shared" si="15"/>
        <v>2024</v>
      </c>
      <c r="F46" s="16" t="str">
        <f>CONCATENATE("var ",RIGHT(E46,2),"/",RIGHT(C46,2))</f>
        <v>var 24/22</v>
      </c>
      <c r="G46" s="16" t="str">
        <f>CONCATENATE("var ",RIGHT(E46,2),"/",RIGHT(B46,2))</f>
        <v>var 24/19</v>
      </c>
      <c r="H46" s="16" t="str">
        <f>CONCATENATE("dif ",RIGHT(E46,2),"-",RIGHT(C46,2))</f>
        <v>dif 24-22</v>
      </c>
      <c r="I46" s="16" t="str">
        <f>CONCATENATE("dif ",RIGHT(E46,2),"-",RIGHT(B46,2))</f>
        <v>dif 24-19</v>
      </c>
      <c r="J46" s="16" t="str">
        <f>CONCATENATE("cuota ",RIGHT(E46,2))</f>
        <v>cuota 24</v>
      </c>
      <c r="K46" s="497"/>
      <c r="L46" s="16">
        <f>L$6</f>
        <v>2019</v>
      </c>
      <c r="M46" s="16">
        <f>M$6</f>
        <v>2022</v>
      </c>
      <c r="N46" s="16">
        <f t="shared" ref="N46:O46" si="16">N$6</f>
        <v>2023</v>
      </c>
      <c r="O46" s="16">
        <f t="shared" si="16"/>
        <v>2024</v>
      </c>
      <c r="P46" s="16" t="str">
        <f>CONCATENATE("var ",RIGHT(O46,2),"/",RIGHT(N46,2))</f>
        <v>var 24/23</v>
      </c>
      <c r="Q46" s="16" t="str">
        <f>CONCATENATE("var ",RIGHT(O46,2),"/",RIGHT(L46,2))</f>
        <v>var 24/19</v>
      </c>
      <c r="R46" s="16" t="str">
        <f>CONCATENATE("dif ",RIGHT(O46,2),"-",RIGHT(N46,2))</f>
        <v>dif 24-23</v>
      </c>
      <c r="S46" s="16" t="str">
        <f>CONCATENATE("dif ",RIGHT(O46,2),"-",RIGHT(L46,2))</f>
        <v>dif 24-19</v>
      </c>
      <c r="T46" s="16" t="str">
        <f>CONCATENATE("cuota ",RIGHT(O46,2))</f>
        <v>cuota 24</v>
      </c>
    </row>
    <row r="47" spans="1:21" x14ac:dyDescent="0.25">
      <c r="A47" s="498" t="s">
        <v>92</v>
      </c>
      <c r="B47" s="499">
        <v>5447</v>
      </c>
      <c r="C47" s="499">
        <v>5714</v>
      </c>
      <c r="D47" s="499">
        <v>6370</v>
      </c>
      <c r="E47" s="499">
        <v>6370</v>
      </c>
      <c r="F47" s="500">
        <f>IFERROR(E47/C47-1,"-")</f>
        <v>0.1148057402870144</v>
      </c>
      <c r="G47" s="500">
        <f>IFERROR(E47/B47-1,"-")</f>
        <v>0.16945107398568027</v>
      </c>
      <c r="H47" s="499">
        <f>IFERROR(E47-C47,"-")</f>
        <v>656</v>
      </c>
      <c r="I47" s="499">
        <f>IFERROR(E47-B47,"-")</f>
        <v>923</v>
      </c>
      <c r="J47" s="500">
        <f>E47/$E$47</f>
        <v>1</v>
      </c>
      <c r="K47" s="501"/>
      <c r="L47" s="499">
        <v>11503</v>
      </c>
      <c r="M47" s="499">
        <v>9822</v>
      </c>
      <c r="N47" s="499">
        <v>11726</v>
      </c>
      <c r="O47" s="499">
        <v>12747</v>
      </c>
      <c r="P47" s="500">
        <f>IFERROR(O47/N47-1,"-")</f>
        <v>8.707146512024555E-2</v>
      </c>
      <c r="Q47" s="500">
        <f>IFERROR(O47/L47-1,"-")</f>
        <v>0.10814570112144661</v>
      </c>
      <c r="R47" s="499">
        <f>IFERROR(O47-N47,"-")</f>
        <v>1021</v>
      </c>
      <c r="S47" s="499">
        <f>IFERROR(O47-L47,"-")</f>
        <v>1244</v>
      </c>
      <c r="T47" s="500">
        <f>O47/$O$47</f>
        <v>1</v>
      </c>
    </row>
    <row r="48" spans="1:21" x14ac:dyDescent="0.25">
      <c r="A48" s="479" t="s">
        <v>93</v>
      </c>
      <c r="B48" s="480">
        <v>4931</v>
      </c>
      <c r="C48" s="480">
        <v>5210</v>
      </c>
      <c r="D48" s="480">
        <v>5872</v>
      </c>
      <c r="E48" s="480">
        <v>5872</v>
      </c>
      <c r="F48" s="481">
        <f>IFERROR(E48/C48-1,"-")</f>
        <v>0.12706333973128592</v>
      </c>
      <c r="G48" s="481">
        <f>IFERROR(E48/B48-1,"-")</f>
        <v>0.1908335023321841</v>
      </c>
      <c r="H48" s="480">
        <f>IFERROR(E48-C48,"-")</f>
        <v>662</v>
      </c>
      <c r="I48" s="480">
        <f>IFERROR(E48-B48,"-")</f>
        <v>941</v>
      </c>
      <c r="J48" s="481">
        <f>E48/$E$47</f>
        <v>0.92182103610675037</v>
      </c>
      <c r="K48" s="497"/>
      <c r="L48" s="480">
        <v>10427</v>
      </c>
      <c r="M48" s="480">
        <v>8910</v>
      </c>
      <c r="N48" s="480">
        <v>10690</v>
      </c>
      <c r="O48" s="480">
        <v>11713</v>
      </c>
      <c r="P48" s="481">
        <f>IFERROR(O48/N48-1,"-")</f>
        <v>9.5696913002806472E-2</v>
      </c>
      <c r="Q48" s="481">
        <f>IFERROR(O48/L48-1,"-")</f>
        <v>0.12333365301620791</v>
      </c>
      <c r="R48" s="480">
        <f>IFERROR(O48-N48,"-")</f>
        <v>1023</v>
      </c>
      <c r="S48" s="480">
        <f>IFERROR(O48-L48,"-")</f>
        <v>1286</v>
      </c>
      <c r="T48" s="481">
        <f>O48/$O$47</f>
        <v>0.91888287440182004</v>
      </c>
    </row>
    <row r="49" spans="1:20" x14ac:dyDescent="0.25">
      <c r="A49" s="479" t="s">
        <v>94</v>
      </c>
      <c r="B49" s="480">
        <v>516</v>
      </c>
      <c r="C49" s="480">
        <v>504</v>
      </c>
      <c r="D49" s="480">
        <v>498</v>
      </c>
      <c r="E49" s="480">
        <v>498</v>
      </c>
      <c r="F49" s="481">
        <f>IFERROR(E49/C49-1,"-")</f>
        <v>-1.1904761904761862E-2</v>
      </c>
      <c r="G49" s="481">
        <f>IFERROR(E49/B49-1,"-")</f>
        <v>-3.4883720930232509E-2</v>
      </c>
      <c r="H49" s="480">
        <f>IFERROR(E49-C49,"-")</f>
        <v>-6</v>
      </c>
      <c r="I49" s="480">
        <f>IFERROR(E49-B49,"-")</f>
        <v>-18</v>
      </c>
      <c r="J49" s="481">
        <f>E49/$E$47</f>
        <v>7.8178963893249603E-2</v>
      </c>
      <c r="K49" s="497"/>
      <c r="L49" s="480">
        <v>1076</v>
      </c>
      <c r="M49" s="480">
        <v>912</v>
      </c>
      <c r="N49" s="480">
        <v>1036</v>
      </c>
      <c r="O49" s="480">
        <v>1034</v>
      </c>
      <c r="P49" s="481">
        <f>IFERROR(O49/N49-1,"-")</f>
        <v>-1.9305019305019266E-3</v>
      </c>
      <c r="Q49" s="481">
        <f>IFERROR(O49/L49-1,"-")</f>
        <v>-3.9033457249070591E-2</v>
      </c>
      <c r="R49" s="480">
        <f>IFERROR(O49-N49,"-")</f>
        <v>-2</v>
      </c>
      <c r="S49" s="480">
        <f>IFERROR(O49-L49,"-")</f>
        <v>-42</v>
      </c>
      <c r="T49" s="481">
        <f>O49/$O$47</f>
        <v>8.1117125598179962E-2</v>
      </c>
    </row>
    <row r="50" spans="1:20" ht="21" x14ac:dyDescent="0.35">
      <c r="A50" s="378" t="s">
        <v>111</v>
      </c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</row>
    <row r="51" spans="1:20" x14ac:dyDescent="0.25">
      <c r="A51" s="72"/>
      <c r="B51" s="11" t="s">
        <v>146</v>
      </c>
      <c r="C51" s="12"/>
      <c r="D51" s="12"/>
      <c r="E51" s="12"/>
      <c r="F51" s="12"/>
      <c r="G51" s="12"/>
      <c r="H51" s="12"/>
      <c r="I51" s="12"/>
      <c r="J51" s="13"/>
      <c r="K51" s="496"/>
      <c r="L51" s="11" t="str">
        <f>CONCATENATE("acumulado ",B51)</f>
        <v>acumulado febrero</v>
      </c>
      <c r="M51" s="12"/>
      <c r="N51" s="12"/>
      <c r="O51" s="12"/>
      <c r="P51" s="12"/>
      <c r="Q51" s="12"/>
      <c r="R51" s="12"/>
      <c r="S51" s="12"/>
      <c r="T51" s="13"/>
    </row>
    <row r="52" spans="1:20" x14ac:dyDescent="0.25">
      <c r="A52" s="15" t="s">
        <v>96</v>
      </c>
      <c r="B52" s="16">
        <f>B$6</f>
        <v>2019</v>
      </c>
      <c r="C52" s="16">
        <f t="shared" ref="C52:E52" si="17">C$6</f>
        <v>2022</v>
      </c>
      <c r="D52" s="16">
        <f t="shared" si="17"/>
        <v>2023</v>
      </c>
      <c r="E52" s="16">
        <f t="shared" si="17"/>
        <v>2024</v>
      </c>
      <c r="F52" s="16" t="str">
        <f>CONCATENATE("var ",RIGHT(E52,2),"/",RIGHT(C52,2))</f>
        <v>var 24/22</v>
      </c>
      <c r="G52" s="16" t="str">
        <f>CONCATENATE("var ",RIGHT(E52,2),"/",RIGHT(B52,2))</f>
        <v>var 24/19</v>
      </c>
      <c r="H52" s="16" t="str">
        <f>CONCATENATE("dif ",RIGHT(E52,2),"-",RIGHT(C52,2))</f>
        <v>dif 24-22</v>
      </c>
      <c r="I52" s="16" t="str">
        <f>CONCATENATE("dif ",RIGHT(E52,2),"-",RIGHT(B52,2))</f>
        <v>dif 24-19</v>
      </c>
      <c r="J52" s="16" t="str">
        <f>CONCATENATE("cuota ",RIGHT(E52,2))</f>
        <v>cuota 24</v>
      </c>
      <c r="K52" s="497"/>
      <c r="L52" s="16">
        <f>L$6</f>
        <v>2019</v>
      </c>
      <c r="M52" s="16">
        <f>M$6</f>
        <v>2022</v>
      </c>
      <c r="N52" s="16">
        <f t="shared" ref="N52:O52" si="18">N$6</f>
        <v>2023</v>
      </c>
      <c r="O52" s="16">
        <f t="shared" si="18"/>
        <v>2024</v>
      </c>
      <c r="P52" s="16" t="str">
        <f>CONCATENATE("var ",RIGHT(O52,2),"/",RIGHT(N52,2))</f>
        <v>var 24/23</v>
      </c>
      <c r="Q52" s="16" t="str">
        <f>CONCATENATE("var ",RIGHT(O52,2),"/",RIGHT(L52,2))</f>
        <v>var 24/19</v>
      </c>
      <c r="R52" s="16" t="str">
        <f>CONCATENATE("dif ",RIGHT(O52,2),"-",RIGHT(N52,2))</f>
        <v>dif 24-23</v>
      </c>
      <c r="S52" s="16" t="str">
        <f>CONCATENATE("dif ",RIGHT(O52,2),"-",RIGHT(L52,2))</f>
        <v>dif 24-19</v>
      </c>
      <c r="T52" s="16" t="str">
        <f>CONCATENATE("cuota ",RIGHT(O52,2))</f>
        <v>cuota 24</v>
      </c>
    </row>
    <row r="53" spans="1:20" x14ac:dyDescent="0.25">
      <c r="A53" s="502" t="s">
        <v>97</v>
      </c>
      <c r="B53" s="503">
        <v>5447</v>
      </c>
      <c r="C53" s="503">
        <v>5714</v>
      </c>
      <c r="D53" s="503">
        <v>6370</v>
      </c>
      <c r="E53" s="503">
        <v>6370</v>
      </c>
      <c r="F53" s="504">
        <f t="shared" ref="F53:F75" si="19">IFERROR(E53/C53-1,"-")</f>
        <v>0.1148057402870144</v>
      </c>
      <c r="G53" s="504">
        <f t="shared" ref="G53:G75" si="20">IFERROR(E53/B53-1,"-")</f>
        <v>0.16945107398568027</v>
      </c>
      <c r="H53" s="503">
        <f t="shared" ref="H53:H75" si="21">IFERROR(E53-C53,"-")</f>
        <v>656</v>
      </c>
      <c r="I53" s="503">
        <f t="shared" ref="I53:I75" si="22">IFERROR(E53-B53,"-")</f>
        <v>923</v>
      </c>
      <c r="J53" s="504">
        <f t="shared" ref="J53:J60" si="23">IFERROR(E53/$E$53,"-")</f>
        <v>1</v>
      </c>
      <c r="K53" s="501"/>
      <c r="L53" s="503">
        <v>11503</v>
      </c>
      <c r="M53" s="503">
        <v>9822</v>
      </c>
      <c r="N53" s="503">
        <v>11726</v>
      </c>
      <c r="O53" s="503">
        <v>12747</v>
      </c>
      <c r="P53" s="504">
        <f t="shared" ref="P53:P75" si="24">IFERROR(O53/N53-1,"-")</f>
        <v>8.707146512024555E-2</v>
      </c>
      <c r="Q53" s="504">
        <f t="shared" ref="Q53:Q75" si="25">IFERROR(O53/L53-1,"-")</f>
        <v>0.10814570112144661</v>
      </c>
      <c r="R53" s="503">
        <f t="shared" ref="R53:R75" si="26">IFERROR(O53-N53,"-")</f>
        <v>1021</v>
      </c>
      <c r="S53" s="503">
        <f t="shared" ref="S53:S75" si="27">IFERROR(O53-L53,"-")</f>
        <v>1244</v>
      </c>
      <c r="T53" s="504">
        <f>O53/$O$53</f>
        <v>1</v>
      </c>
    </row>
    <row r="54" spans="1:20" x14ac:dyDescent="0.25">
      <c r="A54" s="505" t="s">
        <v>98</v>
      </c>
      <c r="B54" s="506">
        <v>2883</v>
      </c>
      <c r="C54" s="506">
        <v>2819</v>
      </c>
      <c r="D54" s="506">
        <v>3151</v>
      </c>
      <c r="E54" s="506">
        <v>3151</v>
      </c>
      <c r="F54" s="507">
        <f t="shared" si="19"/>
        <v>0.11777225966654847</v>
      </c>
      <c r="G54" s="507">
        <f t="shared" si="20"/>
        <v>9.2958723551855638E-2</v>
      </c>
      <c r="H54" s="506">
        <f t="shared" si="21"/>
        <v>332</v>
      </c>
      <c r="I54" s="506">
        <f t="shared" si="22"/>
        <v>268</v>
      </c>
      <c r="J54" s="507">
        <f t="shared" si="23"/>
        <v>0.49466248037676608</v>
      </c>
      <c r="K54" s="508"/>
      <c r="L54" s="506">
        <v>6059</v>
      </c>
      <c r="M54" s="506">
        <v>4821</v>
      </c>
      <c r="N54" s="506">
        <v>5759</v>
      </c>
      <c r="O54" s="506">
        <v>6229</v>
      </c>
      <c r="P54" s="507">
        <f t="shared" si="24"/>
        <v>8.1611390866469957E-2</v>
      </c>
      <c r="Q54" s="507">
        <f t="shared" si="25"/>
        <v>2.8057435220333327E-2</v>
      </c>
      <c r="R54" s="506">
        <f t="shared" si="26"/>
        <v>470</v>
      </c>
      <c r="S54" s="506">
        <f t="shared" si="27"/>
        <v>170</v>
      </c>
      <c r="T54" s="507">
        <f t="shared" ref="T54:T75" si="28">O54/$O$53</f>
        <v>0.48866399937240135</v>
      </c>
    </row>
    <row r="55" spans="1:20" x14ac:dyDescent="0.25">
      <c r="A55" s="479" t="s">
        <v>99</v>
      </c>
      <c r="B55" s="480">
        <v>2017</v>
      </c>
      <c r="C55" s="480">
        <v>1858</v>
      </c>
      <c r="D55" s="480">
        <v>2010</v>
      </c>
      <c r="E55" s="480">
        <v>2010</v>
      </c>
      <c r="F55" s="481">
        <f>IFERROR(E55/C55-1,"-")</f>
        <v>8.1808396124865457E-2</v>
      </c>
      <c r="G55" s="481">
        <f t="shared" si="20"/>
        <v>-3.4705007436787172E-3</v>
      </c>
      <c r="H55" s="480">
        <f t="shared" si="21"/>
        <v>152</v>
      </c>
      <c r="I55" s="480">
        <f t="shared" si="22"/>
        <v>-7</v>
      </c>
      <c r="J55" s="481">
        <f t="shared" si="23"/>
        <v>0.31554160125588698</v>
      </c>
      <c r="K55" s="497"/>
      <c r="L55" s="480">
        <v>4197</v>
      </c>
      <c r="M55" s="480">
        <v>3196</v>
      </c>
      <c r="N55" s="480">
        <v>3728</v>
      </c>
      <c r="O55" s="480">
        <v>3965</v>
      </c>
      <c r="P55" s="481">
        <f t="shared" si="24"/>
        <v>6.3572961373390635E-2</v>
      </c>
      <c r="Q55" s="481">
        <f t="shared" si="25"/>
        <v>-5.5277579223254714E-2</v>
      </c>
      <c r="R55" s="480">
        <f t="shared" si="26"/>
        <v>237</v>
      </c>
      <c r="S55" s="480">
        <f t="shared" si="27"/>
        <v>-232</v>
      </c>
      <c r="T55" s="481">
        <f t="shared" si="28"/>
        <v>0.31105358123480037</v>
      </c>
    </row>
    <row r="56" spans="1:20" x14ac:dyDescent="0.25">
      <c r="A56" s="479" t="s">
        <v>100</v>
      </c>
      <c r="B56" s="480">
        <v>866</v>
      </c>
      <c r="C56" s="480">
        <v>961</v>
      </c>
      <c r="D56" s="480">
        <v>1141</v>
      </c>
      <c r="E56" s="480">
        <v>1141</v>
      </c>
      <c r="F56" s="481">
        <f>IFERROR(E56/C56-1,"-")</f>
        <v>0.18730489073881373</v>
      </c>
      <c r="G56" s="481">
        <f t="shared" si="20"/>
        <v>0.31755196304849886</v>
      </c>
      <c r="H56" s="480">
        <f t="shared" si="21"/>
        <v>180</v>
      </c>
      <c r="I56" s="480">
        <f t="shared" si="22"/>
        <v>275</v>
      </c>
      <c r="J56" s="481">
        <f t="shared" si="23"/>
        <v>0.17912087912087912</v>
      </c>
      <c r="K56" s="497"/>
      <c r="L56" s="480">
        <v>1862</v>
      </c>
      <c r="M56" s="480">
        <v>1625</v>
      </c>
      <c r="N56" s="480">
        <v>2031</v>
      </c>
      <c r="O56" s="480">
        <v>2264</v>
      </c>
      <c r="P56" s="481">
        <f t="shared" si="24"/>
        <v>0.11472181191531261</v>
      </c>
      <c r="Q56" s="481">
        <f t="shared" si="25"/>
        <v>0.2158968850698173</v>
      </c>
      <c r="R56" s="480">
        <f t="shared" si="26"/>
        <v>233</v>
      </c>
      <c r="S56" s="480">
        <f t="shared" si="27"/>
        <v>402</v>
      </c>
      <c r="T56" s="481">
        <f t="shared" si="28"/>
        <v>0.17761041813760101</v>
      </c>
    </row>
    <row r="57" spans="1:20" x14ac:dyDescent="0.25">
      <c r="A57" s="505" t="s">
        <v>101</v>
      </c>
      <c r="B57" s="506">
        <v>2564</v>
      </c>
      <c r="C57" s="506">
        <v>2895</v>
      </c>
      <c r="D57" s="506">
        <v>3219</v>
      </c>
      <c r="E57" s="506">
        <v>3219</v>
      </c>
      <c r="F57" s="507">
        <f t="shared" si="19"/>
        <v>0.11191709844559594</v>
      </c>
      <c r="G57" s="507">
        <f t="shared" si="20"/>
        <v>0.25546021840873645</v>
      </c>
      <c r="H57" s="506">
        <f t="shared" si="21"/>
        <v>324</v>
      </c>
      <c r="I57" s="506">
        <f t="shared" si="22"/>
        <v>655</v>
      </c>
      <c r="J57" s="507">
        <f t="shared" si="23"/>
        <v>0.50533751962323392</v>
      </c>
      <c r="K57" s="508"/>
      <c r="L57" s="506">
        <v>5444</v>
      </c>
      <c r="M57" s="506">
        <v>5001</v>
      </c>
      <c r="N57" s="506">
        <v>5967</v>
      </c>
      <c r="O57" s="506">
        <v>6518</v>
      </c>
      <c r="P57" s="507">
        <f t="shared" si="24"/>
        <v>9.234120998826878E-2</v>
      </c>
      <c r="Q57" s="507">
        <f t="shared" si="25"/>
        <v>0.19728141072740635</v>
      </c>
      <c r="R57" s="506">
        <f t="shared" si="26"/>
        <v>551</v>
      </c>
      <c r="S57" s="506">
        <f t="shared" si="27"/>
        <v>1074</v>
      </c>
      <c r="T57" s="507">
        <f t="shared" si="28"/>
        <v>0.51133600062759865</v>
      </c>
    </row>
    <row r="58" spans="1:20" x14ac:dyDescent="0.25">
      <c r="A58" s="479" t="s">
        <v>29</v>
      </c>
      <c r="B58" s="480">
        <v>969</v>
      </c>
      <c r="C58" s="480">
        <v>1138</v>
      </c>
      <c r="D58" s="480">
        <v>1264</v>
      </c>
      <c r="E58" s="480">
        <v>1264</v>
      </c>
      <c r="F58" s="481">
        <f t="shared" si="19"/>
        <v>0.11072056239015815</v>
      </c>
      <c r="G58" s="481">
        <f t="shared" si="20"/>
        <v>0.30443756449948411</v>
      </c>
      <c r="H58" s="480">
        <f t="shared" si="21"/>
        <v>126</v>
      </c>
      <c r="I58" s="480">
        <f t="shared" si="22"/>
        <v>295</v>
      </c>
      <c r="J58" s="481">
        <f t="shared" si="23"/>
        <v>0.19843014128728415</v>
      </c>
      <c r="K58" s="497"/>
      <c r="L58" s="480">
        <v>2010</v>
      </c>
      <c r="M58" s="480">
        <v>1865</v>
      </c>
      <c r="N58" s="480">
        <v>2327</v>
      </c>
      <c r="O58" s="480">
        <v>2520</v>
      </c>
      <c r="P58" s="481">
        <f t="shared" si="24"/>
        <v>8.2939406961753281E-2</v>
      </c>
      <c r="Q58" s="481">
        <f t="shared" si="25"/>
        <v>0.25373134328358216</v>
      </c>
      <c r="R58" s="480">
        <f t="shared" si="26"/>
        <v>193</v>
      </c>
      <c r="S58" s="480">
        <f t="shared" si="27"/>
        <v>510</v>
      </c>
      <c r="T58" s="481">
        <f t="shared" si="28"/>
        <v>0.19769357495881384</v>
      </c>
    </row>
    <row r="59" spans="1:20" x14ac:dyDescent="0.25">
      <c r="A59" s="479" t="s">
        <v>22</v>
      </c>
      <c r="B59" s="480">
        <v>480</v>
      </c>
      <c r="C59" s="480">
        <v>505</v>
      </c>
      <c r="D59" s="480">
        <v>533</v>
      </c>
      <c r="E59" s="480">
        <v>533</v>
      </c>
      <c r="F59" s="481">
        <f t="shared" si="19"/>
        <v>5.5445544554455495E-2</v>
      </c>
      <c r="G59" s="481">
        <f t="shared" si="20"/>
        <v>0.11041666666666661</v>
      </c>
      <c r="H59" s="480">
        <f t="shared" si="21"/>
        <v>28</v>
      </c>
      <c r="I59" s="480">
        <f t="shared" si="22"/>
        <v>53</v>
      </c>
      <c r="J59" s="481">
        <f t="shared" si="23"/>
        <v>8.3673469387755106E-2</v>
      </c>
      <c r="K59" s="497"/>
      <c r="L59" s="480">
        <v>1069</v>
      </c>
      <c r="M59" s="480">
        <v>877</v>
      </c>
      <c r="N59" s="480">
        <v>1030</v>
      </c>
      <c r="O59" s="480">
        <v>1090</v>
      </c>
      <c r="P59" s="481">
        <f t="shared" si="24"/>
        <v>5.8252427184465994E-2</v>
      </c>
      <c r="Q59" s="481">
        <f t="shared" si="25"/>
        <v>1.9644527595884087E-2</v>
      </c>
      <c r="R59" s="480">
        <f t="shared" si="26"/>
        <v>60</v>
      </c>
      <c r="S59" s="480">
        <f t="shared" si="27"/>
        <v>21</v>
      </c>
      <c r="T59" s="481">
        <f t="shared" si="28"/>
        <v>8.5510316152820273E-2</v>
      </c>
    </row>
    <row r="60" spans="1:20" x14ac:dyDescent="0.25">
      <c r="A60" s="479" t="s">
        <v>102</v>
      </c>
      <c r="B60" s="480">
        <v>128</v>
      </c>
      <c r="C60" s="480">
        <v>136</v>
      </c>
      <c r="D60" s="480">
        <v>137</v>
      </c>
      <c r="E60" s="480">
        <v>137</v>
      </c>
      <c r="F60" s="481">
        <f t="shared" si="19"/>
        <v>7.3529411764705621E-3</v>
      </c>
      <c r="G60" s="481">
        <f t="shared" si="20"/>
        <v>7.03125E-2</v>
      </c>
      <c r="H60" s="480">
        <f t="shared" si="21"/>
        <v>1</v>
      </c>
      <c r="I60" s="480">
        <f t="shared" si="22"/>
        <v>9</v>
      </c>
      <c r="J60" s="481">
        <f t="shared" si="23"/>
        <v>2.1507064364207223E-2</v>
      </c>
      <c r="K60" s="497"/>
      <c r="L60" s="480">
        <v>280</v>
      </c>
      <c r="M60" s="480">
        <v>272</v>
      </c>
      <c r="N60" s="480">
        <v>289</v>
      </c>
      <c r="O60" s="480">
        <v>292</v>
      </c>
      <c r="P60" s="481">
        <f t="shared" si="24"/>
        <v>1.0380622837370179E-2</v>
      </c>
      <c r="Q60" s="481">
        <f t="shared" si="25"/>
        <v>4.2857142857142927E-2</v>
      </c>
      <c r="R60" s="480">
        <f t="shared" si="26"/>
        <v>3</v>
      </c>
      <c r="S60" s="480">
        <f t="shared" si="27"/>
        <v>12</v>
      </c>
      <c r="T60" s="481">
        <f t="shared" si="28"/>
        <v>2.2907350749195889E-2</v>
      </c>
    </row>
    <row r="61" spans="1:20" x14ac:dyDescent="0.25">
      <c r="A61" s="479" t="s">
        <v>27</v>
      </c>
      <c r="B61" s="480">
        <v>97</v>
      </c>
      <c r="C61" s="480">
        <v>73</v>
      </c>
      <c r="D61" s="480">
        <v>74</v>
      </c>
      <c r="E61" s="480">
        <v>74</v>
      </c>
      <c r="F61" s="481">
        <f t="shared" si="19"/>
        <v>1.3698630136986356E-2</v>
      </c>
      <c r="G61" s="481">
        <f t="shared" si="20"/>
        <v>-0.23711340206185572</v>
      </c>
      <c r="H61" s="480">
        <f t="shared" si="21"/>
        <v>1</v>
      </c>
      <c r="I61" s="480">
        <f t="shared" si="22"/>
        <v>-23</v>
      </c>
      <c r="J61" s="481">
        <f>IFERROR(E61/$E$53,"-")</f>
        <v>1.1616954474097331E-2</v>
      </c>
      <c r="K61" s="497"/>
      <c r="L61" s="480">
        <v>206</v>
      </c>
      <c r="M61" s="480">
        <v>121</v>
      </c>
      <c r="N61" s="480">
        <v>154</v>
      </c>
      <c r="O61" s="480">
        <v>159</v>
      </c>
      <c r="P61" s="481">
        <f t="shared" si="24"/>
        <v>3.2467532467532534E-2</v>
      </c>
      <c r="Q61" s="481">
        <f t="shared" si="25"/>
        <v>-0.22815533980582525</v>
      </c>
      <c r="R61" s="480">
        <f t="shared" si="26"/>
        <v>5</v>
      </c>
      <c r="S61" s="480">
        <f t="shared" si="27"/>
        <v>-47</v>
      </c>
      <c r="T61" s="481">
        <f t="shared" si="28"/>
        <v>1.2473523181925159E-2</v>
      </c>
    </row>
    <row r="62" spans="1:20" x14ac:dyDescent="0.25">
      <c r="A62" s="479" t="s">
        <v>37</v>
      </c>
      <c r="B62" s="480">
        <v>72</v>
      </c>
      <c r="C62" s="480">
        <v>53</v>
      </c>
      <c r="D62" s="480">
        <v>64</v>
      </c>
      <c r="E62" s="480">
        <v>64</v>
      </c>
      <c r="F62" s="481">
        <f t="shared" si="19"/>
        <v>0.20754716981132071</v>
      </c>
      <c r="G62" s="481">
        <f t="shared" si="20"/>
        <v>-0.11111111111111116</v>
      </c>
      <c r="H62" s="480">
        <f t="shared" si="21"/>
        <v>11</v>
      </c>
      <c r="I62" s="480">
        <f t="shared" si="22"/>
        <v>-8</v>
      </c>
      <c r="J62" s="481">
        <f t="shared" ref="J62:J75" si="29">IFERROR(E62/$E$53,"-")</f>
        <v>1.0047095761381476E-2</v>
      </c>
      <c r="K62" s="497"/>
      <c r="L62" s="480">
        <v>152</v>
      </c>
      <c r="M62" s="480">
        <v>91</v>
      </c>
      <c r="N62" s="480">
        <v>122</v>
      </c>
      <c r="O62" s="480">
        <v>133</v>
      </c>
      <c r="P62" s="481">
        <f t="shared" si="24"/>
        <v>9.0163934426229497E-2</v>
      </c>
      <c r="Q62" s="481">
        <f t="shared" si="25"/>
        <v>-0.125</v>
      </c>
      <c r="R62" s="480">
        <f t="shared" si="26"/>
        <v>11</v>
      </c>
      <c r="S62" s="480">
        <f t="shared" si="27"/>
        <v>-19</v>
      </c>
      <c r="T62" s="481">
        <f t="shared" si="28"/>
        <v>1.043382756727073E-2</v>
      </c>
    </row>
    <row r="63" spans="1:20" x14ac:dyDescent="0.25">
      <c r="A63" s="479" t="s">
        <v>30</v>
      </c>
      <c r="B63" s="480">
        <v>84</v>
      </c>
      <c r="C63" s="480">
        <v>142</v>
      </c>
      <c r="D63" s="480">
        <v>130</v>
      </c>
      <c r="E63" s="480">
        <v>130</v>
      </c>
      <c r="F63" s="481">
        <f t="shared" si="19"/>
        <v>-8.4507042253521125E-2</v>
      </c>
      <c r="G63" s="481">
        <f t="shared" si="20"/>
        <v>0.54761904761904767</v>
      </c>
      <c r="H63" s="480">
        <f t="shared" si="21"/>
        <v>-12</v>
      </c>
      <c r="I63" s="480">
        <f t="shared" si="22"/>
        <v>46</v>
      </c>
      <c r="J63" s="481">
        <f t="shared" si="29"/>
        <v>2.0408163265306121E-2</v>
      </c>
      <c r="K63" s="497"/>
      <c r="L63" s="480">
        <v>171</v>
      </c>
      <c r="M63" s="480">
        <v>219</v>
      </c>
      <c r="N63" s="480">
        <v>273</v>
      </c>
      <c r="O63" s="480">
        <v>252</v>
      </c>
      <c r="P63" s="481">
        <f t="shared" si="24"/>
        <v>-7.6923076923076872E-2</v>
      </c>
      <c r="Q63" s="481">
        <f t="shared" si="25"/>
        <v>0.47368421052631571</v>
      </c>
      <c r="R63" s="480">
        <f t="shared" si="26"/>
        <v>-21</v>
      </c>
      <c r="S63" s="480">
        <f t="shared" si="27"/>
        <v>81</v>
      </c>
      <c r="T63" s="481">
        <f t="shared" si="28"/>
        <v>1.9769357495881382E-2</v>
      </c>
    </row>
    <row r="64" spans="1:20" x14ac:dyDescent="0.25">
      <c r="A64" s="479" t="s">
        <v>103</v>
      </c>
      <c r="B64" s="480">
        <v>85</v>
      </c>
      <c r="C64" s="480">
        <v>103</v>
      </c>
      <c r="D64" s="480">
        <v>105</v>
      </c>
      <c r="E64" s="480">
        <v>105</v>
      </c>
      <c r="F64" s="481">
        <f t="shared" si="19"/>
        <v>1.9417475728155331E-2</v>
      </c>
      <c r="G64" s="481">
        <f t="shared" si="20"/>
        <v>0.23529411764705888</v>
      </c>
      <c r="H64" s="480">
        <f t="shared" si="21"/>
        <v>2</v>
      </c>
      <c r="I64" s="480">
        <f t="shared" si="22"/>
        <v>20</v>
      </c>
      <c r="J64" s="481">
        <f t="shared" si="29"/>
        <v>1.6483516483516484E-2</v>
      </c>
      <c r="K64" s="497"/>
      <c r="L64" s="480">
        <v>179</v>
      </c>
      <c r="M64" s="480">
        <v>216</v>
      </c>
      <c r="N64" s="480">
        <v>217</v>
      </c>
      <c r="O64" s="480">
        <v>213</v>
      </c>
      <c r="P64" s="481">
        <f t="shared" si="24"/>
        <v>-1.8433179723502335E-2</v>
      </c>
      <c r="Q64" s="481">
        <f t="shared" si="25"/>
        <v>0.1899441340782122</v>
      </c>
      <c r="R64" s="480">
        <f t="shared" si="26"/>
        <v>-4</v>
      </c>
      <c r="S64" s="480">
        <f t="shared" si="27"/>
        <v>34</v>
      </c>
      <c r="T64" s="481">
        <f t="shared" si="28"/>
        <v>1.670981407389974E-2</v>
      </c>
    </row>
    <row r="65" spans="1:20" x14ac:dyDescent="0.25">
      <c r="A65" s="479" t="s">
        <v>28</v>
      </c>
      <c r="B65" s="480">
        <v>16</v>
      </c>
      <c r="C65" s="480">
        <v>17</v>
      </c>
      <c r="D65" s="480">
        <v>16</v>
      </c>
      <c r="E65" s="480">
        <v>17</v>
      </c>
      <c r="F65" s="481">
        <f t="shared" si="19"/>
        <v>0</v>
      </c>
      <c r="G65" s="481">
        <f t="shared" si="20"/>
        <v>6.25E-2</v>
      </c>
      <c r="H65" s="480">
        <f t="shared" si="21"/>
        <v>0</v>
      </c>
      <c r="I65" s="480">
        <f t="shared" si="22"/>
        <v>1</v>
      </c>
      <c r="J65" s="481">
        <f t="shared" si="29"/>
        <v>2.6687598116169543E-3</v>
      </c>
      <c r="K65" s="497"/>
      <c r="L65" s="480">
        <v>29</v>
      </c>
      <c r="M65" s="480">
        <v>32</v>
      </c>
      <c r="N65" s="480">
        <v>32</v>
      </c>
      <c r="O65" s="480">
        <v>34</v>
      </c>
      <c r="P65" s="481">
        <f t="shared" si="24"/>
        <v>6.25E-2</v>
      </c>
      <c r="Q65" s="481">
        <f t="shared" si="25"/>
        <v>0.17241379310344818</v>
      </c>
      <c r="R65" s="480">
        <f t="shared" si="26"/>
        <v>2</v>
      </c>
      <c r="S65" s="480">
        <f t="shared" si="27"/>
        <v>5</v>
      </c>
      <c r="T65" s="481">
        <f t="shared" si="28"/>
        <v>2.6672942653173295E-3</v>
      </c>
    </row>
    <row r="66" spans="1:20" x14ac:dyDescent="0.25">
      <c r="A66" s="479" t="s">
        <v>35</v>
      </c>
      <c r="B66" s="480">
        <v>124</v>
      </c>
      <c r="C66" s="480">
        <v>143</v>
      </c>
      <c r="D66" s="480">
        <v>180</v>
      </c>
      <c r="E66" s="480">
        <v>180</v>
      </c>
      <c r="F66" s="481">
        <f t="shared" si="19"/>
        <v>0.25874125874125875</v>
      </c>
      <c r="G66" s="481">
        <f t="shared" si="20"/>
        <v>0.45161290322580649</v>
      </c>
      <c r="H66" s="480">
        <f t="shared" si="21"/>
        <v>37</v>
      </c>
      <c r="I66" s="480">
        <f t="shared" si="22"/>
        <v>56</v>
      </c>
      <c r="J66" s="481">
        <f t="shared" si="29"/>
        <v>2.8257456828885402E-2</v>
      </c>
      <c r="K66" s="497"/>
      <c r="L66" s="480">
        <v>273</v>
      </c>
      <c r="M66" s="480">
        <v>292</v>
      </c>
      <c r="N66" s="480">
        <v>309</v>
      </c>
      <c r="O66" s="480">
        <v>381</v>
      </c>
      <c r="P66" s="481">
        <f t="shared" si="24"/>
        <v>0.23300970873786397</v>
      </c>
      <c r="Q66" s="481">
        <f t="shared" si="25"/>
        <v>0.39560439560439553</v>
      </c>
      <c r="R66" s="480">
        <f t="shared" si="26"/>
        <v>72</v>
      </c>
      <c r="S66" s="480">
        <f t="shared" si="27"/>
        <v>108</v>
      </c>
      <c r="T66" s="481">
        <f t="shared" si="28"/>
        <v>2.9889385737820663E-2</v>
      </c>
    </row>
    <row r="67" spans="1:20" x14ac:dyDescent="0.25">
      <c r="A67" s="479" t="s">
        <v>25</v>
      </c>
      <c r="B67" s="480">
        <v>94</v>
      </c>
      <c r="C67" s="480">
        <v>94</v>
      </c>
      <c r="D67" s="480">
        <v>78</v>
      </c>
      <c r="E67" s="480">
        <v>78</v>
      </c>
      <c r="F67" s="481">
        <f t="shared" si="19"/>
        <v>-0.17021276595744683</v>
      </c>
      <c r="G67" s="481">
        <f t="shared" si="20"/>
        <v>-0.17021276595744683</v>
      </c>
      <c r="H67" s="480">
        <f t="shared" si="21"/>
        <v>-16</v>
      </c>
      <c r="I67" s="480">
        <f t="shared" si="22"/>
        <v>-16</v>
      </c>
      <c r="J67" s="481">
        <f t="shared" si="29"/>
        <v>1.2244897959183673E-2</v>
      </c>
      <c r="K67" s="497"/>
      <c r="L67" s="480">
        <v>192</v>
      </c>
      <c r="M67" s="480">
        <v>152</v>
      </c>
      <c r="N67" s="480">
        <v>198</v>
      </c>
      <c r="O67" s="480">
        <v>158</v>
      </c>
      <c r="P67" s="481">
        <f t="shared" si="24"/>
        <v>-0.20202020202020199</v>
      </c>
      <c r="Q67" s="481">
        <f t="shared" si="25"/>
        <v>-0.17708333333333337</v>
      </c>
      <c r="R67" s="480">
        <f t="shared" si="26"/>
        <v>-40</v>
      </c>
      <c r="S67" s="480">
        <f t="shared" si="27"/>
        <v>-34</v>
      </c>
      <c r="T67" s="481">
        <f t="shared" si="28"/>
        <v>1.2395073350592296E-2</v>
      </c>
    </row>
    <row r="68" spans="1:20" x14ac:dyDescent="0.25">
      <c r="A68" s="479" t="s">
        <v>43</v>
      </c>
      <c r="B68" s="480">
        <v>52</v>
      </c>
      <c r="C68" s="480">
        <v>53</v>
      </c>
      <c r="D68" s="480">
        <v>94</v>
      </c>
      <c r="E68" s="480">
        <v>94</v>
      </c>
      <c r="F68" s="481">
        <f t="shared" si="19"/>
        <v>0.77358490566037741</v>
      </c>
      <c r="G68" s="481">
        <f t="shared" si="20"/>
        <v>0.80769230769230771</v>
      </c>
      <c r="H68" s="480">
        <f t="shared" si="21"/>
        <v>41</v>
      </c>
      <c r="I68" s="480">
        <f t="shared" si="22"/>
        <v>42</v>
      </c>
      <c r="J68" s="481">
        <f t="shared" si="29"/>
        <v>1.4756671899529042E-2</v>
      </c>
      <c r="K68" s="497"/>
      <c r="L68" s="480">
        <v>112</v>
      </c>
      <c r="M68" s="480">
        <v>105</v>
      </c>
      <c r="N68" s="480">
        <v>107</v>
      </c>
      <c r="O68" s="480">
        <v>188</v>
      </c>
      <c r="P68" s="481">
        <f t="shared" si="24"/>
        <v>0.7570093457943925</v>
      </c>
      <c r="Q68" s="481">
        <f t="shared" si="25"/>
        <v>0.6785714285714286</v>
      </c>
      <c r="R68" s="480">
        <f t="shared" si="26"/>
        <v>81</v>
      </c>
      <c r="S68" s="480">
        <f t="shared" si="27"/>
        <v>76</v>
      </c>
      <c r="T68" s="481">
        <f t="shared" si="28"/>
        <v>1.4748568290578174E-2</v>
      </c>
    </row>
    <row r="69" spans="1:20" x14ac:dyDescent="0.25">
      <c r="A69" s="479" t="s">
        <v>33</v>
      </c>
      <c r="B69" s="480">
        <v>66</v>
      </c>
      <c r="C69" s="480">
        <v>78</v>
      </c>
      <c r="D69" s="480">
        <v>119</v>
      </c>
      <c r="E69" s="480">
        <v>119</v>
      </c>
      <c r="F69" s="481">
        <f t="shared" si="19"/>
        <v>0.52564102564102555</v>
      </c>
      <c r="G69" s="481">
        <f t="shared" si="20"/>
        <v>0.80303030303030298</v>
      </c>
      <c r="H69" s="480">
        <f t="shared" si="21"/>
        <v>41</v>
      </c>
      <c r="I69" s="480">
        <f t="shared" si="22"/>
        <v>53</v>
      </c>
      <c r="J69" s="481">
        <f t="shared" si="29"/>
        <v>1.8681318681318681E-2</v>
      </c>
      <c r="K69" s="497"/>
      <c r="L69" s="480">
        <v>138</v>
      </c>
      <c r="M69" s="480">
        <v>164</v>
      </c>
      <c r="N69" s="480">
        <v>169</v>
      </c>
      <c r="O69" s="480">
        <v>248</v>
      </c>
      <c r="P69" s="481">
        <f t="shared" si="24"/>
        <v>0.46745562130177509</v>
      </c>
      <c r="Q69" s="481">
        <f t="shared" si="25"/>
        <v>0.79710144927536231</v>
      </c>
      <c r="R69" s="480">
        <f t="shared" si="26"/>
        <v>79</v>
      </c>
      <c r="S69" s="480">
        <f t="shared" si="27"/>
        <v>110</v>
      </c>
      <c r="T69" s="481">
        <f t="shared" si="28"/>
        <v>1.9455558170549933E-2</v>
      </c>
    </row>
    <row r="70" spans="1:20" x14ac:dyDescent="0.25">
      <c r="A70" s="479" t="s">
        <v>44</v>
      </c>
      <c r="B70" s="480">
        <v>61</v>
      </c>
      <c r="C70" s="480">
        <v>76</v>
      </c>
      <c r="D70" s="480">
        <v>77</v>
      </c>
      <c r="E70" s="480">
        <v>77</v>
      </c>
      <c r="F70" s="481">
        <f t="shared" si="19"/>
        <v>1.3157894736842035E-2</v>
      </c>
      <c r="G70" s="481">
        <f t="shared" si="20"/>
        <v>0.26229508196721318</v>
      </c>
      <c r="H70" s="480">
        <f t="shared" si="21"/>
        <v>1</v>
      </c>
      <c r="I70" s="480">
        <f t="shared" si="22"/>
        <v>16</v>
      </c>
      <c r="J70" s="481">
        <f t="shared" si="29"/>
        <v>1.2087912087912088E-2</v>
      </c>
      <c r="K70" s="497"/>
      <c r="L70" s="480">
        <v>123</v>
      </c>
      <c r="M70" s="480">
        <v>123</v>
      </c>
      <c r="N70" s="480">
        <v>152</v>
      </c>
      <c r="O70" s="480">
        <v>148</v>
      </c>
      <c r="P70" s="481">
        <f t="shared" si="24"/>
        <v>-2.6315789473684181E-2</v>
      </c>
      <c r="Q70" s="481">
        <f t="shared" si="25"/>
        <v>0.20325203252032531</v>
      </c>
      <c r="R70" s="480">
        <f t="shared" si="26"/>
        <v>-4</v>
      </c>
      <c r="S70" s="480">
        <f t="shared" si="27"/>
        <v>25</v>
      </c>
      <c r="T70" s="481">
        <f t="shared" si="28"/>
        <v>1.1610575037263669E-2</v>
      </c>
    </row>
    <row r="71" spans="1:20" x14ac:dyDescent="0.25">
      <c r="A71" s="479" t="s">
        <v>36</v>
      </c>
      <c r="B71" s="480">
        <v>56</v>
      </c>
      <c r="C71" s="480">
        <v>50</v>
      </c>
      <c r="D71" s="480">
        <v>57</v>
      </c>
      <c r="E71" s="480">
        <v>57</v>
      </c>
      <c r="F71" s="481">
        <f t="shared" si="19"/>
        <v>0.1399999999999999</v>
      </c>
      <c r="G71" s="481">
        <f t="shared" si="20"/>
        <v>1.7857142857142794E-2</v>
      </c>
      <c r="H71" s="480">
        <f t="shared" si="21"/>
        <v>7</v>
      </c>
      <c r="I71" s="480">
        <f t="shared" si="22"/>
        <v>1</v>
      </c>
      <c r="J71" s="481">
        <f t="shared" si="29"/>
        <v>8.9481946624803774E-3</v>
      </c>
      <c r="K71" s="497"/>
      <c r="L71" s="480">
        <v>114</v>
      </c>
      <c r="M71" s="480">
        <v>73</v>
      </c>
      <c r="N71" s="480">
        <v>105</v>
      </c>
      <c r="O71" s="480">
        <v>118</v>
      </c>
      <c r="P71" s="481">
        <f t="shared" si="24"/>
        <v>0.12380952380952381</v>
      </c>
      <c r="Q71" s="481">
        <f t="shared" si="25"/>
        <v>3.5087719298245723E-2</v>
      </c>
      <c r="R71" s="480">
        <f t="shared" si="26"/>
        <v>13</v>
      </c>
      <c r="S71" s="480">
        <f t="shared" si="27"/>
        <v>4</v>
      </c>
      <c r="T71" s="481">
        <f t="shared" si="28"/>
        <v>9.2570800972777909E-3</v>
      </c>
    </row>
    <row r="72" spans="1:20" x14ac:dyDescent="0.25">
      <c r="A72" s="479" t="s">
        <v>23</v>
      </c>
      <c r="B72" s="480">
        <v>43</v>
      </c>
      <c r="C72" s="480">
        <v>40</v>
      </c>
      <c r="D72" s="480">
        <v>61</v>
      </c>
      <c r="E72" s="480">
        <v>61</v>
      </c>
      <c r="F72" s="481">
        <f t="shared" si="19"/>
        <v>0.52499999999999991</v>
      </c>
      <c r="G72" s="481">
        <f t="shared" si="20"/>
        <v>0.41860465116279078</v>
      </c>
      <c r="H72" s="480">
        <f t="shared" si="21"/>
        <v>21</v>
      </c>
      <c r="I72" s="480">
        <f t="shared" si="22"/>
        <v>18</v>
      </c>
      <c r="J72" s="481">
        <f t="shared" si="29"/>
        <v>9.5761381475667189E-3</v>
      </c>
      <c r="K72" s="497"/>
      <c r="L72" s="480">
        <v>89</v>
      </c>
      <c r="M72" s="480">
        <v>70</v>
      </c>
      <c r="N72" s="480">
        <v>85</v>
      </c>
      <c r="O72" s="480">
        <v>120</v>
      </c>
      <c r="P72" s="481">
        <f t="shared" si="24"/>
        <v>0.41176470588235303</v>
      </c>
      <c r="Q72" s="481">
        <f t="shared" si="25"/>
        <v>0.348314606741573</v>
      </c>
      <c r="R72" s="480">
        <f t="shared" si="26"/>
        <v>35</v>
      </c>
      <c r="S72" s="480">
        <f t="shared" si="27"/>
        <v>31</v>
      </c>
      <c r="T72" s="481">
        <f t="shared" si="28"/>
        <v>9.4139797599435155E-3</v>
      </c>
    </row>
    <row r="73" spans="1:20" x14ac:dyDescent="0.25">
      <c r="A73" s="479" t="s">
        <v>40</v>
      </c>
      <c r="B73" s="480">
        <v>19</v>
      </c>
      <c r="C73" s="480">
        <v>54</v>
      </c>
      <c r="D73" s="480">
        <v>30</v>
      </c>
      <c r="E73" s="480">
        <v>30</v>
      </c>
      <c r="F73" s="481">
        <f t="shared" si="19"/>
        <v>-0.44444444444444442</v>
      </c>
      <c r="G73" s="481">
        <f t="shared" si="20"/>
        <v>0.57894736842105265</v>
      </c>
      <c r="H73" s="480">
        <f t="shared" si="21"/>
        <v>-24</v>
      </c>
      <c r="I73" s="480">
        <f t="shared" si="22"/>
        <v>11</v>
      </c>
      <c r="J73" s="481">
        <f t="shared" si="29"/>
        <v>4.7095761381475663E-3</v>
      </c>
      <c r="K73" s="497"/>
      <c r="L73" s="480">
        <v>41</v>
      </c>
      <c r="M73" s="480">
        <v>87</v>
      </c>
      <c r="N73" s="480">
        <v>113</v>
      </c>
      <c r="O73" s="480">
        <v>63</v>
      </c>
      <c r="P73" s="481">
        <f t="shared" si="24"/>
        <v>-0.44247787610619471</v>
      </c>
      <c r="Q73" s="481">
        <f t="shared" si="25"/>
        <v>0.53658536585365857</v>
      </c>
      <c r="R73" s="480">
        <f t="shared" si="26"/>
        <v>-50</v>
      </c>
      <c r="S73" s="480">
        <f t="shared" si="27"/>
        <v>22</v>
      </c>
      <c r="T73" s="481">
        <f t="shared" si="28"/>
        <v>4.9423393739703456E-3</v>
      </c>
    </row>
    <row r="74" spans="1:20" x14ac:dyDescent="0.25">
      <c r="A74" s="479" t="s">
        <v>112</v>
      </c>
      <c r="B74" s="480" t="s">
        <v>147</v>
      </c>
      <c r="C74" s="480" t="s">
        <v>147</v>
      </c>
      <c r="D74" s="480" t="s">
        <v>147</v>
      </c>
      <c r="E74" s="480" t="s">
        <v>147</v>
      </c>
      <c r="F74" s="481" t="str">
        <f t="shared" si="19"/>
        <v>-</v>
      </c>
      <c r="G74" s="481" t="str">
        <f t="shared" si="20"/>
        <v>-</v>
      </c>
      <c r="H74" s="480" t="str">
        <f t="shared" si="21"/>
        <v>-</v>
      </c>
      <c r="I74" s="480" t="str">
        <f t="shared" si="22"/>
        <v>-</v>
      </c>
      <c r="J74" s="481" t="str">
        <f t="shared" si="29"/>
        <v>-</v>
      </c>
      <c r="K74" s="497"/>
      <c r="L74" s="480" t="s">
        <v>147</v>
      </c>
      <c r="M74" s="480" t="s">
        <v>147</v>
      </c>
      <c r="N74" s="480" t="s">
        <v>147</v>
      </c>
      <c r="O74" s="480" t="s">
        <v>147</v>
      </c>
      <c r="P74" s="481" t="str">
        <f t="shared" si="24"/>
        <v>-</v>
      </c>
      <c r="Q74" s="481" t="str">
        <f t="shared" si="25"/>
        <v>-</v>
      </c>
      <c r="R74" s="480" t="str">
        <f t="shared" si="26"/>
        <v>-</v>
      </c>
      <c r="S74" s="480" t="str">
        <f t="shared" si="27"/>
        <v>-</v>
      </c>
      <c r="T74" s="481" t="e">
        <f t="shared" si="28"/>
        <v>#VALUE!</v>
      </c>
    </row>
    <row r="75" spans="1:20" x14ac:dyDescent="0.25">
      <c r="A75" s="479" t="s">
        <v>106</v>
      </c>
      <c r="B75" s="480">
        <v>10</v>
      </c>
      <c r="C75" s="480">
        <v>8</v>
      </c>
      <c r="D75" s="480">
        <v>10</v>
      </c>
      <c r="E75" s="480">
        <v>10</v>
      </c>
      <c r="F75" s="481">
        <f t="shared" si="19"/>
        <v>0.25</v>
      </c>
      <c r="G75" s="481">
        <f t="shared" si="20"/>
        <v>0</v>
      </c>
      <c r="H75" s="480">
        <f t="shared" si="21"/>
        <v>2</v>
      </c>
      <c r="I75" s="480">
        <f t="shared" si="22"/>
        <v>0</v>
      </c>
      <c r="J75" s="481">
        <f t="shared" si="29"/>
        <v>1.5698587127158557E-3</v>
      </c>
      <c r="K75" s="497"/>
      <c r="L75" s="480">
        <v>19</v>
      </c>
      <c r="M75" s="480">
        <v>9</v>
      </c>
      <c r="N75" s="480">
        <v>11</v>
      </c>
      <c r="O75" s="480">
        <v>13</v>
      </c>
      <c r="P75" s="481">
        <f t="shared" si="24"/>
        <v>0.18181818181818188</v>
      </c>
      <c r="Q75" s="481">
        <f t="shared" si="25"/>
        <v>-0.31578947368421051</v>
      </c>
      <c r="R75" s="480">
        <f t="shared" si="26"/>
        <v>2</v>
      </c>
      <c r="S75" s="480">
        <f t="shared" si="27"/>
        <v>-6</v>
      </c>
      <c r="T75" s="481">
        <f t="shared" si="28"/>
        <v>1.0198478073272144E-3</v>
      </c>
    </row>
    <row r="76" spans="1:20" ht="21" x14ac:dyDescent="0.35">
      <c r="A76" s="378" t="s">
        <v>113</v>
      </c>
      <c r="B76" s="378"/>
      <c r="C76" s="378"/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</row>
    <row r="77" spans="1:20" x14ac:dyDescent="0.25">
      <c r="A77" s="72"/>
      <c r="B77" s="11" t="s">
        <v>146</v>
      </c>
      <c r="C77" s="12"/>
      <c r="D77" s="12"/>
      <c r="E77" s="12"/>
      <c r="F77" s="12"/>
      <c r="G77" s="12"/>
      <c r="H77" s="12"/>
      <c r="I77" s="12"/>
      <c r="J77" s="13"/>
      <c r="K77" s="496"/>
      <c r="L77" s="11" t="str">
        <f>CONCATENATE("acumulado ",B77)</f>
        <v>acumulado febrero</v>
      </c>
      <c r="M77" s="12"/>
      <c r="N77" s="12"/>
      <c r="O77" s="12"/>
      <c r="P77" s="12"/>
      <c r="Q77" s="12"/>
      <c r="R77" s="12"/>
      <c r="S77" s="12"/>
      <c r="T77" s="13"/>
    </row>
    <row r="78" spans="1:20" x14ac:dyDescent="0.25">
      <c r="A78" s="15"/>
      <c r="B78" s="16">
        <f>B$6</f>
        <v>2019</v>
      </c>
      <c r="C78" s="16">
        <f t="shared" ref="C78:E78" si="30">C$6</f>
        <v>2022</v>
      </c>
      <c r="D78" s="16">
        <f t="shared" si="30"/>
        <v>2023</v>
      </c>
      <c r="E78" s="16">
        <f t="shared" si="30"/>
        <v>2024</v>
      </c>
      <c r="F78" s="16" t="str">
        <f>CONCATENATE("var ",RIGHT(E78,2),"/",RIGHT(C78,2))</f>
        <v>var 24/22</v>
      </c>
      <c r="G78" s="16" t="str">
        <f>CONCATENATE("var ",RIGHT(E78,2),"/",RIGHT(B78,2))</f>
        <v>var 24/19</v>
      </c>
      <c r="H78" s="16" t="str">
        <f>CONCATENATE("dif ",RIGHT(E78,2),"-",RIGHT(C78,2))</f>
        <v>dif 24-22</v>
      </c>
      <c r="I78" s="16" t="str">
        <f>CONCATENATE("dif ",RIGHT(E78,2),"-",RIGHT(B78,2))</f>
        <v>dif 24-19</v>
      </c>
      <c r="J78" s="16" t="str">
        <f>CONCATENATE("cuota ",RIGHT(E78,2))</f>
        <v>cuota 24</v>
      </c>
      <c r="K78" s="497"/>
      <c r="L78" s="16">
        <f>L$6</f>
        <v>2019</v>
      </c>
      <c r="M78" s="16">
        <f>M$6</f>
        <v>2022</v>
      </c>
      <c r="N78" s="16">
        <f t="shared" ref="N78:O78" si="31">N$6</f>
        <v>2023</v>
      </c>
      <c r="O78" s="16">
        <f t="shared" si="31"/>
        <v>2024</v>
      </c>
      <c r="P78" s="16" t="str">
        <f>CONCATENATE("var ",RIGHT(O78,2),"/",RIGHT(N78,2))</f>
        <v>var 24/23</v>
      </c>
      <c r="Q78" s="16" t="str">
        <f>CONCATENATE("var ",RIGHT(O78,2),"/",RIGHT(L78,2))</f>
        <v>var 24/19</v>
      </c>
      <c r="R78" s="16" t="str">
        <f>CONCATENATE("dif ",RIGHT(O78,2),"-",RIGHT(N78,2))</f>
        <v>dif 24-23</v>
      </c>
      <c r="S78" s="16" t="str">
        <f>CONCATENATE("dif ",RIGHT(O78,2),"-",RIGHT(L78,2))</f>
        <v>dif 24-19</v>
      </c>
      <c r="T78" s="16" t="str">
        <f>CONCATENATE("cuota ",RIGHT(O78,2))</f>
        <v>cuota 24</v>
      </c>
    </row>
    <row r="79" spans="1:20" x14ac:dyDescent="0.25">
      <c r="A79" s="498" t="s">
        <v>92</v>
      </c>
      <c r="B79" s="499">
        <v>5447</v>
      </c>
      <c r="C79" s="499">
        <v>5714</v>
      </c>
      <c r="D79" s="499">
        <v>6370</v>
      </c>
      <c r="E79" s="499">
        <v>6370</v>
      </c>
      <c r="F79" s="500">
        <f>IFERROR(E79/C79-1,"-")</f>
        <v>0.1148057402870144</v>
      </c>
      <c r="G79" s="500">
        <f>IFERROR(E79/B79-1,"-")</f>
        <v>0.16945107398568027</v>
      </c>
      <c r="H79" s="499">
        <f>IFERROR(E79-C79,"-")</f>
        <v>656</v>
      </c>
      <c r="I79" s="499">
        <f>IFERROR(E79-B79,"-")</f>
        <v>923</v>
      </c>
      <c r="J79" s="500">
        <f>E79/$E$79</f>
        <v>1</v>
      </c>
      <c r="K79" s="501"/>
      <c r="L79" s="499">
        <v>11503</v>
      </c>
      <c r="M79" s="499">
        <v>9822</v>
      </c>
      <c r="N79" s="499">
        <v>11726</v>
      </c>
      <c r="O79" s="499">
        <v>12747</v>
      </c>
      <c r="P79" s="500">
        <f>IFERROR(O79/N79-1,"-")</f>
        <v>8.707146512024555E-2</v>
      </c>
      <c r="Q79" s="500">
        <f>IFERROR(O79/L79-1,"-")</f>
        <v>0.10814570112144661</v>
      </c>
      <c r="R79" s="499">
        <f>IFERROR(O79-N79,"-")</f>
        <v>1021</v>
      </c>
      <c r="S79" s="499">
        <f>IFERROR(O79-L79,"-")</f>
        <v>1244</v>
      </c>
      <c r="T79" s="500">
        <f>O79/$O$79</f>
        <v>1</v>
      </c>
    </row>
    <row r="80" spans="1:20" x14ac:dyDescent="0.25">
      <c r="A80" s="479" t="s">
        <v>108</v>
      </c>
      <c r="B80" s="480">
        <v>2575</v>
      </c>
      <c r="C80" s="480">
        <v>2439</v>
      </c>
      <c r="D80" s="480">
        <v>2745</v>
      </c>
      <c r="E80" s="480">
        <v>2745</v>
      </c>
      <c r="F80" s="481">
        <f>IFERROR(E80/C80-1,"-")</f>
        <v>0.1254612546125462</v>
      </c>
      <c r="G80" s="481">
        <f>IFERROR(E80/B80-1,"-")</f>
        <v>6.6019417475728259E-2</v>
      </c>
      <c r="H80" s="480">
        <f>IFERROR(E80-C80,"-")</f>
        <v>306</v>
      </c>
      <c r="I80" s="480">
        <f>IFERROR(E80-B80,"-")</f>
        <v>170</v>
      </c>
      <c r="J80" s="481">
        <f>E80/$E$79</f>
        <v>0.43092621664050235</v>
      </c>
      <c r="K80" s="497"/>
      <c r="L80" s="480">
        <v>5397</v>
      </c>
      <c r="M80" s="480">
        <v>4394</v>
      </c>
      <c r="N80" s="480">
        <v>4955</v>
      </c>
      <c r="O80" s="480">
        <v>5385</v>
      </c>
      <c r="P80" s="481">
        <f>IFERROR(O80/N80-1,"-")</f>
        <v>8.6781029263370391E-2</v>
      </c>
      <c r="Q80" s="481">
        <f>IFERROR(O80/L80-1,"-")</f>
        <v>-2.2234574763757564E-3</v>
      </c>
      <c r="R80" s="480">
        <f>IFERROR(O80-N80,"-")</f>
        <v>430</v>
      </c>
      <c r="S80" s="480">
        <f>IFERROR(O80-L80,"-")</f>
        <v>-12</v>
      </c>
      <c r="T80" s="481">
        <f>O80/$O$79</f>
        <v>0.42245234172746526</v>
      </c>
    </row>
    <row r="81" spans="1:20" x14ac:dyDescent="0.25">
      <c r="A81" s="479" t="s">
        <v>109</v>
      </c>
      <c r="B81" s="480">
        <v>2872</v>
      </c>
      <c r="C81" s="480">
        <v>3275</v>
      </c>
      <c r="D81" s="480">
        <v>3625</v>
      </c>
      <c r="E81" s="480">
        <v>3625</v>
      </c>
      <c r="F81" s="481">
        <f>IFERROR(E81/C81-1,"-")</f>
        <v>0.10687022900763354</v>
      </c>
      <c r="G81" s="481">
        <f>IFERROR(E81/B81-1,"-")</f>
        <v>0.26218662952646232</v>
      </c>
      <c r="H81" s="480">
        <f>IFERROR(E81-C81,"-")</f>
        <v>350</v>
      </c>
      <c r="I81" s="480">
        <f>IFERROR(E81-B81,"-")</f>
        <v>753</v>
      </c>
      <c r="J81" s="481">
        <f>E81/$E$79</f>
        <v>0.56907378335949765</v>
      </c>
      <c r="K81" s="497"/>
      <c r="L81" s="480">
        <v>6106</v>
      </c>
      <c r="M81" s="480">
        <v>5428</v>
      </c>
      <c r="N81" s="480">
        <v>6771</v>
      </c>
      <c r="O81" s="480">
        <v>7362</v>
      </c>
      <c r="P81" s="481">
        <f>IFERROR(O81/N81-1,"-")</f>
        <v>8.7284005316792257E-2</v>
      </c>
      <c r="Q81" s="481">
        <f>IFERROR(O81/L81-1,"-")</f>
        <v>0.20569931215198167</v>
      </c>
      <c r="R81" s="480">
        <f>IFERROR(O81-N81,"-")</f>
        <v>591</v>
      </c>
      <c r="S81" s="480">
        <f>IFERROR(O81-L81,"-")</f>
        <v>1256</v>
      </c>
      <c r="T81" s="481">
        <f>O81/$O$79</f>
        <v>0.57754765827253474</v>
      </c>
    </row>
    <row r="82" spans="1:20" ht="21" x14ac:dyDescent="0.35">
      <c r="A82" s="378" t="s">
        <v>114</v>
      </c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</row>
  </sheetData>
  <mergeCells count="22">
    <mergeCell ref="A76:T76"/>
    <mergeCell ref="B77:J77"/>
    <mergeCell ref="L77:T77"/>
    <mergeCell ref="A82:T82"/>
    <mergeCell ref="A44:T44"/>
    <mergeCell ref="B45:J45"/>
    <mergeCell ref="L45:T45"/>
    <mergeCell ref="A50:T50"/>
    <mergeCell ref="B51:J51"/>
    <mergeCell ref="L51:T51"/>
    <mergeCell ref="A10:T10"/>
    <mergeCell ref="B11:J11"/>
    <mergeCell ref="L11:T11"/>
    <mergeCell ref="A38:T38"/>
    <mergeCell ref="B39:J39"/>
    <mergeCell ref="L39:T3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CAD5-D18E-4B2D-A180-F1E620BD0CF9}">
  <sheetPr codeName="Hoja11"/>
  <dimension ref="A1:T52"/>
  <sheetViews>
    <sheetView workbookViewId="0">
      <selection activeCell="X204" sqref="X204:X205"/>
    </sheetView>
  </sheetViews>
  <sheetFormatPr baseColWidth="10" defaultColWidth="11.42578125" defaultRowHeight="15" x14ac:dyDescent="0.25"/>
  <cols>
    <col min="1" max="1" width="55.42578125" customWidth="1"/>
    <col min="2" max="5" width="11.42578125" style="509" customWidth="1"/>
    <col min="6" max="6" width="12.28515625" style="509" bestFit="1" customWidth="1"/>
    <col min="7" max="7" width="12.28515625" style="509" customWidth="1"/>
    <col min="8" max="9" width="12.7109375" style="509" customWidth="1"/>
    <col min="10" max="10" width="11.42578125" style="509" customWidth="1"/>
    <col min="11" max="11" width="1.28515625" style="509" customWidth="1"/>
    <col min="12" max="14" width="12.5703125" style="509" customWidth="1"/>
    <col min="15" max="17" width="11.42578125" style="509" customWidth="1"/>
    <col min="18" max="19" width="14" style="509" customWidth="1"/>
    <col min="20" max="20" width="11.42578125" style="50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510" t="s">
        <v>115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</row>
    <row r="3" spans="1:20" ht="21" x14ac:dyDescent="0.25">
      <c r="A3" s="4" t="s">
        <v>116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511" t="s">
        <v>117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</row>
    <row r="5" spans="1:20" x14ac:dyDescent="0.25">
      <c r="A5" s="72"/>
      <c r="B5" s="11" t="s">
        <v>146</v>
      </c>
      <c r="C5" s="12"/>
      <c r="D5" s="12"/>
      <c r="E5" s="12"/>
      <c r="F5" s="12"/>
      <c r="G5" s="12"/>
      <c r="H5" s="12"/>
      <c r="I5" s="12"/>
      <c r="J5" s="13"/>
      <c r="K5" s="512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513">
        <v>2019</v>
      </c>
      <c r="C6" s="513">
        <v>2022</v>
      </c>
      <c r="D6" s="513">
        <v>2023</v>
      </c>
      <c r="E6" s="513">
        <v>2024</v>
      </c>
      <c r="F6" s="513" t="str">
        <f>CONCATENATE("var ",RIGHT(E6,2),"/",RIGHT(D6,2))</f>
        <v>var 24/23</v>
      </c>
      <c r="G6" s="513" t="str">
        <f>CONCATENATE("var ",RIGHT(E6,2),"/",RIGHT(B6,2))</f>
        <v>var 24/19</v>
      </c>
      <c r="H6" s="513" t="str">
        <f>CONCATENATE("dif ",RIGHT(E6,2),"-",RIGHT(D6,2))</f>
        <v>dif 24-23</v>
      </c>
      <c r="I6" s="513" t="str">
        <f>CONCATENATE("dif ",RIGHT(E6,2),"-",RIGHT(B6,2))</f>
        <v>dif 24-19</v>
      </c>
      <c r="J6" s="513" t="str">
        <f>CONCATENATE("cuota ",RIGHT(E6,2))</f>
        <v>cuota 24</v>
      </c>
      <c r="K6" s="512"/>
      <c r="L6" s="513">
        <v>2019</v>
      </c>
      <c r="M6" s="513">
        <v>2022</v>
      </c>
      <c r="N6" s="513">
        <v>2023</v>
      </c>
      <c r="O6" s="513">
        <v>2024</v>
      </c>
      <c r="P6" s="513" t="str">
        <f>CONCATENATE("var ",RIGHT(O6,2),"/",RIGHT(N6,2))</f>
        <v>var 24/23</v>
      </c>
      <c r="Q6" s="513" t="str">
        <f>CONCATENATE("var ",RIGHT(O6,2),"/",RIGHT(L6,2))</f>
        <v>var 24/19</v>
      </c>
      <c r="R6" s="513" t="str">
        <f>CONCATENATE("dif ",RIGHT(O6,2),"-",RIGHT(N6,2))</f>
        <v>dif 24-23</v>
      </c>
      <c r="S6" s="513" t="str">
        <f>CONCATENATE("dif ",RIGHT(O6,2),"-",RIGHT(L6,2))</f>
        <v>dif 24-19</v>
      </c>
      <c r="T6" s="514" t="str">
        <f>CONCATENATE("cuota ",RIGHT(O6,2))</f>
        <v>cuota 24</v>
      </c>
    </row>
    <row r="7" spans="1:20" x14ac:dyDescent="0.25">
      <c r="A7" s="515" t="s">
        <v>118</v>
      </c>
      <c r="B7" s="516">
        <v>513880</v>
      </c>
      <c r="C7" s="516">
        <v>472638</v>
      </c>
      <c r="D7" s="516">
        <v>563027</v>
      </c>
      <c r="E7" s="516">
        <v>656925</v>
      </c>
      <c r="F7" s="517">
        <f>E7/D7-1</f>
        <v>0.1667735295110182</v>
      </c>
      <c r="G7" s="517">
        <f>E7/B7-1</f>
        <v>0.27836265275939898</v>
      </c>
      <c r="H7" s="516">
        <f>E7-D7</f>
        <v>93898</v>
      </c>
      <c r="I7" s="516">
        <f>E7-B7</f>
        <v>143045</v>
      </c>
      <c r="J7" s="517">
        <f t="shared" ref="J7:J18" si="0">E7/$E$7</f>
        <v>1</v>
      </c>
      <c r="K7" s="512"/>
      <c r="L7" s="516">
        <v>1036481</v>
      </c>
      <c r="M7" s="516">
        <v>853522</v>
      </c>
      <c r="N7" s="516">
        <v>1125564</v>
      </c>
      <c r="O7" s="516">
        <v>1288098</v>
      </c>
      <c r="P7" s="517">
        <f>O7/N7-1</f>
        <v>0.1444022729938057</v>
      </c>
      <c r="Q7" s="517">
        <f>O7/L7-1</f>
        <v>0.24276084173274759</v>
      </c>
      <c r="R7" s="516">
        <f>O7-N7</f>
        <v>162534</v>
      </c>
      <c r="S7" s="516">
        <f>O7-L7</f>
        <v>251617</v>
      </c>
      <c r="T7" s="517">
        <f>O7/$O$7</f>
        <v>1</v>
      </c>
    </row>
    <row r="8" spans="1:20" x14ac:dyDescent="0.25">
      <c r="A8" s="518" t="s">
        <v>119</v>
      </c>
      <c r="B8" s="519">
        <v>52580</v>
      </c>
      <c r="C8" s="519">
        <v>47073</v>
      </c>
      <c r="D8" s="519">
        <v>56963</v>
      </c>
      <c r="E8" s="519">
        <v>63689</v>
      </c>
      <c r="F8" s="520">
        <f t="shared" ref="F8:F18" si="1">E8/D8-1</f>
        <v>0.11807664624405323</v>
      </c>
      <c r="G8" s="520">
        <f>E8/B8-1</f>
        <v>0.21127805249144171</v>
      </c>
      <c r="H8" s="519">
        <f t="shared" ref="H8:H18" si="2">E8-D8</f>
        <v>6726</v>
      </c>
      <c r="I8" s="519">
        <f t="shared" ref="I8:I18" si="3">E8-B8</f>
        <v>11109</v>
      </c>
      <c r="J8" s="520">
        <f t="shared" si="0"/>
        <v>9.6950184572059214E-2</v>
      </c>
      <c r="K8" s="512"/>
      <c r="L8" s="519">
        <v>102945</v>
      </c>
      <c r="M8" s="519">
        <v>90380</v>
      </c>
      <c r="N8" s="519">
        <v>129415</v>
      </c>
      <c r="O8" s="519">
        <v>133954</v>
      </c>
      <c r="P8" s="520">
        <f>O8/N8-1</f>
        <v>3.5073214078738868E-2</v>
      </c>
      <c r="Q8" s="520">
        <f t="shared" ref="Q8:Q18" si="4">O8/L8-1</f>
        <v>0.30121909757637577</v>
      </c>
      <c r="R8" s="519">
        <f t="shared" ref="R8:R18" si="5">O8-N8</f>
        <v>4539</v>
      </c>
      <c r="S8" s="519">
        <f t="shared" ref="S8:S18" si="6">O8-L8</f>
        <v>31009</v>
      </c>
      <c r="T8" s="517">
        <f t="shared" ref="T8:T18" si="7">O8/$O$7</f>
        <v>0.10399364023544792</v>
      </c>
    </row>
    <row r="9" spans="1:20" x14ac:dyDescent="0.25">
      <c r="A9" s="518" t="s">
        <v>120</v>
      </c>
      <c r="B9" s="519">
        <v>461300</v>
      </c>
      <c r="C9" s="519">
        <v>425565</v>
      </c>
      <c r="D9" s="519">
        <v>506065</v>
      </c>
      <c r="E9" s="519">
        <v>593236</v>
      </c>
      <c r="F9" s="520">
        <f>E9/D9-1</f>
        <v>0.17225257625008639</v>
      </c>
      <c r="G9" s="520">
        <f t="shared" ref="G9:G18" si="8">E9/B9-1</f>
        <v>0.28600910470409713</v>
      </c>
      <c r="H9" s="519">
        <f t="shared" si="2"/>
        <v>87171</v>
      </c>
      <c r="I9" s="519">
        <f t="shared" si="3"/>
        <v>131936</v>
      </c>
      <c r="J9" s="520">
        <f t="shared" si="0"/>
        <v>0.90304981542794083</v>
      </c>
      <c r="K9" s="512"/>
      <c r="L9" s="519">
        <v>933536</v>
      </c>
      <c r="M9" s="519">
        <v>763143</v>
      </c>
      <c r="N9" s="519">
        <v>996151</v>
      </c>
      <c r="O9" s="519">
        <v>1154144</v>
      </c>
      <c r="P9" s="520">
        <f>O9/N9-1</f>
        <v>0.15860346473576792</v>
      </c>
      <c r="Q9" s="520">
        <f t="shared" si="4"/>
        <v>0.23631440030164885</v>
      </c>
      <c r="R9" s="519">
        <f t="shared" si="5"/>
        <v>157993</v>
      </c>
      <c r="S9" s="519">
        <f t="shared" si="6"/>
        <v>220608</v>
      </c>
      <c r="T9" s="517">
        <f t="shared" si="7"/>
        <v>0.89600635976455212</v>
      </c>
    </row>
    <row r="10" spans="1:20" x14ac:dyDescent="0.25">
      <c r="A10" s="479" t="s">
        <v>22</v>
      </c>
      <c r="B10" s="521">
        <v>84343</v>
      </c>
      <c r="C10" s="521">
        <v>60227</v>
      </c>
      <c r="D10" s="521">
        <v>80300</v>
      </c>
      <c r="E10" s="521">
        <v>96344</v>
      </c>
      <c r="F10" s="522">
        <f t="shared" si="1"/>
        <v>0.19980074719800744</v>
      </c>
      <c r="G10" s="522">
        <f t="shared" si="8"/>
        <v>0.14228803813001667</v>
      </c>
      <c r="H10" s="521">
        <f t="shared" si="2"/>
        <v>16044</v>
      </c>
      <c r="I10" s="521">
        <f t="shared" si="3"/>
        <v>12001</v>
      </c>
      <c r="J10" s="522">
        <f t="shared" si="0"/>
        <v>0.14665905544772995</v>
      </c>
      <c r="K10" s="512"/>
      <c r="L10" s="521">
        <v>169260</v>
      </c>
      <c r="M10" s="521">
        <v>112172</v>
      </c>
      <c r="N10" s="521">
        <v>152480</v>
      </c>
      <c r="O10" s="521">
        <v>190149</v>
      </c>
      <c r="P10" s="522">
        <f t="shared" ref="P10:P18" si="9">O10/N10-1</f>
        <v>0.24704223504721923</v>
      </c>
      <c r="Q10" s="522">
        <f t="shared" si="4"/>
        <v>0.12341368309110234</v>
      </c>
      <c r="R10" s="521">
        <f t="shared" si="5"/>
        <v>37669</v>
      </c>
      <c r="S10" s="521">
        <f t="shared" si="6"/>
        <v>20889</v>
      </c>
      <c r="T10" s="517">
        <f t="shared" si="7"/>
        <v>0.14761997922518319</v>
      </c>
    </row>
    <row r="11" spans="1:20" x14ac:dyDescent="0.25">
      <c r="A11" s="479" t="s">
        <v>32</v>
      </c>
      <c r="B11" s="521">
        <v>17102</v>
      </c>
      <c r="C11" s="521">
        <v>18453</v>
      </c>
      <c r="D11" s="521">
        <v>19984</v>
      </c>
      <c r="E11" s="521">
        <v>21798</v>
      </c>
      <c r="F11" s="230">
        <f t="shared" si="1"/>
        <v>9.0772618094475677E-2</v>
      </c>
      <c r="G11" s="230">
        <f t="shared" si="8"/>
        <v>0.27458776751257163</v>
      </c>
      <c r="H11" s="257">
        <f t="shared" si="2"/>
        <v>1814</v>
      </c>
      <c r="I11" s="257">
        <f t="shared" si="3"/>
        <v>4696</v>
      </c>
      <c r="J11" s="230">
        <f t="shared" si="0"/>
        <v>3.3181870076492752E-2</v>
      </c>
      <c r="K11" s="512"/>
      <c r="L11" s="521">
        <v>37931</v>
      </c>
      <c r="M11" s="521">
        <v>36218</v>
      </c>
      <c r="N11" s="521">
        <v>38605</v>
      </c>
      <c r="O11" s="521">
        <v>44270</v>
      </c>
      <c r="P11" s="230">
        <f t="shared" si="9"/>
        <v>0.14674264991581398</v>
      </c>
      <c r="Q11" s="230">
        <f t="shared" si="4"/>
        <v>0.16711924283567536</v>
      </c>
      <c r="R11" s="257">
        <f t="shared" si="5"/>
        <v>5665</v>
      </c>
      <c r="S11" s="257">
        <f>O11-L11</f>
        <v>6339</v>
      </c>
      <c r="T11" s="517">
        <f t="shared" si="7"/>
        <v>3.436850301762754E-2</v>
      </c>
    </row>
    <row r="12" spans="1:20" x14ac:dyDescent="0.25">
      <c r="A12" s="479" t="s">
        <v>30</v>
      </c>
      <c r="B12" s="521">
        <v>21970</v>
      </c>
      <c r="C12" s="521">
        <v>33272</v>
      </c>
      <c r="D12" s="521">
        <v>34332</v>
      </c>
      <c r="E12" s="521">
        <v>34600</v>
      </c>
      <c r="F12" s="230">
        <f t="shared" si="1"/>
        <v>7.8061283933357206E-3</v>
      </c>
      <c r="G12" s="230">
        <f t="shared" si="8"/>
        <v>0.57487482931269906</v>
      </c>
      <c r="H12" s="257">
        <f t="shared" si="2"/>
        <v>268</v>
      </c>
      <c r="I12" s="257">
        <f t="shared" si="3"/>
        <v>12630</v>
      </c>
      <c r="J12" s="230">
        <f t="shared" si="0"/>
        <v>5.2669635042051986E-2</v>
      </c>
      <c r="K12" s="512"/>
      <c r="L12" s="521">
        <v>36450</v>
      </c>
      <c r="M12" s="521">
        <v>53228</v>
      </c>
      <c r="N12" s="521">
        <v>60162</v>
      </c>
      <c r="O12" s="521">
        <v>63691</v>
      </c>
      <c r="P12" s="230">
        <f t="shared" si="9"/>
        <v>5.8658289285595577E-2</v>
      </c>
      <c r="Q12" s="230">
        <f t="shared" si="4"/>
        <v>0.74735253772290799</v>
      </c>
      <c r="R12" s="257">
        <f t="shared" si="5"/>
        <v>3529</v>
      </c>
      <c r="S12" s="257">
        <f t="shared" si="6"/>
        <v>27241</v>
      </c>
      <c r="T12" s="517">
        <f>O12/$O$7</f>
        <v>4.9445771983187614E-2</v>
      </c>
    </row>
    <row r="13" spans="1:20" x14ac:dyDescent="0.25">
      <c r="A13" s="479" t="s">
        <v>31</v>
      </c>
      <c r="B13" s="521">
        <v>16823</v>
      </c>
      <c r="C13" s="521">
        <v>17151</v>
      </c>
      <c r="D13" s="521">
        <v>15197</v>
      </c>
      <c r="E13" s="521">
        <v>22490</v>
      </c>
      <c r="F13" s="230">
        <f t="shared" si="1"/>
        <v>0.4798973481608213</v>
      </c>
      <c r="G13" s="230">
        <f t="shared" si="8"/>
        <v>0.33686025084705462</v>
      </c>
      <c r="H13" s="257">
        <f t="shared" si="2"/>
        <v>7293</v>
      </c>
      <c r="I13" s="257">
        <f t="shared" si="3"/>
        <v>5667</v>
      </c>
      <c r="J13" s="230">
        <f t="shared" si="0"/>
        <v>3.423526277733379E-2</v>
      </c>
      <c r="K13" s="512"/>
      <c r="L13" s="521">
        <v>31965</v>
      </c>
      <c r="M13" s="521">
        <v>37319</v>
      </c>
      <c r="N13" s="521">
        <v>30897</v>
      </c>
      <c r="O13" s="521">
        <v>41967</v>
      </c>
      <c r="P13" s="230">
        <f t="shared" si="9"/>
        <v>0.3582872123507137</v>
      </c>
      <c r="Q13" s="230">
        <f t="shared" si="4"/>
        <v>0.31290473955889264</v>
      </c>
      <c r="R13" s="257">
        <f t="shared" si="5"/>
        <v>11070</v>
      </c>
      <c r="S13" s="257">
        <f t="shared" si="6"/>
        <v>10002</v>
      </c>
      <c r="T13" s="517">
        <f t="shared" si="7"/>
        <v>3.2580595575802465E-2</v>
      </c>
    </row>
    <row r="14" spans="1:20" x14ac:dyDescent="0.25">
      <c r="A14" s="479" t="s">
        <v>33</v>
      </c>
      <c r="B14" s="521">
        <v>11688</v>
      </c>
      <c r="C14" s="521">
        <v>14194</v>
      </c>
      <c r="D14" s="521">
        <v>13218</v>
      </c>
      <c r="E14" s="521">
        <v>19999</v>
      </c>
      <c r="F14" s="230">
        <f t="shared" si="1"/>
        <v>0.51301255863216833</v>
      </c>
      <c r="G14" s="230">
        <f t="shared" si="8"/>
        <v>0.71107118412046533</v>
      </c>
      <c r="H14" s="257">
        <f t="shared" si="2"/>
        <v>6781</v>
      </c>
      <c r="I14" s="257">
        <f t="shared" si="3"/>
        <v>8311</v>
      </c>
      <c r="J14" s="230">
        <f t="shared" si="0"/>
        <v>3.0443353503063517E-2</v>
      </c>
      <c r="K14" s="512"/>
      <c r="L14" s="521">
        <v>22947</v>
      </c>
      <c r="M14" s="521">
        <v>28712</v>
      </c>
      <c r="N14" s="521">
        <v>30051</v>
      </c>
      <c r="O14" s="521">
        <v>42097</v>
      </c>
      <c r="P14" s="230">
        <f t="shared" si="9"/>
        <v>0.40085188512861469</v>
      </c>
      <c r="Q14" s="230">
        <f t="shared" si="4"/>
        <v>0.83453174706933364</v>
      </c>
      <c r="R14" s="257">
        <f t="shared" si="5"/>
        <v>12046</v>
      </c>
      <c r="S14" s="257">
        <f t="shared" si="6"/>
        <v>19150</v>
      </c>
      <c r="T14" s="517">
        <f t="shared" si="7"/>
        <v>3.2681519573821247E-2</v>
      </c>
    </row>
    <row r="15" spans="1:20" x14ac:dyDescent="0.25">
      <c r="A15" s="479" t="s">
        <v>35</v>
      </c>
      <c r="B15" s="521">
        <v>21871</v>
      </c>
      <c r="C15" s="521">
        <v>20325</v>
      </c>
      <c r="D15" s="521">
        <v>23846</v>
      </c>
      <c r="E15" s="521">
        <v>33843</v>
      </c>
      <c r="F15" s="230">
        <f t="shared" si="1"/>
        <v>0.41923173697894822</v>
      </c>
      <c r="G15" s="230">
        <f t="shared" si="8"/>
        <v>0.54739152302135241</v>
      </c>
      <c r="H15" s="257">
        <f t="shared" si="2"/>
        <v>9997</v>
      </c>
      <c r="I15" s="257">
        <f t="shared" si="3"/>
        <v>11972</v>
      </c>
      <c r="J15" s="230">
        <f t="shared" si="0"/>
        <v>5.1517296495033678E-2</v>
      </c>
      <c r="K15" s="512"/>
      <c r="L15" s="521">
        <v>43976</v>
      </c>
      <c r="M15" s="521">
        <v>39316</v>
      </c>
      <c r="N15" s="521">
        <v>52762</v>
      </c>
      <c r="O15" s="521">
        <v>70704</v>
      </c>
      <c r="P15" s="230">
        <f t="shared" si="9"/>
        <v>0.34005534286039185</v>
      </c>
      <c r="Q15" s="230">
        <f t="shared" si="4"/>
        <v>0.60778606512643263</v>
      </c>
      <c r="R15" s="257">
        <f t="shared" si="5"/>
        <v>17942</v>
      </c>
      <c r="S15" s="257">
        <f t="shared" si="6"/>
        <v>26728</v>
      </c>
      <c r="T15" s="517">
        <f t="shared" si="7"/>
        <v>5.4890233507077876E-2</v>
      </c>
    </row>
    <row r="16" spans="1:20" x14ac:dyDescent="0.25">
      <c r="A16" s="479" t="s">
        <v>121</v>
      </c>
      <c r="B16" s="521">
        <v>57441</v>
      </c>
      <c r="C16" s="521">
        <v>35147</v>
      </c>
      <c r="D16" s="521">
        <v>54306</v>
      </c>
      <c r="E16" s="521">
        <v>56820</v>
      </c>
      <c r="F16" s="230">
        <f t="shared" si="1"/>
        <v>4.6293227267705239E-2</v>
      </c>
      <c r="G16" s="230">
        <f t="shared" si="8"/>
        <v>-1.081109312163786E-2</v>
      </c>
      <c r="H16" s="257">
        <f t="shared" si="2"/>
        <v>2514</v>
      </c>
      <c r="I16" s="257">
        <f t="shared" si="3"/>
        <v>-621</v>
      </c>
      <c r="J16" s="230">
        <f t="shared" si="0"/>
        <v>8.6493891996803282E-2</v>
      </c>
      <c r="K16" s="512"/>
      <c r="L16" s="521">
        <v>118396</v>
      </c>
      <c r="M16" s="521">
        <v>71061</v>
      </c>
      <c r="N16" s="521">
        <v>112759</v>
      </c>
      <c r="O16" s="521">
        <v>112864</v>
      </c>
      <c r="P16" s="230">
        <f t="shared" si="9"/>
        <v>9.3118952810855582E-4</v>
      </c>
      <c r="Q16" s="230">
        <f t="shared" si="4"/>
        <v>-4.672455150511845E-2</v>
      </c>
      <c r="R16" s="257">
        <f t="shared" si="5"/>
        <v>105</v>
      </c>
      <c r="S16" s="257">
        <f t="shared" si="6"/>
        <v>-5532</v>
      </c>
      <c r="T16" s="517">
        <f t="shared" si="7"/>
        <v>8.7620662403015914E-2</v>
      </c>
    </row>
    <row r="17" spans="1:20" x14ac:dyDescent="0.25">
      <c r="A17" s="479" t="s">
        <v>29</v>
      </c>
      <c r="B17" s="521">
        <v>175808</v>
      </c>
      <c r="C17" s="521">
        <v>164086</v>
      </c>
      <c r="D17" s="521">
        <v>187510</v>
      </c>
      <c r="E17" s="521">
        <v>223622</v>
      </c>
      <c r="F17" s="230">
        <f t="shared" si="1"/>
        <v>0.19258706202335873</v>
      </c>
      <c r="G17" s="230">
        <f t="shared" si="8"/>
        <v>0.27196714597742999</v>
      </c>
      <c r="H17" s="257">
        <f t="shared" si="2"/>
        <v>36112</v>
      </c>
      <c r="I17" s="257">
        <f t="shared" si="3"/>
        <v>47814</v>
      </c>
      <c r="J17" s="230">
        <f t="shared" si="0"/>
        <v>0.3404072002131141</v>
      </c>
      <c r="K17" s="512"/>
      <c r="L17" s="521">
        <v>354046</v>
      </c>
      <c r="M17" s="521">
        <v>267945</v>
      </c>
      <c r="N17" s="521">
        <v>370651</v>
      </c>
      <c r="O17" s="521">
        <v>427455</v>
      </c>
      <c r="P17" s="230">
        <f t="shared" si="9"/>
        <v>0.15325467892977485</v>
      </c>
      <c r="Q17" s="230">
        <f t="shared" si="4"/>
        <v>0.20734311360670654</v>
      </c>
      <c r="R17" s="257">
        <f t="shared" si="5"/>
        <v>56804</v>
      </c>
      <c r="S17" s="257">
        <f t="shared" si="6"/>
        <v>73409</v>
      </c>
      <c r="T17" s="517">
        <f t="shared" si="7"/>
        <v>0.33184975056245719</v>
      </c>
    </row>
    <row r="18" spans="1:20" x14ac:dyDescent="0.25">
      <c r="A18" s="479" t="s">
        <v>46</v>
      </c>
      <c r="B18" s="521">
        <v>54254</v>
      </c>
      <c r="C18" s="521">
        <v>62710</v>
      </c>
      <c r="D18" s="521">
        <v>77372</v>
      </c>
      <c r="E18" s="521">
        <v>83720</v>
      </c>
      <c r="F18" s="230">
        <f t="shared" si="1"/>
        <v>8.2045184304399443E-2</v>
      </c>
      <c r="G18" s="230">
        <f t="shared" si="8"/>
        <v>0.54311202860618568</v>
      </c>
      <c r="H18" s="257">
        <f t="shared" si="2"/>
        <v>6348</v>
      </c>
      <c r="I18" s="257">
        <f t="shared" si="3"/>
        <v>29466</v>
      </c>
      <c r="J18" s="230">
        <f t="shared" si="0"/>
        <v>0.12744224987631769</v>
      </c>
      <c r="K18" s="512"/>
      <c r="L18" s="521">
        <v>118565</v>
      </c>
      <c r="M18" s="521">
        <v>117172</v>
      </c>
      <c r="N18" s="521">
        <v>147784</v>
      </c>
      <c r="O18" s="521">
        <v>160949</v>
      </c>
      <c r="P18" s="230">
        <f t="shared" si="9"/>
        <v>8.9082715314242389E-2</v>
      </c>
      <c r="Q18" s="230">
        <f t="shared" si="4"/>
        <v>0.35747480285075706</v>
      </c>
      <c r="R18" s="257">
        <f t="shared" si="5"/>
        <v>13165</v>
      </c>
      <c r="S18" s="257">
        <f t="shared" si="6"/>
        <v>42384</v>
      </c>
      <c r="T18" s="517">
        <f t="shared" si="7"/>
        <v>0.12495089659327163</v>
      </c>
    </row>
    <row r="19" spans="1:20" ht="21" x14ac:dyDescent="0.35">
      <c r="A19" s="523" t="s">
        <v>122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</row>
    <row r="20" spans="1:20" x14ac:dyDescent="0.25">
      <c r="A20" s="72"/>
      <c r="B20" s="11" t="s">
        <v>146</v>
      </c>
      <c r="C20" s="12"/>
      <c r="D20" s="12"/>
      <c r="E20" s="12"/>
      <c r="F20" s="12"/>
      <c r="G20" s="12"/>
      <c r="H20" s="12"/>
      <c r="I20" s="12"/>
      <c r="J20" s="13"/>
      <c r="K20" s="524"/>
      <c r="L20" s="11" t="str">
        <f>CONCATENATE("acumulado ",B20)</f>
        <v>acumulado febrero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524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525" t="s">
        <v>123</v>
      </c>
      <c r="B22" s="526">
        <v>513880</v>
      </c>
      <c r="C22" s="526">
        <v>472638</v>
      </c>
      <c r="D22" s="526">
        <v>563027</v>
      </c>
      <c r="E22" s="526">
        <v>656925</v>
      </c>
      <c r="F22" s="527">
        <f t="shared" ref="F22:F26" si="10">E22/D22-1</f>
        <v>0.1667735295110182</v>
      </c>
      <c r="G22" s="527">
        <f t="shared" ref="G22:G26" si="11">E22/B22-1</f>
        <v>0.27836265275939898</v>
      </c>
      <c r="H22" s="526">
        <f t="shared" ref="H22:H26" si="12">E22-D22</f>
        <v>93898</v>
      </c>
      <c r="I22" s="526">
        <f t="shared" ref="I22:I26" si="13">E22-B22</f>
        <v>143045</v>
      </c>
      <c r="J22" s="527">
        <f>E22/$E$22</f>
        <v>1</v>
      </c>
      <c r="K22" s="524"/>
      <c r="L22" s="526">
        <v>1036481</v>
      </c>
      <c r="M22" s="526">
        <v>853522</v>
      </c>
      <c r="N22" s="526">
        <v>1125564</v>
      </c>
      <c r="O22" s="526">
        <v>1288098</v>
      </c>
      <c r="P22" s="527">
        <f t="shared" ref="P22" si="14">O22/N22-1</f>
        <v>0.1444022729938057</v>
      </c>
      <c r="Q22" s="527">
        <f t="shared" ref="Q22:Q26" si="15">O22/L22-1</f>
        <v>0.24276084173274759</v>
      </c>
      <c r="R22" s="526">
        <f t="shared" ref="R22:R26" si="16">O22-N22</f>
        <v>162534</v>
      </c>
      <c r="S22" s="526">
        <f t="shared" ref="S22:S26" si="17">O22-L22</f>
        <v>251617</v>
      </c>
      <c r="T22" s="527">
        <f>O22/$O$22</f>
        <v>1</v>
      </c>
    </row>
    <row r="23" spans="1:20" x14ac:dyDescent="0.25">
      <c r="A23" s="479" t="s">
        <v>124</v>
      </c>
      <c r="B23" s="521">
        <v>345427</v>
      </c>
      <c r="C23" s="521">
        <v>310331</v>
      </c>
      <c r="D23" s="521">
        <v>360607</v>
      </c>
      <c r="E23" s="521">
        <v>432265</v>
      </c>
      <c r="F23" s="522">
        <f>E23/D23-1</f>
        <v>0.19871494452409411</v>
      </c>
      <c r="G23" s="522">
        <f t="shared" si="11"/>
        <v>0.25139320319488623</v>
      </c>
      <c r="H23" s="521">
        <f t="shared" si="12"/>
        <v>71658</v>
      </c>
      <c r="I23" s="521">
        <f t="shared" si="13"/>
        <v>86838</v>
      </c>
      <c r="J23" s="522">
        <f>E23/$E$22</f>
        <v>0.65801271073562428</v>
      </c>
      <c r="K23" s="524"/>
      <c r="L23" s="521">
        <v>661809</v>
      </c>
      <c r="M23" s="521">
        <v>513366</v>
      </c>
      <c r="N23" s="521">
        <v>669687</v>
      </c>
      <c r="O23" s="521">
        <v>824125</v>
      </c>
      <c r="P23" s="522">
        <f>O23/N23-1</f>
        <v>0.23061221137635934</v>
      </c>
      <c r="Q23" s="522">
        <f t="shared" si="15"/>
        <v>0.24526109496848791</v>
      </c>
      <c r="R23" s="521">
        <f t="shared" si="16"/>
        <v>154438</v>
      </c>
      <c r="S23" s="521">
        <f t="shared" si="17"/>
        <v>162316</v>
      </c>
      <c r="T23" s="527">
        <f t="shared" ref="T23:T26" si="18">O23/$O$22</f>
        <v>0.63979992205561997</v>
      </c>
    </row>
    <row r="24" spans="1:20" x14ac:dyDescent="0.25">
      <c r="A24" s="479" t="s">
        <v>125</v>
      </c>
      <c r="B24" s="521">
        <v>130055</v>
      </c>
      <c r="C24" s="521">
        <v>124072</v>
      </c>
      <c r="D24" s="521">
        <v>145752</v>
      </c>
      <c r="E24" s="521">
        <v>167999</v>
      </c>
      <c r="F24" s="522">
        <f t="shared" si="10"/>
        <v>0.15263598441187765</v>
      </c>
      <c r="G24" s="522">
        <f t="shared" si="11"/>
        <v>0.29175348890853869</v>
      </c>
      <c r="H24" s="521">
        <f t="shared" si="12"/>
        <v>22247</v>
      </c>
      <c r="I24" s="521">
        <f t="shared" si="13"/>
        <v>37944</v>
      </c>
      <c r="J24" s="522">
        <f>E24/$E$22</f>
        <v>0.25573543402975984</v>
      </c>
      <c r="K24" s="524"/>
      <c r="L24" s="521">
        <v>287916</v>
      </c>
      <c r="M24" s="521">
        <v>251384</v>
      </c>
      <c r="N24" s="521">
        <v>330139</v>
      </c>
      <c r="O24" s="521">
        <v>340959</v>
      </c>
      <c r="P24" s="522">
        <f t="shared" ref="P24:P26" si="19">O24/N24-1</f>
        <v>3.2774073950669225E-2</v>
      </c>
      <c r="Q24" s="522">
        <f t="shared" si="15"/>
        <v>0.18423081732171886</v>
      </c>
      <c r="R24" s="521">
        <f t="shared" si="16"/>
        <v>10820</v>
      </c>
      <c r="S24" s="521">
        <f t="shared" si="17"/>
        <v>53043</v>
      </c>
      <c r="T24" s="527">
        <f t="shared" si="18"/>
        <v>0.26469958031143592</v>
      </c>
    </row>
    <row r="25" spans="1:20" x14ac:dyDescent="0.25">
      <c r="A25" s="479" t="s">
        <v>126</v>
      </c>
      <c r="B25" s="521">
        <v>27921</v>
      </c>
      <c r="C25" s="521">
        <v>26906</v>
      </c>
      <c r="D25" s="521">
        <v>43054</v>
      </c>
      <c r="E25" s="521">
        <v>40476</v>
      </c>
      <c r="F25" s="522">
        <f t="shared" si="10"/>
        <v>-5.9878292377014919E-2</v>
      </c>
      <c r="G25" s="522">
        <f t="shared" si="11"/>
        <v>0.44966154507360057</v>
      </c>
      <c r="H25" s="521">
        <f t="shared" si="12"/>
        <v>-2578</v>
      </c>
      <c r="I25" s="521">
        <f t="shared" si="13"/>
        <v>12555</v>
      </c>
      <c r="J25" s="522">
        <f>E25/$E$22</f>
        <v>6.161433953647677E-2</v>
      </c>
      <c r="K25" s="524"/>
      <c r="L25" s="521">
        <v>69307</v>
      </c>
      <c r="M25" s="521">
        <v>68114</v>
      </c>
      <c r="N25" s="521">
        <v>95310</v>
      </c>
      <c r="O25" s="521">
        <v>94887</v>
      </c>
      <c r="P25" s="522">
        <f t="shared" si="19"/>
        <v>-4.4381491973559672E-3</v>
      </c>
      <c r="Q25" s="522">
        <f t="shared" si="15"/>
        <v>0.36908248806036914</v>
      </c>
      <c r="R25" s="521">
        <f t="shared" si="16"/>
        <v>-423</v>
      </c>
      <c r="S25" s="521">
        <f t="shared" si="17"/>
        <v>25580</v>
      </c>
      <c r="T25" s="527">
        <f t="shared" si="18"/>
        <v>7.3664426153910653E-2</v>
      </c>
    </row>
    <row r="26" spans="1:20" x14ac:dyDescent="0.25">
      <c r="A26" s="479" t="s">
        <v>127</v>
      </c>
      <c r="B26" s="521">
        <v>10477</v>
      </c>
      <c r="C26" s="521">
        <v>11329</v>
      </c>
      <c r="D26" s="521">
        <v>13614</v>
      </c>
      <c r="E26" s="521">
        <v>16186</v>
      </c>
      <c r="F26" s="522">
        <f t="shared" si="10"/>
        <v>0.18892316732775094</v>
      </c>
      <c r="G26" s="522">
        <f t="shared" si="11"/>
        <v>0.54490789348095836</v>
      </c>
      <c r="H26" s="521">
        <f t="shared" si="12"/>
        <v>2572</v>
      </c>
      <c r="I26" s="521">
        <f t="shared" si="13"/>
        <v>5709</v>
      </c>
      <c r="J26" s="522">
        <f>E26/$E$22</f>
        <v>2.4639037941926401E-2</v>
      </c>
      <c r="K26" s="524"/>
      <c r="L26" s="521">
        <v>17449</v>
      </c>
      <c r="M26" s="521">
        <v>20658</v>
      </c>
      <c r="N26" s="521">
        <v>30429</v>
      </c>
      <c r="O26" s="521">
        <v>28128</v>
      </c>
      <c r="P26" s="522">
        <f t="shared" si="19"/>
        <v>-7.5618653258404778E-2</v>
      </c>
      <c r="Q26" s="522">
        <f t="shared" si="15"/>
        <v>0.61201214969339213</v>
      </c>
      <c r="R26" s="521">
        <f t="shared" si="16"/>
        <v>-2301</v>
      </c>
      <c r="S26" s="521">
        <f t="shared" si="17"/>
        <v>10679</v>
      </c>
      <c r="T26" s="527">
        <f t="shared" si="18"/>
        <v>2.1836847817479726E-2</v>
      </c>
    </row>
    <row r="27" spans="1:20" ht="21" x14ac:dyDescent="0.35">
      <c r="A27" s="528" t="s">
        <v>128</v>
      </c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</row>
    <row r="28" spans="1:20" x14ac:dyDescent="0.25">
      <c r="A28" s="72"/>
      <c r="B28" s="11" t="s">
        <v>146</v>
      </c>
      <c r="C28" s="12"/>
      <c r="D28" s="12"/>
      <c r="E28" s="12"/>
      <c r="F28" s="12"/>
      <c r="G28" s="12"/>
      <c r="H28" s="12"/>
      <c r="I28" s="12"/>
      <c r="J28" s="13"/>
      <c r="K28" s="529"/>
      <c r="L28" s="11" t="str">
        <f>CONCATENATE("acumulado ",B28)</f>
        <v>acumulado febrero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529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530" t="s">
        <v>129</v>
      </c>
      <c r="B30" s="531">
        <v>513880</v>
      </c>
      <c r="C30" s="531">
        <v>472638</v>
      </c>
      <c r="D30" s="531">
        <v>563027</v>
      </c>
      <c r="E30" s="531">
        <v>656925</v>
      </c>
      <c r="F30" s="532">
        <f t="shared" ref="F30:F37" si="20">E30/D30-1</f>
        <v>0.1667735295110182</v>
      </c>
      <c r="G30" s="532">
        <f t="shared" ref="G30:G37" si="21">E30/B30-1</f>
        <v>0.27836265275939898</v>
      </c>
      <c r="H30" s="531">
        <f t="shared" ref="H30:H37" si="22">E30-D30</f>
        <v>93898</v>
      </c>
      <c r="I30" s="531">
        <f t="shared" ref="I30:I37" si="23">E30-B30</f>
        <v>143045</v>
      </c>
      <c r="J30" s="532">
        <f>E30/$E$30</f>
        <v>1</v>
      </c>
      <c r="K30" s="533"/>
      <c r="L30" s="531">
        <v>1036481</v>
      </c>
      <c r="M30" s="531">
        <v>853522</v>
      </c>
      <c r="N30" s="531">
        <v>1125564</v>
      </c>
      <c r="O30" s="531">
        <v>1288098</v>
      </c>
      <c r="P30" s="532">
        <f t="shared" ref="P30:P37" si="24">O30/N30-1</f>
        <v>0.1444022729938057</v>
      </c>
      <c r="Q30" s="532">
        <f t="shared" ref="Q30:Q37" si="25">O30/L30-1</f>
        <v>0.24276084173274759</v>
      </c>
      <c r="R30" s="531">
        <f t="shared" ref="R30:R37" si="26">O30-N30</f>
        <v>162534</v>
      </c>
      <c r="S30" s="531">
        <f t="shared" ref="S30:S37" si="27">O30-L30</f>
        <v>251617</v>
      </c>
      <c r="T30" s="532">
        <f>O30/$O$30</f>
        <v>1</v>
      </c>
    </row>
    <row r="31" spans="1:20" x14ac:dyDescent="0.25">
      <c r="A31" s="479" t="s">
        <v>130</v>
      </c>
      <c r="B31" s="480">
        <v>377789</v>
      </c>
      <c r="C31" s="480">
        <v>342398</v>
      </c>
      <c r="D31" s="480">
        <v>423657</v>
      </c>
      <c r="E31" s="480">
        <v>501215</v>
      </c>
      <c r="F31" s="482">
        <f t="shared" si="20"/>
        <v>0.18306790634876791</v>
      </c>
      <c r="G31" s="482">
        <f t="shared" si="21"/>
        <v>0.32670617725767559</v>
      </c>
      <c r="H31" s="480">
        <f t="shared" si="22"/>
        <v>77558</v>
      </c>
      <c r="I31" s="480">
        <f t="shared" si="23"/>
        <v>123426</v>
      </c>
      <c r="J31" s="482">
        <f t="shared" ref="J31:J37" si="28">E31/$E$30</f>
        <v>0.76297141987289263</v>
      </c>
      <c r="K31" s="529"/>
      <c r="L31" s="480">
        <v>769376</v>
      </c>
      <c r="M31" s="480">
        <v>601842</v>
      </c>
      <c r="N31" s="480">
        <v>835477</v>
      </c>
      <c r="O31" s="480">
        <v>955403</v>
      </c>
      <c r="P31" s="482">
        <f t="shared" si="24"/>
        <v>0.14354195268092362</v>
      </c>
      <c r="Q31" s="482">
        <f t="shared" si="25"/>
        <v>0.24178945015181141</v>
      </c>
      <c r="R31" s="480">
        <f t="shared" si="26"/>
        <v>119926</v>
      </c>
      <c r="S31" s="480">
        <f t="shared" si="27"/>
        <v>186027</v>
      </c>
      <c r="T31" s="532">
        <f t="shared" ref="T31:T37" si="29">O31/$O$30</f>
        <v>0.74171608060877359</v>
      </c>
    </row>
    <row r="32" spans="1:20" x14ac:dyDescent="0.25">
      <c r="A32" s="534" t="s">
        <v>131</v>
      </c>
      <c r="B32" s="480">
        <v>329821</v>
      </c>
      <c r="C32" s="480">
        <v>324512</v>
      </c>
      <c r="D32" s="480">
        <v>341038</v>
      </c>
      <c r="E32" s="480">
        <v>390642</v>
      </c>
      <c r="F32" s="482">
        <f t="shared" si="20"/>
        <v>0.1454500671479424</v>
      </c>
      <c r="G32" s="482">
        <f t="shared" si="21"/>
        <v>0.18440608693806637</v>
      </c>
      <c r="H32" s="480">
        <f t="shared" si="22"/>
        <v>49604</v>
      </c>
      <c r="I32" s="480">
        <f t="shared" si="23"/>
        <v>60821</v>
      </c>
      <c r="J32" s="482">
        <f>E32/$E$30</f>
        <v>0.59465235757506563</v>
      </c>
      <c r="K32" s="529"/>
      <c r="L32" s="480">
        <v>689321</v>
      </c>
      <c r="M32" s="480">
        <v>566099</v>
      </c>
      <c r="N32" s="480">
        <v>668204</v>
      </c>
      <c r="O32" s="480">
        <v>742002</v>
      </c>
      <c r="P32" s="482">
        <f t="shared" si="24"/>
        <v>0.11044232001005683</v>
      </c>
      <c r="Q32" s="482">
        <f t="shared" si="25"/>
        <v>7.642448148250236E-2</v>
      </c>
      <c r="R32" s="480">
        <f t="shared" si="26"/>
        <v>73798</v>
      </c>
      <c r="S32" s="480">
        <f t="shared" si="27"/>
        <v>52681</v>
      </c>
      <c r="T32" s="532">
        <f t="shared" si="29"/>
        <v>0.57604467983026131</v>
      </c>
    </row>
    <row r="33" spans="1:20" x14ac:dyDescent="0.25">
      <c r="A33" s="534" t="s">
        <v>11</v>
      </c>
      <c r="B33" s="480">
        <v>47969</v>
      </c>
      <c r="C33" s="480">
        <v>17887</v>
      </c>
      <c r="D33" s="480">
        <v>82619</v>
      </c>
      <c r="E33" s="480">
        <v>110572</v>
      </c>
      <c r="F33" s="482">
        <f t="shared" si="20"/>
        <v>0.33833621806122083</v>
      </c>
      <c r="G33" s="482">
        <f t="shared" si="21"/>
        <v>1.3050720256832538</v>
      </c>
      <c r="H33" s="480">
        <f t="shared" si="22"/>
        <v>27953</v>
      </c>
      <c r="I33" s="480">
        <f t="shared" si="23"/>
        <v>62603</v>
      </c>
      <c r="J33" s="482">
        <f t="shared" si="28"/>
        <v>0.16831754005403965</v>
      </c>
      <c r="K33" s="529"/>
      <c r="L33" s="480">
        <v>80055</v>
      </c>
      <c r="M33" s="480">
        <v>35744</v>
      </c>
      <c r="N33" s="480">
        <v>167273</v>
      </c>
      <c r="O33" s="480">
        <v>213400</v>
      </c>
      <c r="P33" s="482">
        <f t="shared" si="24"/>
        <v>0.2757587895237128</v>
      </c>
      <c r="Q33" s="482">
        <f t="shared" si="25"/>
        <v>1.6656673536943352</v>
      </c>
      <c r="R33" s="480">
        <f t="shared" si="26"/>
        <v>46127</v>
      </c>
      <c r="S33" s="480">
        <f t="shared" si="27"/>
        <v>133345</v>
      </c>
      <c r="T33" s="532">
        <f t="shared" si="29"/>
        <v>0.16567062444006589</v>
      </c>
    </row>
    <row r="34" spans="1:20" x14ac:dyDescent="0.25">
      <c r="A34" s="479" t="s">
        <v>132</v>
      </c>
      <c r="B34" s="480">
        <v>56002</v>
      </c>
      <c r="C34" s="480">
        <v>26094</v>
      </c>
      <c r="D34" s="480">
        <v>31515</v>
      </c>
      <c r="E34" s="480">
        <v>34088</v>
      </c>
      <c r="F34" s="482">
        <f t="shared" si="20"/>
        <v>8.1643661748373786E-2</v>
      </c>
      <c r="G34" s="482">
        <f t="shared" si="21"/>
        <v>-0.39130745330523908</v>
      </c>
      <c r="H34" s="480">
        <f t="shared" si="22"/>
        <v>2573</v>
      </c>
      <c r="I34" s="480">
        <f t="shared" si="23"/>
        <v>-21914</v>
      </c>
      <c r="J34" s="482">
        <f t="shared" si="28"/>
        <v>5.1890246222932604E-2</v>
      </c>
      <c r="K34" s="529"/>
      <c r="L34" s="480">
        <v>105903</v>
      </c>
      <c r="M34" s="480">
        <v>56752</v>
      </c>
      <c r="N34" s="480">
        <v>84986</v>
      </c>
      <c r="O34" s="480">
        <v>86606</v>
      </c>
      <c r="P34" s="482">
        <f t="shared" si="24"/>
        <v>1.9061963146871141E-2</v>
      </c>
      <c r="Q34" s="482">
        <f t="shared" si="25"/>
        <v>-0.18221391273146181</v>
      </c>
      <c r="R34" s="480">
        <f t="shared" si="26"/>
        <v>1620</v>
      </c>
      <c r="S34" s="480">
        <f t="shared" si="27"/>
        <v>-19297</v>
      </c>
      <c r="T34" s="532">
        <f t="shared" si="29"/>
        <v>6.7235567480114097E-2</v>
      </c>
    </row>
    <row r="35" spans="1:20" x14ac:dyDescent="0.25">
      <c r="A35" s="479" t="s">
        <v>133</v>
      </c>
      <c r="B35" s="480">
        <v>17533</v>
      </c>
      <c r="C35" s="480">
        <v>17761</v>
      </c>
      <c r="D35" s="480">
        <v>19012</v>
      </c>
      <c r="E35" s="480">
        <v>17054</v>
      </c>
      <c r="F35" s="482">
        <f t="shared" si="20"/>
        <v>-0.10298758678729225</v>
      </c>
      <c r="G35" s="482">
        <f t="shared" si="21"/>
        <v>-2.7319911024924481E-2</v>
      </c>
      <c r="H35" s="480">
        <f t="shared" si="22"/>
        <v>-1958</v>
      </c>
      <c r="I35" s="480">
        <f t="shared" si="23"/>
        <v>-479</v>
      </c>
      <c r="J35" s="482">
        <f t="shared" si="28"/>
        <v>2.5960345549339726E-2</v>
      </c>
      <c r="K35" s="529"/>
      <c r="L35" s="480">
        <v>39624</v>
      </c>
      <c r="M35" s="480">
        <v>41927</v>
      </c>
      <c r="N35" s="480">
        <v>43809</v>
      </c>
      <c r="O35" s="480">
        <v>38734</v>
      </c>
      <c r="P35" s="482">
        <f t="shared" si="24"/>
        <v>-0.1158437763929786</v>
      </c>
      <c r="Q35" s="482">
        <f t="shared" si="25"/>
        <v>-2.2461134665859084E-2</v>
      </c>
      <c r="R35" s="480">
        <f t="shared" si="26"/>
        <v>-5075</v>
      </c>
      <c r="S35" s="480">
        <f t="shared" si="27"/>
        <v>-890</v>
      </c>
      <c r="T35" s="532">
        <f t="shared" si="29"/>
        <v>3.0070693378919926E-2</v>
      </c>
    </row>
    <row r="36" spans="1:20" x14ac:dyDescent="0.25">
      <c r="A36" s="479" t="s">
        <v>134</v>
      </c>
      <c r="B36" s="480">
        <v>32768</v>
      </c>
      <c r="C36" s="480">
        <v>21640</v>
      </c>
      <c r="D36" s="480">
        <v>32951</v>
      </c>
      <c r="E36" s="480">
        <v>48851</v>
      </c>
      <c r="F36" s="482">
        <f t="shared" si="20"/>
        <v>0.48253467269582107</v>
      </c>
      <c r="G36" s="482">
        <f t="shared" si="21"/>
        <v>0.490814208984375</v>
      </c>
      <c r="H36" s="480">
        <f t="shared" si="22"/>
        <v>15900</v>
      </c>
      <c r="I36" s="480">
        <f t="shared" si="23"/>
        <v>16083</v>
      </c>
      <c r="J36" s="482">
        <f t="shared" si="28"/>
        <v>7.436313125547056E-2</v>
      </c>
      <c r="K36" s="529"/>
      <c r="L36" s="480">
        <v>61984</v>
      </c>
      <c r="M36" s="480">
        <v>34467</v>
      </c>
      <c r="N36" s="480">
        <v>56002</v>
      </c>
      <c r="O36" s="480">
        <v>103768</v>
      </c>
      <c r="P36" s="482">
        <f t="shared" si="24"/>
        <v>0.85293382379200744</v>
      </c>
      <c r="Q36" s="482">
        <f t="shared" si="25"/>
        <v>0.67410944759938052</v>
      </c>
      <c r="R36" s="480">
        <f t="shared" si="26"/>
        <v>47766</v>
      </c>
      <c r="S36" s="480">
        <f t="shared" si="27"/>
        <v>41784</v>
      </c>
      <c r="T36" s="532">
        <f t="shared" si="29"/>
        <v>8.0559087895486214E-2</v>
      </c>
    </row>
    <row r="37" spans="1:20" x14ac:dyDescent="0.25">
      <c r="A37" s="479" t="s">
        <v>135</v>
      </c>
      <c r="B37" s="480">
        <v>29788</v>
      </c>
      <c r="C37" s="480">
        <v>64745</v>
      </c>
      <c r="D37" s="480">
        <v>55892</v>
      </c>
      <c r="E37" s="480">
        <v>55718</v>
      </c>
      <c r="F37" s="482">
        <f t="shared" si="20"/>
        <v>-3.1131467830816106E-3</v>
      </c>
      <c r="G37" s="482">
        <f t="shared" si="21"/>
        <v>0.87048475896334088</v>
      </c>
      <c r="H37" s="480">
        <f t="shared" si="22"/>
        <v>-174</v>
      </c>
      <c r="I37" s="480">
        <f t="shared" si="23"/>
        <v>25930</v>
      </c>
      <c r="J37" s="482">
        <f t="shared" si="28"/>
        <v>8.481637934315181E-2</v>
      </c>
      <c r="K37" s="529"/>
      <c r="L37" s="480">
        <v>59594</v>
      </c>
      <c r="M37" s="480">
        <v>118535</v>
      </c>
      <c r="N37" s="480">
        <v>105290</v>
      </c>
      <c r="O37" s="480">
        <v>103587</v>
      </c>
      <c r="P37" s="482">
        <f t="shared" si="24"/>
        <v>-1.6174375534238727E-2</v>
      </c>
      <c r="Q37" s="482">
        <f t="shared" si="25"/>
        <v>0.73821190052689878</v>
      </c>
      <c r="R37" s="480">
        <f t="shared" si="26"/>
        <v>-1703</v>
      </c>
      <c r="S37" s="480">
        <f t="shared" si="27"/>
        <v>43993</v>
      </c>
      <c r="T37" s="532">
        <f t="shared" si="29"/>
        <v>8.041857063670621E-2</v>
      </c>
    </row>
    <row r="38" spans="1:20" ht="21" x14ac:dyDescent="0.35">
      <c r="A38" s="535" t="s">
        <v>136</v>
      </c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</row>
    <row r="39" spans="1:20" x14ac:dyDescent="0.25">
      <c r="A39" s="72"/>
      <c r="B39" s="11" t="s">
        <v>146</v>
      </c>
      <c r="C39" s="12"/>
      <c r="D39" s="12"/>
      <c r="E39" s="12"/>
      <c r="F39" s="12"/>
      <c r="G39" s="12"/>
      <c r="H39" s="12"/>
      <c r="I39" s="12"/>
      <c r="J39" s="13"/>
      <c r="K39" s="536"/>
      <c r="L39" s="11" t="str">
        <f>CONCATENATE("acumulado ",B39)</f>
        <v>acumulado febrero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536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537" t="s">
        <v>137</v>
      </c>
      <c r="B41" s="538">
        <v>513880</v>
      </c>
      <c r="C41" s="538">
        <v>472638</v>
      </c>
      <c r="D41" s="538">
        <v>563027</v>
      </c>
      <c r="E41" s="538">
        <v>656925</v>
      </c>
      <c r="F41" s="539">
        <f t="shared" ref="F41:F45" si="30">E41/D41-1</f>
        <v>0.1667735295110182</v>
      </c>
      <c r="G41" s="539">
        <f t="shared" ref="G41:G45" si="31">E41/B41-1</f>
        <v>0.27836265275939898</v>
      </c>
      <c r="H41" s="538">
        <f t="shared" ref="H41:H45" si="32">E41-D41</f>
        <v>93898</v>
      </c>
      <c r="I41" s="538">
        <f t="shared" ref="I41:I45" si="33">E41-B41</f>
        <v>143045</v>
      </c>
      <c r="J41" s="539">
        <f>E41/$E$41</f>
        <v>1</v>
      </c>
      <c r="K41" s="540"/>
      <c r="L41" s="538">
        <v>1036481</v>
      </c>
      <c r="M41" s="538">
        <v>853522</v>
      </c>
      <c r="N41" s="538">
        <v>1125564</v>
      </c>
      <c r="O41" s="538">
        <v>1288098</v>
      </c>
      <c r="P41" s="539">
        <f t="shared" ref="P41:P45" si="34">O41/N41-1</f>
        <v>0.1444022729938057</v>
      </c>
      <c r="Q41" s="539">
        <f t="shared" ref="Q41:Q45" si="35">O41/L41-1</f>
        <v>0.24276084173274759</v>
      </c>
      <c r="R41" s="538">
        <f t="shared" ref="R41:R45" si="36">O41-N41</f>
        <v>162534</v>
      </c>
      <c r="S41" s="538">
        <f t="shared" ref="S41:S45" si="37">O41-L41</f>
        <v>251617</v>
      </c>
      <c r="T41" s="539">
        <f>O41/$O$41</f>
        <v>1</v>
      </c>
    </row>
    <row r="42" spans="1:20" x14ac:dyDescent="0.25">
      <c r="A42" s="479" t="s">
        <v>138</v>
      </c>
      <c r="B42" s="480">
        <v>495684</v>
      </c>
      <c r="C42" s="480">
        <v>452852</v>
      </c>
      <c r="D42" s="480">
        <v>543034</v>
      </c>
      <c r="E42" s="480">
        <v>638727</v>
      </c>
      <c r="F42" s="481">
        <f t="shared" si="30"/>
        <v>0.17621916859717812</v>
      </c>
      <c r="G42" s="481">
        <f t="shared" si="31"/>
        <v>0.28857699663495295</v>
      </c>
      <c r="H42" s="480">
        <f t="shared" si="32"/>
        <v>95693</v>
      </c>
      <c r="I42" s="480">
        <f t="shared" si="33"/>
        <v>143043</v>
      </c>
      <c r="J42" s="481">
        <f>E42/$E$41</f>
        <v>0.97229820755794039</v>
      </c>
      <c r="K42" s="536"/>
      <c r="L42" s="480">
        <v>995169</v>
      </c>
      <c r="M42" s="480">
        <v>812287</v>
      </c>
      <c r="N42" s="480">
        <v>1065950</v>
      </c>
      <c r="O42" s="480">
        <v>1232317</v>
      </c>
      <c r="P42" s="481">
        <f t="shared" si="34"/>
        <v>0.15607392466813641</v>
      </c>
      <c r="Q42" s="481">
        <f t="shared" si="35"/>
        <v>0.23829922354896516</v>
      </c>
      <c r="R42" s="480">
        <f t="shared" si="36"/>
        <v>166367</v>
      </c>
      <c r="S42" s="480">
        <f t="shared" si="37"/>
        <v>237148</v>
      </c>
      <c r="T42" s="539">
        <f t="shared" ref="T42:T45" si="38">O42/$O$41</f>
        <v>0.95669506512703228</v>
      </c>
    </row>
    <row r="43" spans="1:20" x14ac:dyDescent="0.25">
      <c r="A43" s="479" t="s">
        <v>139</v>
      </c>
      <c r="B43" s="480">
        <v>5669</v>
      </c>
      <c r="C43" s="480">
        <v>6938</v>
      </c>
      <c r="D43" s="480">
        <v>8714</v>
      </c>
      <c r="E43" s="480">
        <v>6268</v>
      </c>
      <c r="F43" s="481">
        <f t="shared" si="30"/>
        <v>-0.28069772779435387</v>
      </c>
      <c r="G43" s="481">
        <f t="shared" si="31"/>
        <v>0.10566237431645797</v>
      </c>
      <c r="H43" s="480">
        <f t="shared" si="32"/>
        <v>-2446</v>
      </c>
      <c r="I43" s="480">
        <f t="shared" si="33"/>
        <v>599</v>
      </c>
      <c r="J43" s="481">
        <f>E43/$E$41</f>
        <v>9.5414240590630597E-3</v>
      </c>
      <c r="K43" s="536"/>
      <c r="L43" s="480">
        <v>17926</v>
      </c>
      <c r="M43" s="480">
        <v>18181</v>
      </c>
      <c r="N43" s="480">
        <v>32169</v>
      </c>
      <c r="O43" s="480">
        <v>26717</v>
      </c>
      <c r="P43" s="481">
        <f t="shared" si="34"/>
        <v>-0.16947993409804474</v>
      </c>
      <c r="Q43" s="481">
        <f t="shared" si="35"/>
        <v>0.49040499832645312</v>
      </c>
      <c r="R43" s="480">
        <f t="shared" si="36"/>
        <v>-5452</v>
      </c>
      <c r="S43" s="480">
        <f t="shared" si="37"/>
        <v>8791</v>
      </c>
      <c r="T43" s="539">
        <f t="shared" si="38"/>
        <v>2.0741434269752768E-2</v>
      </c>
    </row>
    <row r="44" spans="1:20" x14ac:dyDescent="0.25">
      <c r="A44" s="541" t="s">
        <v>140</v>
      </c>
      <c r="B44" s="480">
        <v>10888</v>
      </c>
      <c r="C44" s="480">
        <v>8254</v>
      </c>
      <c r="D44" s="480">
        <v>7497</v>
      </c>
      <c r="E44" s="480">
        <v>7945</v>
      </c>
      <c r="F44" s="481">
        <f t="shared" si="30"/>
        <v>5.9757236227824473E-2</v>
      </c>
      <c r="G44" s="481">
        <f t="shared" si="31"/>
        <v>-0.27029757531227039</v>
      </c>
      <c r="H44" s="480">
        <f t="shared" si="32"/>
        <v>448</v>
      </c>
      <c r="I44" s="480">
        <f t="shared" si="33"/>
        <v>-2943</v>
      </c>
      <c r="J44" s="481">
        <f>E44/$E$41</f>
        <v>1.2094226890436504E-2</v>
      </c>
      <c r="K44" s="536"/>
      <c r="L44" s="480">
        <v>20590</v>
      </c>
      <c r="M44" s="480">
        <v>15472</v>
      </c>
      <c r="N44" s="480">
        <v>18561</v>
      </c>
      <c r="O44" s="480">
        <v>21455</v>
      </c>
      <c r="P44" s="481">
        <f t="shared" si="34"/>
        <v>0.15591832336619804</v>
      </c>
      <c r="Q44" s="481">
        <f t="shared" si="35"/>
        <v>4.201068479844583E-2</v>
      </c>
      <c r="R44" s="480">
        <f t="shared" si="36"/>
        <v>2894</v>
      </c>
      <c r="S44" s="480">
        <f t="shared" si="37"/>
        <v>865</v>
      </c>
      <c r="T44" s="539">
        <f t="shared" si="38"/>
        <v>1.6656341365330899E-2</v>
      </c>
    </row>
    <row r="45" spans="1:20" x14ac:dyDescent="0.25">
      <c r="A45" s="479" t="s">
        <v>141</v>
      </c>
      <c r="B45" s="480">
        <v>1639</v>
      </c>
      <c r="C45" s="480">
        <v>4594</v>
      </c>
      <c r="D45" s="480">
        <v>3783</v>
      </c>
      <c r="E45" s="480">
        <v>3985</v>
      </c>
      <c r="F45" s="481">
        <f t="shared" si="30"/>
        <v>5.3396775046259615E-2</v>
      </c>
      <c r="G45" s="481">
        <f t="shared" si="31"/>
        <v>1.4313605857230018</v>
      </c>
      <c r="H45" s="480">
        <f t="shared" si="32"/>
        <v>202</v>
      </c>
      <c r="I45" s="480">
        <f t="shared" si="33"/>
        <v>2346</v>
      </c>
      <c r="J45" s="481">
        <f>E45/$E$41</f>
        <v>6.0661414925600333E-3</v>
      </c>
      <c r="K45" s="536"/>
      <c r="L45" s="480">
        <v>2796</v>
      </c>
      <c r="M45" s="480">
        <v>7583</v>
      </c>
      <c r="N45" s="480">
        <v>8886</v>
      </c>
      <c r="O45" s="480">
        <v>7609</v>
      </c>
      <c r="P45" s="481">
        <f t="shared" si="34"/>
        <v>-0.14370920549178479</v>
      </c>
      <c r="Q45" s="481">
        <f t="shared" si="35"/>
        <v>1.7213876967095851</v>
      </c>
      <c r="R45" s="480">
        <f t="shared" si="36"/>
        <v>-1277</v>
      </c>
      <c r="S45" s="480">
        <f t="shared" si="37"/>
        <v>4813</v>
      </c>
      <c r="T45" s="539">
        <f t="shared" si="38"/>
        <v>5.9071592378840739E-3</v>
      </c>
    </row>
    <row r="46" spans="1:20" ht="21" x14ac:dyDescent="0.35">
      <c r="A46" s="542" t="s">
        <v>142</v>
      </c>
      <c r="B46" s="542"/>
      <c r="C46" s="542"/>
      <c r="D46" s="542"/>
      <c r="E46" s="542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</row>
    <row r="47" spans="1:20" x14ac:dyDescent="0.25">
      <c r="A47" s="72"/>
      <c r="B47" s="11" t="s">
        <v>146</v>
      </c>
      <c r="C47" s="12"/>
      <c r="D47" s="12"/>
      <c r="E47" s="12"/>
      <c r="F47" s="12"/>
      <c r="G47" s="12"/>
      <c r="H47" s="12"/>
      <c r="I47" s="12"/>
      <c r="J47" s="13"/>
      <c r="K47" s="543"/>
      <c r="L47" s="11" t="str">
        <f>CONCATENATE("acumulado ",B47)</f>
        <v>acumulado febrero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43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44" t="s">
        <v>118</v>
      </c>
      <c r="B49" s="545">
        <v>513880</v>
      </c>
      <c r="C49" s="545">
        <v>472638</v>
      </c>
      <c r="D49" s="545">
        <v>563027</v>
      </c>
      <c r="E49" s="545">
        <v>656925</v>
      </c>
      <c r="F49" s="546">
        <f t="shared" ref="F49:F51" si="39">E49/D49-1</f>
        <v>0.1667735295110182</v>
      </c>
      <c r="G49" s="546">
        <f>E49/B49-1</f>
        <v>0.27836265275939898</v>
      </c>
      <c r="H49" s="545">
        <f t="shared" ref="H49:H51" si="40">E49-D49</f>
        <v>93898</v>
      </c>
      <c r="I49" s="545">
        <f t="shared" ref="I49:I51" si="41">E49-B49</f>
        <v>143045</v>
      </c>
      <c r="J49" s="546">
        <f>E49/$E$49</f>
        <v>1</v>
      </c>
      <c r="K49" s="547"/>
      <c r="L49" s="545">
        <v>1036481</v>
      </c>
      <c r="M49" s="545">
        <v>853522</v>
      </c>
      <c r="N49" s="545">
        <v>1125564</v>
      </c>
      <c r="O49" s="545">
        <v>1288098</v>
      </c>
      <c r="P49" s="546">
        <f t="shared" ref="P49:P51" si="42">O49/N49-1</f>
        <v>0.1444022729938057</v>
      </c>
      <c r="Q49" s="546">
        <f t="shared" ref="Q49:Q51" si="43">O49/L49-1</f>
        <v>0.24276084173274759</v>
      </c>
      <c r="R49" s="545">
        <f t="shared" ref="R49:R51" si="44">O49-N49</f>
        <v>162534</v>
      </c>
      <c r="S49" s="545">
        <f t="shared" ref="S49:S51" si="45">O49-L49</f>
        <v>251617</v>
      </c>
      <c r="T49" s="546">
        <f>O49/$O$49</f>
        <v>1</v>
      </c>
    </row>
    <row r="50" spans="1:20" x14ac:dyDescent="0.25">
      <c r="A50" s="479" t="s">
        <v>143</v>
      </c>
      <c r="B50" s="480">
        <v>264299</v>
      </c>
      <c r="C50" s="480">
        <v>205506</v>
      </c>
      <c r="D50" s="480">
        <v>212396</v>
      </c>
      <c r="E50" s="480">
        <v>277044</v>
      </c>
      <c r="F50" s="481">
        <f t="shared" si="39"/>
        <v>0.30437484698393558</v>
      </c>
      <c r="G50" s="481">
        <f t="shared" ref="G50:G51" si="46">E50/B50-1</f>
        <v>4.8221900196368406E-2</v>
      </c>
      <c r="H50" s="480">
        <f t="shared" si="40"/>
        <v>64648</v>
      </c>
      <c r="I50" s="480">
        <f t="shared" si="41"/>
        <v>12745</v>
      </c>
      <c r="J50" s="481">
        <f>E50/$E$49</f>
        <v>0.42172850782052745</v>
      </c>
      <c r="K50" s="543"/>
      <c r="L50" s="480">
        <v>493331</v>
      </c>
      <c r="M50" s="480">
        <v>351418</v>
      </c>
      <c r="N50" s="480">
        <v>399544</v>
      </c>
      <c r="O50" s="480">
        <v>524368</v>
      </c>
      <c r="P50" s="481">
        <f t="shared" si="42"/>
        <v>0.31241615441603421</v>
      </c>
      <c r="Q50" s="481">
        <f>O50/L50-1</f>
        <v>6.2913135399964792E-2</v>
      </c>
      <c r="R50" s="480">
        <f>O50-N50</f>
        <v>124824</v>
      </c>
      <c r="S50" s="480">
        <f>O50-L50</f>
        <v>31037</v>
      </c>
      <c r="T50" s="546">
        <f t="shared" ref="T50:T51" si="47">O50/$O$49</f>
        <v>0.4070870384085683</v>
      </c>
    </row>
    <row r="51" spans="1:20" x14ac:dyDescent="0.25">
      <c r="A51" s="479" t="s">
        <v>144</v>
      </c>
      <c r="B51" s="480">
        <v>249581</v>
      </c>
      <c r="C51" s="480">
        <v>267132</v>
      </c>
      <c r="D51" s="480">
        <v>350631</v>
      </c>
      <c r="E51" s="480">
        <v>379881</v>
      </c>
      <c r="F51" s="481">
        <f t="shared" si="39"/>
        <v>8.3421032367360537E-2</v>
      </c>
      <c r="G51" s="481">
        <f t="shared" si="46"/>
        <v>0.52207499769613874</v>
      </c>
      <c r="H51" s="480">
        <f t="shared" si="40"/>
        <v>29250</v>
      </c>
      <c r="I51" s="480">
        <f t="shared" si="41"/>
        <v>130300</v>
      </c>
      <c r="J51" s="481">
        <f>E51/$E$49</f>
        <v>0.57827149217947249</v>
      </c>
      <c r="K51" s="543"/>
      <c r="L51" s="480">
        <v>543149</v>
      </c>
      <c r="M51" s="480">
        <v>502104</v>
      </c>
      <c r="N51" s="480">
        <v>726020</v>
      </c>
      <c r="O51" s="480">
        <v>763730</v>
      </c>
      <c r="P51" s="481">
        <f t="shared" si="42"/>
        <v>5.1940717886559629E-2</v>
      </c>
      <c r="Q51" s="481">
        <f t="shared" si="43"/>
        <v>0.40611508076052805</v>
      </c>
      <c r="R51" s="480">
        <f t="shared" si="44"/>
        <v>37710</v>
      </c>
      <c r="S51" s="480">
        <f t="shared" si="45"/>
        <v>220581</v>
      </c>
      <c r="T51" s="546">
        <f t="shared" si="47"/>
        <v>0.5929129615914317</v>
      </c>
    </row>
    <row r="52" spans="1:20" ht="21" x14ac:dyDescent="0.35">
      <c r="A52" s="378" t="s">
        <v>145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</sheetData>
  <mergeCells count="19">
    <mergeCell ref="A52:T52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F8D8F5E5-C683-4CA6-9722-DEC086B47806}"/>
</file>

<file path=customXml/itemProps2.xml><?xml version="1.0" encoding="utf-8"?>
<ds:datastoreItem xmlns:ds="http://schemas.openxmlformats.org/officeDocument/2006/customXml" ds:itemID="{DCC72C02-0C4D-44BF-A219-C0FBC212A6B2}"/>
</file>

<file path=customXml/itemProps3.xml><?xml version="1.0" encoding="utf-8"?>
<ds:datastoreItem xmlns:ds="http://schemas.openxmlformats.org/officeDocument/2006/customXml" ds:itemID="{66ADE28E-979A-455A-B81A-2A641584C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2024-04-03T10:41:57Z</dcterms:created>
  <dcterms:modified xsi:type="dcterms:W3CDTF">2024-04-03T10:42:52Z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