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0" documentId="8_{DAA9ACF5-3607-4AAD-A759-F53726508FB2}" xr6:coauthVersionLast="47" xr6:coauthVersionMax="47" xr10:uidLastSave="{00000000-0000-0000-0000-000000000000}"/>
  <bookViews>
    <workbookView xWindow="-120" yWindow="-120" windowWidth="29040" windowHeight="15720" xr2:uid="{115E5DC1-795B-4CFD-947F-A989542B163B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3" l="1"/>
  <c r="L47" i="3"/>
  <c r="P40" i="3"/>
  <c r="J40" i="3"/>
  <c r="F40" i="3"/>
  <c r="G40" i="3"/>
  <c r="L39" i="3"/>
  <c r="T29" i="3"/>
  <c r="F29" i="3"/>
  <c r="L28" i="3"/>
  <c r="T21" i="3"/>
  <c r="P21" i="3"/>
  <c r="L20" i="3"/>
  <c r="R6" i="3"/>
  <c r="Q6" i="3"/>
  <c r="P6" i="3"/>
  <c r="T6" i="3"/>
  <c r="I6" i="3"/>
  <c r="H6" i="3"/>
  <c r="G6" i="3"/>
  <c r="L5" i="3"/>
  <c r="M100" i="2"/>
  <c r="M99" i="2"/>
  <c r="M61" i="2"/>
  <c r="C56" i="2"/>
  <c r="M55" i="2"/>
  <c r="M49" i="2"/>
  <c r="E12" i="2"/>
  <c r="M11" i="2"/>
  <c r="E62" i="2"/>
  <c r="M5" i="2"/>
  <c r="L368" i="1"/>
  <c r="L353" i="1"/>
  <c r="L339" i="1"/>
  <c r="L324" i="1"/>
  <c r="C22" i="1"/>
  <c r="B22" i="1"/>
  <c r="P6" i="1"/>
  <c r="J6" i="1"/>
  <c r="F6" i="1"/>
  <c r="L5" i="1"/>
  <c r="J29" i="1" l="1"/>
  <c r="H29" i="1"/>
  <c r="F29" i="1"/>
  <c r="N167" i="1"/>
  <c r="J11" i="1"/>
  <c r="F11" i="1"/>
  <c r="F17" i="1"/>
  <c r="J17" i="1"/>
  <c r="D179" i="1"/>
  <c r="F139" i="1"/>
  <c r="J23" i="1"/>
  <c r="J15" i="1"/>
  <c r="F15" i="1"/>
  <c r="J33" i="1"/>
  <c r="H33" i="1"/>
  <c r="F33" i="1"/>
  <c r="N171" i="1"/>
  <c r="J37" i="1"/>
  <c r="H37" i="1"/>
  <c r="F37" i="1"/>
  <c r="J45" i="1"/>
  <c r="H45" i="1"/>
  <c r="F45" i="1"/>
  <c r="F171" i="1"/>
  <c r="F9" i="1"/>
  <c r="J9" i="1"/>
  <c r="J7" i="1"/>
  <c r="F7" i="1"/>
  <c r="F13" i="1"/>
  <c r="J13" i="1"/>
  <c r="J41" i="1"/>
  <c r="H41" i="1"/>
  <c r="F41" i="1"/>
  <c r="F8" i="1"/>
  <c r="J8" i="1"/>
  <c r="J31" i="1"/>
  <c r="J43" i="1"/>
  <c r="J52" i="1"/>
  <c r="J39" i="1"/>
  <c r="J47" i="1"/>
  <c r="J35" i="1"/>
  <c r="I11" i="3"/>
  <c r="G11" i="3"/>
  <c r="J11" i="3"/>
  <c r="J45" i="3"/>
  <c r="H45" i="3"/>
  <c r="F45" i="3"/>
  <c r="J18" i="3"/>
  <c r="I18" i="3"/>
  <c r="G18" i="3"/>
  <c r="T7" i="3"/>
  <c r="R7" i="3"/>
  <c r="P7" i="3"/>
  <c r="T13" i="3"/>
  <c r="I15" i="3"/>
  <c r="G15" i="3"/>
  <c r="J15" i="3"/>
  <c r="I23" i="3"/>
  <c r="H23" i="3"/>
  <c r="G23" i="3"/>
  <c r="F23" i="3"/>
  <c r="H50" i="3"/>
  <c r="F50" i="3"/>
  <c r="T11" i="3"/>
  <c r="R11" i="3"/>
  <c r="P11" i="3"/>
  <c r="I7" i="3"/>
  <c r="G7" i="3"/>
  <c r="J7" i="3"/>
  <c r="H36" i="3"/>
  <c r="F36" i="3"/>
  <c r="T9" i="3"/>
  <c r="T15" i="3"/>
  <c r="R15" i="3"/>
  <c r="Q15" i="3"/>
  <c r="P15" i="3"/>
  <c r="S15" i="3"/>
  <c r="I24" i="3"/>
  <c r="G24" i="3"/>
  <c r="J42" i="3"/>
  <c r="T24" i="3"/>
  <c r="S24" i="3"/>
  <c r="R24" i="3"/>
  <c r="Q24" i="3"/>
  <c r="P24" i="3"/>
  <c r="T17" i="3"/>
  <c r="T22" i="3"/>
  <c r="T26" i="3"/>
  <c r="J41" i="3"/>
  <c r="H41" i="3"/>
  <c r="F41" i="3"/>
  <c r="B354" i="1"/>
  <c r="B369" i="1"/>
  <c r="B340" i="1"/>
  <c r="B325" i="1"/>
  <c r="B309" i="1"/>
  <c r="B293" i="1"/>
  <c r="B262" i="1"/>
  <c r="B278" i="1"/>
  <c r="B217" i="1"/>
  <c r="B248" i="1"/>
  <c r="B232" i="1"/>
  <c r="B152" i="1"/>
  <c r="B71" i="1"/>
  <c r="B201" i="1"/>
  <c r="B136" i="1"/>
  <c r="B122" i="1"/>
  <c r="B87" i="1"/>
  <c r="B187" i="1"/>
  <c r="B57" i="1"/>
  <c r="I6" i="1"/>
  <c r="C369" i="1"/>
  <c r="C354" i="1"/>
  <c r="C309" i="1"/>
  <c r="C340" i="1"/>
  <c r="C293" i="1"/>
  <c r="C325" i="1"/>
  <c r="C278" i="1"/>
  <c r="C262" i="1"/>
  <c r="C232" i="1"/>
  <c r="C187" i="1"/>
  <c r="C136" i="1"/>
  <c r="C248" i="1"/>
  <c r="C201" i="1"/>
  <c r="C152" i="1"/>
  <c r="C122" i="1"/>
  <c r="C217" i="1"/>
  <c r="C57" i="1"/>
  <c r="C87" i="1"/>
  <c r="C71" i="1"/>
  <c r="H6" i="1"/>
  <c r="O293" i="1"/>
  <c r="O369" i="1"/>
  <c r="O354" i="1"/>
  <c r="O309" i="1"/>
  <c r="O278" i="1"/>
  <c r="O340" i="1"/>
  <c r="O262" i="1"/>
  <c r="O325" i="1"/>
  <c r="O217" i="1"/>
  <c r="P136" i="1"/>
  <c r="P187" i="1"/>
  <c r="P152" i="1"/>
  <c r="O248" i="1"/>
  <c r="O87" i="1"/>
  <c r="O201" i="1"/>
  <c r="O71" i="1"/>
  <c r="O232" i="1"/>
  <c r="O122" i="1"/>
  <c r="O57" i="1"/>
  <c r="O22" i="1"/>
  <c r="S6" i="1"/>
  <c r="R6" i="1"/>
  <c r="Q6" i="1"/>
  <c r="L369" i="1"/>
  <c r="L354" i="1"/>
  <c r="L340" i="1"/>
  <c r="L325" i="1"/>
  <c r="L309" i="1"/>
  <c r="L278" i="1"/>
  <c r="L187" i="1"/>
  <c r="L232" i="1"/>
  <c r="L293" i="1"/>
  <c r="L217" i="1"/>
  <c r="L122" i="1"/>
  <c r="L262" i="1"/>
  <c r="L152" i="1"/>
  <c r="L248" i="1"/>
  <c r="L201" i="1"/>
  <c r="L57" i="1"/>
  <c r="L136" i="1"/>
  <c r="L87" i="1"/>
  <c r="L71" i="1"/>
  <c r="G6" i="1"/>
  <c r="L308" i="1"/>
  <c r="L292" i="1"/>
  <c r="L277" i="1"/>
  <c r="L247" i="1"/>
  <c r="L186" i="1"/>
  <c r="L261" i="1"/>
  <c r="L231" i="1"/>
  <c r="L216" i="1"/>
  <c r="L135" i="1"/>
  <c r="L200" i="1"/>
  <c r="L151" i="1"/>
  <c r="L121" i="1"/>
  <c r="L70" i="1"/>
  <c r="L86" i="1"/>
  <c r="L21" i="1"/>
  <c r="L56" i="1"/>
  <c r="L22" i="1"/>
  <c r="T6" i="1"/>
  <c r="D22" i="1"/>
  <c r="M22" i="1"/>
  <c r="E22" i="1"/>
  <c r="N22" i="1"/>
  <c r="M57" i="1"/>
  <c r="D57" i="1"/>
  <c r="N57" i="1"/>
  <c r="D71" i="1"/>
  <c r="D369" i="1"/>
  <c r="D340" i="1"/>
  <c r="D278" i="1"/>
  <c r="D354" i="1"/>
  <c r="D325" i="1"/>
  <c r="D309" i="1"/>
  <c r="D232" i="1"/>
  <c r="D217" i="1"/>
  <c r="D248" i="1"/>
  <c r="D293" i="1"/>
  <c r="D262" i="1"/>
  <c r="D152" i="1"/>
  <c r="D87" i="1"/>
  <c r="D201" i="1"/>
  <c r="D136" i="1"/>
  <c r="D122" i="1"/>
  <c r="D187" i="1"/>
  <c r="M369" i="1"/>
  <c r="M309" i="1"/>
  <c r="M293" i="1"/>
  <c r="M354" i="1"/>
  <c r="M325" i="1"/>
  <c r="M278" i="1"/>
  <c r="M340" i="1"/>
  <c r="M187" i="1"/>
  <c r="M232" i="1"/>
  <c r="M262" i="1"/>
  <c r="M217" i="1"/>
  <c r="M248" i="1"/>
  <c r="M136" i="1"/>
  <c r="M152" i="1"/>
  <c r="M201" i="1"/>
  <c r="M122" i="1"/>
  <c r="M87" i="1"/>
  <c r="E57" i="1"/>
  <c r="E369" i="1"/>
  <c r="E340" i="1"/>
  <c r="E293" i="1"/>
  <c r="E325" i="1"/>
  <c r="E354" i="1"/>
  <c r="E309" i="1"/>
  <c r="E278" i="1"/>
  <c r="E232" i="1"/>
  <c r="E217" i="1"/>
  <c r="E248" i="1"/>
  <c r="E201" i="1"/>
  <c r="F152" i="1"/>
  <c r="E122" i="1"/>
  <c r="E262" i="1"/>
  <c r="F187" i="1"/>
  <c r="F136" i="1"/>
  <c r="E87" i="1"/>
  <c r="E71" i="1"/>
  <c r="N369" i="1"/>
  <c r="N340" i="1"/>
  <c r="N325" i="1"/>
  <c r="N354" i="1"/>
  <c r="N309" i="1"/>
  <c r="N278" i="1"/>
  <c r="N293" i="1"/>
  <c r="N232" i="1"/>
  <c r="N262" i="1"/>
  <c r="N248" i="1"/>
  <c r="N122" i="1"/>
  <c r="N217" i="1"/>
  <c r="N201" i="1"/>
  <c r="N136" i="1"/>
  <c r="N87" i="1"/>
  <c r="N187" i="1"/>
  <c r="N152" i="1"/>
  <c r="N71" i="1"/>
  <c r="M71" i="1"/>
  <c r="O100" i="2"/>
  <c r="O62" i="2"/>
  <c r="O56" i="2"/>
  <c r="O50" i="2"/>
  <c r="O12" i="2"/>
  <c r="S6" i="2"/>
  <c r="E100" i="2"/>
  <c r="E56" i="2"/>
  <c r="E50" i="2"/>
  <c r="F100" i="2"/>
  <c r="F62" i="2"/>
  <c r="F56" i="2"/>
  <c r="F50" i="2"/>
  <c r="K6" i="2"/>
  <c r="J6" i="2"/>
  <c r="H6" i="2"/>
  <c r="G6" i="2"/>
  <c r="I6" i="2"/>
  <c r="N100" i="2"/>
  <c r="N56" i="2"/>
  <c r="N12" i="2"/>
  <c r="N62" i="2"/>
  <c r="F12" i="2"/>
  <c r="N50" i="2"/>
  <c r="P100" i="2"/>
  <c r="P50" i="2"/>
  <c r="P12" i="2"/>
  <c r="R6" i="2"/>
  <c r="P62" i="2"/>
  <c r="Q6" i="2"/>
  <c r="P56" i="2"/>
  <c r="T6" i="2"/>
  <c r="M12" i="2"/>
  <c r="C100" i="2"/>
  <c r="C62" i="2"/>
  <c r="C12" i="2"/>
  <c r="C50" i="2"/>
  <c r="U6" i="2"/>
  <c r="D50" i="2"/>
  <c r="D62" i="2"/>
  <c r="D56" i="2"/>
  <c r="D100" i="2"/>
  <c r="M50" i="2"/>
  <c r="M62" i="2"/>
  <c r="M56" i="2"/>
  <c r="D12" i="2"/>
  <c r="F6" i="3"/>
  <c r="J21" i="3"/>
  <c r="S21" i="3"/>
  <c r="H40" i="3"/>
  <c r="Q40" i="3"/>
  <c r="J48" i="3"/>
  <c r="S48" i="3"/>
  <c r="I40" i="3"/>
  <c r="R40" i="3"/>
  <c r="T48" i="3"/>
  <c r="S40" i="3"/>
  <c r="G29" i="3"/>
  <c r="P29" i="3"/>
  <c r="T40" i="3"/>
  <c r="J6" i="3"/>
  <c r="S6" i="3"/>
  <c r="F21" i="3"/>
  <c r="H29" i="3"/>
  <c r="Q29" i="3"/>
  <c r="F48" i="3"/>
  <c r="G21" i="3"/>
  <c r="I29" i="3"/>
  <c r="R29" i="3"/>
  <c r="G48" i="3"/>
  <c r="P48" i="3"/>
  <c r="H21" i="3"/>
  <c r="Q21" i="3"/>
  <c r="J29" i="3"/>
  <c r="S29" i="3"/>
  <c r="H48" i="3"/>
  <c r="Q48" i="3"/>
  <c r="I21" i="3"/>
  <c r="R21" i="3"/>
  <c r="I48" i="3"/>
  <c r="Q8" i="2" l="1"/>
  <c r="S8" i="2"/>
  <c r="E23" i="2"/>
  <c r="I43" i="3"/>
  <c r="H43" i="3"/>
  <c r="G43" i="3"/>
  <c r="F43" i="3"/>
  <c r="J43" i="3"/>
  <c r="H42" i="3"/>
  <c r="F42" i="3"/>
  <c r="P22" i="3"/>
  <c r="R22" i="3"/>
  <c r="R25" i="3"/>
  <c r="Q25" i="3"/>
  <c r="P25" i="3"/>
  <c r="T25" i="3"/>
  <c r="S25" i="3"/>
  <c r="Q7" i="3"/>
  <c r="S7" i="3"/>
  <c r="M188" i="1"/>
  <c r="M133" i="1"/>
  <c r="R8" i="3"/>
  <c r="P8" i="3"/>
  <c r="S8" i="3"/>
  <c r="T8" i="3"/>
  <c r="Q8" i="3"/>
  <c r="S22" i="3"/>
  <c r="Q22" i="3"/>
  <c r="J233" i="1"/>
  <c r="I233" i="1"/>
  <c r="G233" i="1"/>
  <c r="F233" i="1"/>
  <c r="H233" i="1"/>
  <c r="I279" i="1"/>
  <c r="H279" i="1"/>
  <c r="G279" i="1"/>
  <c r="F279" i="1"/>
  <c r="D147" i="1"/>
  <c r="D68" i="1"/>
  <c r="J34" i="1"/>
  <c r="I34" i="1"/>
  <c r="H34" i="1"/>
  <c r="G34" i="1"/>
  <c r="F34" i="1"/>
  <c r="L177" i="1"/>
  <c r="P17" i="1"/>
  <c r="T17" i="1"/>
  <c r="S17" i="1"/>
  <c r="R17" i="1"/>
  <c r="Q17" i="1"/>
  <c r="P168" i="1"/>
  <c r="S103" i="1"/>
  <c r="R103" i="1"/>
  <c r="T103" i="1"/>
  <c r="Q103" i="1"/>
  <c r="P103" i="1"/>
  <c r="S317" i="1"/>
  <c r="Q317" i="1"/>
  <c r="P317" i="1"/>
  <c r="R317" i="1"/>
  <c r="C172" i="1"/>
  <c r="C190" i="1"/>
  <c r="P31" i="3"/>
  <c r="T31" i="3"/>
  <c r="S31" i="3"/>
  <c r="R31" i="3"/>
  <c r="Q31" i="3"/>
  <c r="G49" i="3"/>
  <c r="F49" i="3"/>
  <c r="J49" i="3"/>
  <c r="I49" i="3"/>
  <c r="H49" i="3"/>
  <c r="J50" i="3"/>
  <c r="G31" i="3"/>
  <c r="F31" i="3"/>
  <c r="J31" i="3"/>
  <c r="I31" i="3"/>
  <c r="H31" i="3"/>
  <c r="G22" i="3"/>
  <c r="F22" i="3"/>
  <c r="J22" i="3"/>
  <c r="I22" i="3"/>
  <c r="H22" i="3"/>
  <c r="J23" i="3"/>
  <c r="J24" i="3"/>
  <c r="R13" i="3"/>
  <c r="P13" i="3"/>
  <c r="I30" i="3"/>
  <c r="H30" i="3"/>
  <c r="G30" i="3"/>
  <c r="F30" i="3"/>
  <c r="J30" i="3"/>
  <c r="J36" i="3"/>
  <c r="I12" i="3"/>
  <c r="G12" i="3"/>
  <c r="F12" i="3"/>
  <c r="J12" i="3"/>
  <c r="H12" i="3"/>
  <c r="T41" i="3"/>
  <c r="S41" i="3"/>
  <c r="R41" i="3"/>
  <c r="Q41" i="3"/>
  <c r="P41" i="3"/>
  <c r="J9" i="2"/>
  <c r="H9" i="2"/>
  <c r="G7" i="2"/>
  <c r="K7" i="2"/>
  <c r="J7" i="2"/>
  <c r="H7" i="2"/>
  <c r="I7" i="2"/>
  <c r="K8" i="2"/>
  <c r="K9" i="2"/>
  <c r="D174" i="1"/>
  <c r="D170" i="1"/>
  <c r="J32" i="1"/>
  <c r="I32" i="1"/>
  <c r="H32" i="1"/>
  <c r="F32" i="1"/>
  <c r="G32" i="1"/>
  <c r="J10" i="1"/>
  <c r="I10" i="1"/>
  <c r="H10" i="1"/>
  <c r="G10" i="1"/>
  <c r="F10" i="1"/>
  <c r="N166" i="1"/>
  <c r="N172" i="1"/>
  <c r="N192" i="1"/>
  <c r="N178" i="1"/>
  <c r="F174" i="1"/>
  <c r="J109" i="1"/>
  <c r="I109" i="1"/>
  <c r="H109" i="1"/>
  <c r="F109" i="1"/>
  <c r="G109" i="1"/>
  <c r="F188" i="1"/>
  <c r="E133" i="1"/>
  <c r="I123" i="1"/>
  <c r="G123" i="1"/>
  <c r="J123" i="1"/>
  <c r="H123" i="1"/>
  <c r="F123" i="1"/>
  <c r="I124" i="1"/>
  <c r="G124" i="1"/>
  <c r="F189" i="1"/>
  <c r="H124" i="1"/>
  <c r="F124" i="1"/>
  <c r="J124" i="1"/>
  <c r="I256" i="1"/>
  <c r="H256" i="1"/>
  <c r="G256" i="1"/>
  <c r="F256" i="1"/>
  <c r="J256" i="1"/>
  <c r="I242" i="1"/>
  <c r="H242" i="1"/>
  <c r="G242" i="1"/>
  <c r="J242" i="1"/>
  <c r="F242" i="1"/>
  <c r="G223" i="1"/>
  <c r="F223" i="1"/>
  <c r="I223" i="1"/>
  <c r="H223" i="1"/>
  <c r="G243" i="1"/>
  <c r="F243" i="1"/>
  <c r="J243" i="1"/>
  <c r="I243" i="1"/>
  <c r="H243" i="1"/>
  <c r="G271" i="1"/>
  <c r="F271" i="1"/>
  <c r="I271" i="1"/>
  <c r="H271" i="1"/>
  <c r="I280" i="1"/>
  <c r="H280" i="1"/>
  <c r="G280" i="1"/>
  <c r="F280" i="1"/>
  <c r="I312" i="1"/>
  <c r="G312" i="1"/>
  <c r="F312" i="1"/>
  <c r="H312" i="1"/>
  <c r="I320" i="1"/>
  <c r="G320" i="1"/>
  <c r="F320" i="1"/>
  <c r="H320" i="1"/>
  <c r="I294" i="1"/>
  <c r="G294" i="1"/>
  <c r="H294" i="1"/>
  <c r="F294" i="1"/>
  <c r="I302" i="1"/>
  <c r="G302" i="1"/>
  <c r="H302" i="1"/>
  <c r="F302" i="1"/>
  <c r="M144" i="1"/>
  <c r="G50" i="1"/>
  <c r="H50" i="1"/>
  <c r="F50" i="1"/>
  <c r="J50" i="1"/>
  <c r="I50" i="1"/>
  <c r="M141" i="1"/>
  <c r="M182" i="1"/>
  <c r="M183" i="1"/>
  <c r="M161" i="1"/>
  <c r="M195" i="1"/>
  <c r="D141" i="1"/>
  <c r="D178" i="1"/>
  <c r="D138" i="1"/>
  <c r="D176" i="1"/>
  <c r="D153" i="1"/>
  <c r="D191" i="1"/>
  <c r="F159" i="1"/>
  <c r="E119" i="1"/>
  <c r="H94" i="1"/>
  <c r="G94" i="1"/>
  <c r="F94" i="1"/>
  <c r="J94" i="1"/>
  <c r="I94" i="1"/>
  <c r="N139" i="1"/>
  <c r="H47" i="1"/>
  <c r="F47" i="1"/>
  <c r="F31" i="1"/>
  <c r="H31" i="1"/>
  <c r="D154" i="1"/>
  <c r="N54" i="1"/>
  <c r="M174" i="1"/>
  <c r="C27" i="1"/>
  <c r="L146" i="1"/>
  <c r="L54" i="1"/>
  <c r="L119" i="1"/>
  <c r="L184" i="1" s="1"/>
  <c r="L159" i="1"/>
  <c r="L180" i="1"/>
  <c r="L143" i="1"/>
  <c r="L191" i="1"/>
  <c r="L196" i="1"/>
  <c r="T45" i="1"/>
  <c r="S45" i="1"/>
  <c r="R45" i="1"/>
  <c r="Q45" i="1"/>
  <c r="P45" i="1"/>
  <c r="R16" i="1"/>
  <c r="Q16" i="1"/>
  <c r="P16" i="1"/>
  <c r="S16" i="1"/>
  <c r="T16" i="1"/>
  <c r="T52" i="1"/>
  <c r="R52" i="1"/>
  <c r="Q52" i="1"/>
  <c r="P52" i="1"/>
  <c r="S52" i="1"/>
  <c r="P23" i="1"/>
  <c r="T23" i="1"/>
  <c r="S23" i="1"/>
  <c r="R23" i="1"/>
  <c r="Q23" i="1"/>
  <c r="T24" i="1"/>
  <c r="P50" i="1"/>
  <c r="R50" i="1"/>
  <c r="Q50" i="1"/>
  <c r="T50" i="1"/>
  <c r="S50" i="1"/>
  <c r="P188" i="1"/>
  <c r="T123" i="1"/>
  <c r="R123" i="1"/>
  <c r="P123" i="1"/>
  <c r="O133" i="1"/>
  <c r="S123" i="1"/>
  <c r="Q123" i="1"/>
  <c r="P154" i="1"/>
  <c r="S89" i="1"/>
  <c r="R89" i="1"/>
  <c r="Q89" i="1"/>
  <c r="T89" i="1"/>
  <c r="P89" i="1"/>
  <c r="P59" i="1"/>
  <c r="T59" i="1"/>
  <c r="S59" i="1"/>
  <c r="R59" i="1"/>
  <c r="Q59" i="1"/>
  <c r="P167" i="1"/>
  <c r="Q102" i="1"/>
  <c r="P102" i="1"/>
  <c r="T102" i="1"/>
  <c r="S102" i="1"/>
  <c r="R102" i="1"/>
  <c r="P172" i="1"/>
  <c r="S107" i="1"/>
  <c r="R107" i="1"/>
  <c r="P107" i="1"/>
  <c r="T107" i="1"/>
  <c r="Q107" i="1"/>
  <c r="T254" i="1"/>
  <c r="R254" i="1"/>
  <c r="Q254" i="1"/>
  <c r="S254" i="1"/>
  <c r="P254" i="1"/>
  <c r="T240" i="1"/>
  <c r="R240" i="1"/>
  <c r="Q240" i="1"/>
  <c r="P240" i="1"/>
  <c r="S240" i="1"/>
  <c r="T255" i="1"/>
  <c r="S255" i="1"/>
  <c r="R255" i="1"/>
  <c r="P255" i="1"/>
  <c r="Q255" i="1"/>
  <c r="P243" i="1"/>
  <c r="T243" i="1"/>
  <c r="S243" i="1"/>
  <c r="R243" i="1"/>
  <c r="Q243" i="1"/>
  <c r="S310" i="1"/>
  <c r="Q310" i="1"/>
  <c r="P310" i="1"/>
  <c r="R310" i="1"/>
  <c r="S318" i="1"/>
  <c r="Q318" i="1"/>
  <c r="P318" i="1"/>
  <c r="R318" i="1"/>
  <c r="Q288" i="1"/>
  <c r="S288" i="1"/>
  <c r="R288" i="1"/>
  <c r="P288" i="1"/>
  <c r="S299" i="1"/>
  <c r="Q299" i="1"/>
  <c r="R299" i="1"/>
  <c r="P299" i="1"/>
  <c r="S24" i="1"/>
  <c r="Q24" i="1"/>
  <c r="C170" i="1"/>
  <c r="C141" i="1"/>
  <c r="C176" i="1"/>
  <c r="C143" i="1"/>
  <c r="C174" i="1"/>
  <c r="C194" i="1"/>
  <c r="I13" i="1"/>
  <c r="G13" i="1"/>
  <c r="B171" i="1"/>
  <c r="I106" i="1"/>
  <c r="G106" i="1"/>
  <c r="I41" i="1"/>
  <c r="G41" i="1"/>
  <c r="B173" i="1"/>
  <c r="B174" i="1"/>
  <c r="N197" i="1"/>
  <c r="J66" i="1"/>
  <c r="I66" i="1"/>
  <c r="H66" i="1"/>
  <c r="F66" i="1"/>
  <c r="G66" i="1"/>
  <c r="G270" i="1"/>
  <c r="F270" i="1"/>
  <c r="I270" i="1"/>
  <c r="H270" i="1"/>
  <c r="M180" i="1"/>
  <c r="F143" i="1"/>
  <c r="J78" i="1"/>
  <c r="H78" i="1"/>
  <c r="G78" i="1"/>
  <c r="I78" i="1"/>
  <c r="F78" i="1"/>
  <c r="P181" i="1"/>
  <c r="P116" i="1"/>
  <c r="T116" i="1"/>
  <c r="S116" i="1"/>
  <c r="R116" i="1"/>
  <c r="Q116" i="1"/>
  <c r="S298" i="1"/>
  <c r="Q298" i="1"/>
  <c r="R298" i="1"/>
  <c r="P298" i="1"/>
  <c r="G9" i="1"/>
  <c r="I9" i="1"/>
  <c r="G13" i="3"/>
  <c r="H13" i="3"/>
  <c r="F13" i="3"/>
  <c r="J13" i="3"/>
  <c r="I13" i="3"/>
  <c r="S17" i="3"/>
  <c r="Q17" i="3"/>
  <c r="Q9" i="3"/>
  <c r="S9" i="3"/>
  <c r="T50" i="3"/>
  <c r="S50" i="3"/>
  <c r="R50" i="3"/>
  <c r="Q50" i="3"/>
  <c r="P50" i="3"/>
  <c r="T32" i="3"/>
  <c r="S32" i="3"/>
  <c r="R32" i="3"/>
  <c r="Q32" i="3"/>
  <c r="P32" i="3"/>
  <c r="T18" i="3"/>
  <c r="S18" i="3"/>
  <c r="R18" i="3"/>
  <c r="Q18" i="3"/>
  <c r="P18" i="3"/>
  <c r="F18" i="3"/>
  <c r="H18" i="3"/>
  <c r="I9" i="2"/>
  <c r="G9" i="2"/>
  <c r="F169" i="1"/>
  <c r="J104" i="1"/>
  <c r="H104" i="1"/>
  <c r="G104" i="1"/>
  <c r="I104" i="1"/>
  <c r="F104" i="1"/>
  <c r="M166" i="1"/>
  <c r="R24" i="1"/>
  <c r="P24" i="1"/>
  <c r="N170" i="1"/>
  <c r="N138" i="1"/>
  <c r="N176" i="1"/>
  <c r="N196" i="1"/>
  <c r="N177" i="1"/>
  <c r="N182" i="1"/>
  <c r="F140" i="1"/>
  <c r="J75" i="1"/>
  <c r="I75" i="1"/>
  <c r="H75" i="1"/>
  <c r="F75" i="1"/>
  <c r="G75" i="1"/>
  <c r="I114" i="1"/>
  <c r="F179" i="1"/>
  <c r="J114" i="1"/>
  <c r="H114" i="1"/>
  <c r="G114" i="1"/>
  <c r="F114" i="1"/>
  <c r="F160" i="1"/>
  <c r="F95" i="1"/>
  <c r="J95" i="1"/>
  <c r="I95" i="1"/>
  <c r="H95" i="1"/>
  <c r="G95" i="1"/>
  <c r="F192" i="1"/>
  <c r="I127" i="1"/>
  <c r="G127" i="1"/>
  <c r="J127" i="1"/>
  <c r="H127" i="1"/>
  <c r="F127" i="1"/>
  <c r="F193" i="1"/>
  <c r="I128" i="1"/>
  <c r="G128" i="1"/>
  <c r="J128" i="1"/>
  <c r="H128" i="1"/>
  <c r="F128" i="1"/>
  <c r="F177" i="1"/>
  <c r="G112" i="1"/>
  <c r="F112" i="1"/>
  <c r="J112" i="1"/>
  <c r="I112" i="1"/>
  <c r="H112" i="1"/>
  <c r="F191" i="1"/>
  <c r="I126" i="1"/>
  <c r="G126" i="1"/>
  <c r="J126" i="1"/>
  <c r="H126" i="1"/>
  <c r="F126" i="1"/>
  <c r="G224" i="1"/>
  <c r="F224" i="1"/>
  <c r="I224" i="1"/>
  <c r="H224" i="1"/>
  <c r="G249" i="1"/>
  <c r="F249" i="1"/>
  <c r="J249" i="1"/>
  <c r="I249" i="1"/>
  <c r="H249" i="1"/>
  <c r="I236" i="1"/>
  <c r="H236" i="1"/>
  <c r="J236" i="1"/>
  <c r="G236" i="1"/>
  <c r="F236" i="1"/>
  <c r="G272" i="1"/>
  <c r="F272" i="1"/>
  <c r="H272" i="1"/>
  <c r="I272" i="1"/>
  <c r="I281" i="1"/>
  <c r="H281" i="1"/>
  <c r="F281" i="1"/>
  <c r="G281" i="1"/>
  <c r="I313" i="1"/>
  <c r="G313" i="1"/>
  <c r="F313" i="1"/>
  <c r="H313" i="1"/>
  <c r="I295" i="1"/>
  <c r="G295" i="1"/>
  <c r="H295" i="1"/>
  <c r="F295" i="1"/>
  <c r="I303" i="1"/>
  <c r="G303" i="1"/>
  <c r="H303" i="1"/>
  <c r="F303" i="1"/>
  <c r="H67" i="1"/>
  <c r="G67" i="1"/>
  <c r="F67" i="1"/>
  <c r="J67" i="1"/>
  <c r="I67" i="1"/>
  <c r="I49" i="1"/>
  <c r="G49" i="1"/>
  <c r="F49" i="1"/>
  <c r="J49" i="1"/>
  <c r="H49" i="1"/>
  <c r="M145" i="1"/>
  <c r="M191" i="1"/>
  <c r="M160" i="1"/>
  <c r="M192" i="1"/>
  <c r="M165" i="1"/>
  <c r="D145" i="1"/>
  <c r="D181" i="1"/>
  <c r="D142" i="1"/>
  <c r="D188" i="1"/>
  <c r="D133" i="1"/>
  <c r="D198" i="1" s="1"/>
  <c r="D161" i="1"/>
  <c r="N145" i="1"/>
  <c r="F137" i="1"/>
  <c r="H72" i="1"/>
  <c r="G72" i="1"/>
  <c r="F72" i="1"/>
  <c r="J72" i="1"/>
  <c r="I72" i="1"/>
  <c r="J74" i="1"/>
  <c r="D144" i="1"/>
  <c r="J46" i="1"/>
  <c r="I46" i="1"/>
  <c r="G46" i="1"/>
  <c r="H46" i="1"/>
  <c r="F46" i="1"/>
  <c r="I30" i="1"/>
  <c r="H30" i="1"/>
  <c r="G30" i="1"/>
  <c r="F30" i="1"/>
  <c r="J30" i="1"/>
  <c r="E54" i="1"/>
  <c r="M170" i="1"/>
  <c r="M54" i="1"/>
  <c r="L164" i="1"/>
  <c r="L162" i="1"/>
  <c r="L142" i="1"/>
  <c r="L163" i="1"/>
  <c r="L147" i="1"/>
  <c r="L174" i="1"/>
  <c r="L195" i="1"/>
  <c r="T7" i="1"/>
  <c r="S7" i="1"/>
  <c r="Q7" i="1"/>
  <c r="P7" i="1"/>
  <c r="R7" i="1"/>
  <c r="T14" i="1"/>
  <c r="T18" i="1"/>
  <c r="P197" i="1"/>
  <c r="R132" i="1"/>
  <c r="P132" i="1"/>
  <c r="T132" i="1"/>
  <c r="S132" i="1"/>
  <c r="Q132" i="1"/>
  <c r="R53" i="1"/>
  <c r="S53" i="1"/>
  <c r="Q53" i="1"/>
  <c r="P53" i="1"/>
  <c r="T53" i="1"/>
  <c r="P31" i="1"/>
  <c r="T31" i="1"/>
  <c r="S31" i="1"/>
  <c r="Q31" i="1"/>
  <c r="R31" i="1"/>
  <c r="T36" i="1"/>
  <c r="S36" i="1"/>
  <c r="R36" i="1"/>
  <c r="Q36" i="1"/>
  <c r="P36" i="1"/>
  <c r="P196" i="1"/>
  <c r="T131" i="1"/>
  <c r="R131" i="1"/>
  <c r="P131" i="1"/>
  <c r="S131" i="1"/>
  <c r="Q131" i="1"/>
  <c r="P162" i="1"/>
  <c r="S97" i="1"/>
  <c r="R97" i="1"/>
  <c r="Q97" i="1"/>
  <c r="T97" i="1"/>
  <c r="P97" i="1"/>
  <c r="P63" i="1"/>
  <c r="T63" i="1"/>
  <c r="S63" i="1"/>
  <c r="R63" i="1"/>
  <c r="Q63" i="1"/>
  <c r="P171" i="1"/>
  <c r="Q106" i="1"/>
  <c r="P106" i="1"/>
  <c r="T106" i="1"/>
  <c r="S106" i="1"/>
  <c r="R106" i="1"/>
  <c r="P138" i="1"/>
  <c r="S73" i="1"/>
  <c r="R73" i="1"/>
  <c r="T73" i="1"/>
  <c r="Q73" i="1"/>
  <c r="P73" i="1"/>
  <c r="P176" i="1"/>
  <c r="P111" i="1"/>
  <c r="Q111" i="1"/>
  <c r="T111" i="1"/>
  <c r="S111" i="1"/>
  <c r="R111" i="1"/>
  <c r="T236" i="1"/>
  <c r="R236" i="1"/>
  <c r="Q236" i="1"/>
  <c r="S236" i="1"/>
  <c r="P236" i="1"/>
  <c r="R256" i="1"/>
  <c r="Q256" i="1"/>
  <c r="T256" i="1"/>
  <c r="S256" i="1"/>
  <c r="P256" i="1"/>
  <c r="T258" i="1"/>
  <c r="S258" i="1"/>
  <c r="R258" i="1"/>
  <c r="P258" i="1"/>
  <c r="Q258" i="1"/>
  <c r="P249" i="1"/>
  <c r="T249" i="1"/>
  <c r="S249" i="1"/>
  <c r="R249" i="1"/>
  <c r="Q249" i="1"/>
  <c r="Q269" i="1"/>
  <c r="P269" i="1"/>
  <c r="R269" i="1"/>
  <c r="S269" i="1"/>
  <c r="S279" i="1"/>
  <c r="R279" i="1"/>
  <c r="Q279" i="1"/>
  <c r="P279" i="1"/>
  <c r="S311" i="1"/>
  <c r="Q311" i="1"/>
  <c r="P311" i="1"/>
  <c r="R311" i="1"/>
  <c r="S319" i="1"/>
  <c r="Q319" i="1"/>
  <c r="P319" i="1"/>
  <c r="R319" i="1"/>
  <c r="Q289" i="1"/>
  <c r="S289" i="1"/>
  <c r="R289" i="1"/>
  <c r="P289" i="1"/>
  <c r="S300" i="1"/>
  <c r="Q300" i="1"/>
  <c r="R300" i="1"/>
  <c r="P300" i="1"/>
  <c r="C168" i="1"/>
  <c r="C138" i="1"/>
  <c r="C145" i="1"/>
  <c r="C177" i="1"/>
  <c r="C147" i="1"/>
  <c r="C189" i="1"/>
  <c r="G17" i="1"/>
  <c r="I17" i="1"/>
  <c r="B167" i="1"/>
  <c r="B193" i="1"/>
  <c r="G45" i="1"/>
  <c r="I45" i="1"/>
  <c r="B160" i="1"/>
  <c r="B195" i="1"/>
  <c r="B139" i="1"/>
  <c r="G74" i="1"/>
  <c r="I74" i="1"/>
  <c r="B180" i="1"/>
  <c r="B140" i="1"/>
  <c r="B191" i="1"/>
  <c r="F170" i="1"/>
  <c r="J105" i="1"/>
  <c r="I105" i="1"/>
  <c r="H105" i="1"/>
  <c r="F105" i="1"/>
  <c r="G105" i="1"/>
  <c r="G222" i="1"/>
  <c r="F222" i="1"/>
  <c r="I222" i="1"/>
  <c r="H222" i="1"/>
  <c r="I301" i="1"/>
  <c r="G301" i="1"/>
  <c r="H301" i="1"/>
  <c r="F301" i="1"/>
  <c r="M146" i="1"/>
  <c r="D172" i="1"/>
  <c r="N161" i="1"/>
  <c r="R49" i="1"/>
  <c r="Q49" i="1"/>
  <c r="P49" i="1"/>
  <c r="T49" i="1"/>
  <c r="S49" i="1"/>
  <c r="R234" i="1"/>
  <c r="Q234" i="1"/>
  <c r="P234" i="1"/>
  <c r="S234" i="1"/>
  <c r="T234" i="1"/>
  <c r="Q287" i="1"/>
  <c r="S287" i="1"/>
  <c r="R287" i="1"/>
  <c r="P287" i="1"/>
  <c r="C164" i="1"/>
  <c r="C196" i="1"/>
  <c r="B181" i="1"/>
  <c r="J14" i="3"/>
  <c r="I14" i="3"/>
  <c r="F14" i="3"/>
  <c r="H14" i="3"/>
  <c r="G14" i="3"/>
  <c r="I45" i="3"/>
  <c r="G45" i="3"/>
  <c r="R30" i="3"/>
  <c r="Q30" i="3"/>
  <c r="P30" i="3"/>
  <c r="T30" i="3"/>
  <c r="S30" i="3"/>
  <c r="T42" i="3"/>
  <c r="S42" i="3"/>
  <c r="R42" i="3"/>
  <c r="Q42" i="3"/>
  <c r="P42" i="3"/>
  <c r="J37" i="3"/>
  <c r="I37" i="3"/>
  <c r="H37" i="3"/>
  <c r="G37" i="3"/>
  <c r="F37" i="3"/>
  <c r="T9" i="2"/>
  <c r="S9" i="2"/>
  <c r="R9" i="2"/>
  <c r="U9" i="2"/>
  <c r="Q9" i="2"/>
  <c r="N165" i="1"/>
  <c r="R100" i="1"/>
  <c r="P100" i="1"/>
  <c r="N153" i="1"/>
  <c r="F44" i="1"/>
  <c r="J44" i="1"/>
  <c r="I44" i="1"/>
  <c r="H44" i="1"/>
  <c r="G44" i="1"/>
  <c r="J24" i="1"/>
  <c r="I24" i="1"/>
  <c r="H24" i="1"/>
  <c r="F24" i="1"/>
  <c r="G24" i="1"/>
  <c r="N174" i="1"/>
  <c r="N142" i="1"/>
  <c r="N180" i="1"/>
  <c r="N181" i="1"/>
  <c r="F144" i="1"/>
  <c r="J79" i="1"/>
  <c r="I79" i="1"/>
  <c r="H79" i="1"/>
  <c r="F79" i="1"/>
  <c r="G79" i="1"/>
  <c r="H51" i="1"/>
  <c r="G51" i="1"/>
  <c r="F51" i="1"/>
  <c r="J51" i="1"/>
  <c r="I51" i="1"/>
  <c r="F164" i="1"/>
  <c r="F99" i="1"/>
  <c r="J99" i="1"/>
  <c r="I99" i="1"/>
  <c r="H99" i="1"/>
  <c r="G99" i="1"/>
  <c r="F196" i="1"/>
  <c r="I131" i="1"/>
  <c r="G131" i="1"/>
  <c r="J131" i="1"/>
  <c r="H131" i="1"/>
  <c r="F131" i="1"/>
  <c r="I132" i="1"/>
  <c r="G132" i="1"/>
  <c r="F197" i="1"/>
  <c r="J132" i="1"/>
  <c r="H132" i="1"/>
  <c r="F132" i="1"/>
  <c r="G116" i="1"/>
  <c r="F181" i="1"/>
  <c r="J116" i="1"/>
  <c r="I116" i="1"/>
  <c r="H116" i="1"/>
  <c r="F116" i="1"/>
  <c r="I130" i="1"/>
  <c r="F195" i="1"/>
  <c r="G130" i="1"/>
  <c r="J130" i="1"/>
  <c r="H130" i="1"/>
  <c r="F130" i="1"/>
  <c r="I252" i="1"/>
  <c r="H252" i="1"/>
  <c r="G252" i="1"/>
  <c r="J252" i="1"/>
  <c r="F252" i="1"/>
  <c r="G225" i="1"/>
  <c r="F225" i="1"/>
  <c r="I225" i="1"/>
  <c r="H225" i="1"/>
  <c r="G253" i="1"/>
  <c r="F253" i="1"/>
  <c r="J253" i="1"/>
  <c r="I253" i="1"/>
  <c r="H253" i="1"/>
  <c r="I240" i="1"/>
  <c r="H240" i="1"/>
  <c r="J240" i="1"/>
  <c r="G240" i="1"/>
  <c r="F240" i="1"/>
  <c r="G273" i="1"/>
  <c r="F273" i="1"/>
  <c r="I273" i="1"/>
  <c r="H273" i="1"/>
  <c r="I282" i="1"/>
  <c r="H282" i="1"/>
  <c r="G282" i="1"/>
  <c r="F282" i="1"/>
  <c r="I314" i="1"/>
  <c r="G314" i="1"/>
  <c r="F314" i="1"/>
  <c r="H314" i="1"/>
  <c r="I296" i="1"/>
  <c r="G296" i="1"/>
  <c r="H296" i="1"/>
  <c r="F296" i="1"/>
  <c r="I304" i="1"/>
  <c r="G304" i="1"/>
  <c r="H304" i="1"/>
  <c r="F304" i="1"/>
  <c r="J65" i="1"/>
  <c r="G65" i="1"/>
  <c r="H65" i="1"/>
  <c r="F65" i="1"/>
  <c r="I65" i="1"/>
  <c r="G48" i="1"/>
  <c r="F48" i="1"/>
  <c r="J48" i="1"/>
  <c r="I48" i="1"/>
  <c r="H48" i="1"/>
  <c r="D162" i="1"/>
  <c r="M159" i="1"/>
  <c r="M119" i="1"/>
  <c r="M184" i="1" s="1"/>
  <c r="M164" i="1"/>
  <c r="M193" i="1"/>
  <c r="M169" i="1"/>
  <c r="D159" i="1"/>
  <c r="D119" i="1"/>
  <c r="D146" i="1"/>
  <c r="D196" i="1"/>
  <c r="D165" i="1"/>
  <c r="D197" i="1"/>
  <c r="I53" i="1"/>
  <c r="H53" i="1"/>
  <c r="G53" i="1"/>
  <c r="F53" i="1"/>
  <c r="J53" i="1"/>
  <c r="G63" i="1"/>
  <c r="F63" i="1"/>
  <c r="J63" i="1"/>
  <c r="I63" i="1"/>
  <c r="H63" i="1"/>
  <c r="H52" i="1"/>
  <c r="F52" i="1"/>
  <c r="H43" i="1"/>
  <c r="F43" i="1"/>
  <c r="F23" i="1"/>
  <c r="H23" i="1"/>
  <c r="M140" i="1"/>
  <c r="F161" i="1"/>
  <c r="J96" i="1"/>
  <c r="H96" i="1"/>
  <c r="G96" i="1"/>
  <c r="I96" i="1"/>
  <c r="F96" i="1"/>
  <c r="D54" i="1"/>
  <c r="S14" i="1"/>
  <c r="Q14" i="1"/>
  <c r="L140" i="1"/>
  <c r="L168" i="1"/>
  <c r="L160" i="1"/>
  <c r="L148" i="1"/>
  <c r="L167" i="1"/>
  <c r="L153" i="1"/>
  <c r="T11" i="1"/>
  <c r="S11" i="1"/>
  <c r="Q11" i="1"/>
  <c r="P11" i="1"/>
  <c r="R11" i="1"/>
  <c r="R30" i="1"/>
  <c r="Q30" i="1"/>
  <c r="P30" i="1"/>
  <c r="T30" i="1"/>
  <c r="S30" i="1"/>
  <c r="R62" i="1"/>
  <c r="Q62" i="1"/>
  <c r="T62" i="1"/>
  <c r="S62" i="1"/>
  <c r="P62" i="1"/>
  <c r="Q35" i="1"/>
  <c r="P35" i="1"/>
  <c r="T35" i="1"/>
  <c r="S35" i="1"/>
  <c r="R35" i="1"/>
  <c r="P165" i="1"/>
  <c r="O68" i="1"/>
  <c r="R58" i="1"/>
  <c r="Q58" i="1"/>
  <c r="P58" i="1"/>
  <c r="T58" i="1"/>
  <c r="S58" i="1"/>
  <c r="T60" i="1"/>
  <c r="T40" i="1"/>
  <c r="S40" i="1"/>
  <c r="R40" i="1"/>
  <c r="Q40" i="1"/>
  <c r="P40" i="1"/>
  <c r="P166" i="1"/>
  <c r="S101" i="1"/>
  <c r="R101" i="1"/>
  <c r="Q101" i="1"/>
  <c r="P101" i="1"/>
  <c r="T101" i="1"/>
  <c r="Q67" i="1"/>
  <c r="P67" i="1"/>
  <c r="T67" i="1"/>
  <c r="S67" i="1"/>
  <c r="R67" i="1"/>
  <c r="P175" i="1"/>
  <c r="R110" i="1"/>
  <c r="Q110" i="1"/>
  <c r="P110" i="1"/>
  <c r="T110" i="1"/>
  <c r="S110" i="1"/>
  <c r="P142" i="1"/>
  <c r="S77" i="1"/>
  <c r="R77" i="1"/>
  <c r="T77" i="1"/>
  <c r="Q77" i="1"/>
  <c r="P77" i="1"/>
  <c r="R115" i="1"/>
  <c r="P180" i="1"/>
  <c r="P115" i="1"/>
  <c r="Q115" i="1"/>
  <c r="T115" i="1"/>
  <c r="S115" i="1"/>
  <c r="R242" i="1"/>
  <c r="Q242" i="1"/>
  <c r="P242" i="1"/>
  <c r="T242" i="1"/>
  <c r="S242" i="1"/>
  <c r="Q263" i="1"/>
  <c r="P263" i="1"/>
  <c r="S263" i="1"/>
  <c r="R263" i="1"/>
  <c r="P253" i="1"/>
  <c r="T253" i="1"/>
  <c r="S253" i="1"/>
  <c r="R253" i="1"/>
  <c r="Q253" i="1"/>
  <c r="Q270" i="1"/>
  <c r="P270" i="1"/>
  <c r="S270" i="1"/>
  <c r="R270" i="1"/>
  <c r="S280" i="1"/>
  <c r="R280" i="1"/>
  <c r="Q280" i="1"/>
  <c r="P280" i="1"/>
  <c r="S312" i="1"/>
  <c r="Q312" i="1"/>
  <c r="P312" i="1"/>
  <c r="R312" i="1"/>
  <c r="S320" i="1"/>
  <c r="Q320" i="1"/>
  <c r="P320" i="1"/>
  <c r="R320" i="1"/>
  <c r="S301" i="1"/>
  <c r="Q301" i="1"/>
  <c r="R301" i="1"/>
  <c r="P301" i="1"/>
  <c r="C144" i="1"/>
  <c r="H7" i="1"/>
  <c r="C140" i="1"/>
  <c r="C159" i="1"/>
  <c r="C119" i="1"/>
  <c r="C153" i="1"/>
  <c r="C193" i="1"/>
  <c r="C178" i="1"/>
  <c r="G23" i="1"/>
  <c r="I23" i="1"/>
  <c r="B137" i="1"/>
  <c r="G7" i="1"/>
  <c r="I7" i="1"/>
  <c r="B141" i="1"/>
  <c r="B164" i="1"/>
  <c r="B143" i="1"/>
  <c r="B189" i="1"/>
  <c r="B144" i="1"/>
  <c r="J61" i="1"/>
  <c r="I61" i="1"/>
  <c r="H61" i="1"/>
  <c r="G61" i="1"/>
  <c r="F61" i="1"/>
  <c r="P60" i="1"/>
  <c r="R60" i="1"/>
  <c r="G264" i="1"/>
  <c r="F264" i="1"/>
  <c r="I264" i="1"/>
  <c r="H264" i="1"/>
  <c r="I319" i="1"/>
  <c r="G319" i="1"/>
  <c r="F319" i="1"/>
  <c r="H319" i="1"/>
  <c r="M137" i="1"/>
  <c r="D190" i="1"/>
  <c r="I12" i="1"/>
  <c r="H12" i="1"/>
  <c r="F12" i="1"/>
  <c r="J12" i="1"/>
  <c r="G12" i="1"/>
  <c r="S10" i="1"/>
  <c r="R10" i="1"/>
  <c r="Q10" i="1"/>
  <c r="P10" i="1"/>
  <c r="T10" i="1"/>
  <c r="Q60" i="1"/>
  <c r="S60" i="1"/>
  <c r="T41" i="1"/>
  <c r="R41" i="1"/>
  <c r="S41" i="1"/>
  <c r="Q41" i="1"/>
  <c r="P41" i="1"/>
  <c r="P148" i="1"/>
  <c r="S83" i="1"/>
  <c r="R83" i="1"/>
  <c r="Q83" i="1"/>
  <c r="T83" i="1"/>
  <c r="P83" i="1"/>
  <c r="T251" i="1"/>
  <c r="S251" i="1"/>
  <c r="R251" i="1"/>
  <c r="P251" i="1"/>
  <c r="Q251" i="1"/>
  <c r="C180" i="1"/>
  <c r="B68" i="1"/>
  <c r="P49" i="3"/>
  <c r="T49" i="3"/>
  <c r="S49" i="3"/>
  <c r="R49" i="3"/>
  <c r="Q49" i="3"/>
  <c r="S11" i="3"/>
  <c r="Q11" i="3"/>
  <c r="R26" i="3"/>
  <c r="P26" i="3"/>
  <c r="R43" i="3"/>
  <c r="Q43" i="3"/>
  <c r="P43" i="3"/>
  <c r="T43" i="3"/>
  <c r="S43" i="3"/>
  <c r="R16" i="3"/>
  <c r="Q16" i="3"/>
  <c r="P16" i="3"/>
  <c r="T16" i="3"/>
  <c r="S16" i="3"/>
  <c r="Q26" i="3"/>
  <c r="S26" i="3"/>
  <c r="J51" i="3"/>
  <c r="I51" i="3"/>
  <c r="H51" i="3"/>
  <c r="G51" i="3"/>
  <c r="F51" i="3"/>
  <c r="T14" i="3"/>
  <c r="S14" i="3"/>
  <c r="R14" i="3"/>
  <c r="Q14" i="3"/>
  <c r="P14" i="3"/>
  <c r="H7" i="3"/>
  <c r="F7" i="3"/>
  <c r="R8" i="2"/>
  <c r="T8" i="2"/>
  <c r="G8" i="2"/>
  <c r="I8" i="2"/>
  <c r="F163" i="1"/>
  <c r="H98" i="1"/>
  <c r="G98" i="1"/>
  <c r="F98" i="1"/>
  <c r="J98" i="1"/>
  <c r="I98" i="1"/>
  <c r="F147" i="1"/>
  <c r="J82" i="1"/>
  <c r="H82" i="1"/>
  <c r="G82" i="1"/>
  <c r="F82" i="1"/>
  <c r="I82" i="1"/>
  <c r="R18" i="1"/>
  <c r="P18" i="1"/>
  <c r="N140" i="1"/>
  <c r="N146" i="1"/>
  <c r="N190" i="1"/>
  <c r="N191" i="1"/>
  <c r="F148" i="1"/>
  <c r="J83" i="1"/>
  <c r="I83" i="1"/>
  <c r="H83" i="1"/>
  <c r="F83" i="1"/>
  <c r="G83" i="1"/>
  <c r="J60" i="1"/>
  <c r="I60" i="1"/>
  <c r="H60" i="1"/>
  <c r="G60" i="1"/>
  <c r="F60" i="1"/>
  <c r="F168" i="1"/>
  <c r="F103" i="1"/>
  <c r="J103" i="1"/>
  <c r="I103" i="1"/>
  <c r="H103" i="1"/>
  <c r="G103" i="1"/>
  <c r="J251" i="1"/>
  <c r="I251" i="1"/>
  <c r="G251" i="1"/>
  <c r="F251" i="1"/>
  <c r="H251" i="1"/>
  <c r="F190" i="1"/>
  <c r="G125" i="1"/>
  <c r="I125" i="1"/>
  <c r="F125" i="1"/>
  <c r="J125" i="1"/>
  <c r="H125" i="1"/>
  <c r="G218" i="1"/>
  <c r="F218" i="1"/>
  <c r="I218" i="1"/>
  <c r="H218" i="1"/>
  <c r="G226" i="1"/>
  <c r="F226" i="1"/>
  <c r="I226" i="1"/>
  <c r="H226" i="1"/>
  <c r="G263" i="1"/>
  <c r="F263" i="1"/>
  <c r="I263" i="1"/>
  <c r="H263" i="1"/>
  <c r="I244" i="1"/>
  <c r="H244" i="1"/>
  <c r="G244" i="1"/>
  <c r="F244" i="1"/>
  <c r="J244" i="1"/>
  <c r="G274" i="1"/>
  <c r="F274" i="1"/>
  <c r="I274" i="1"/>
  <c r="H274" i="1"/>
  <c r="I283" i="1"/>
  <c r="H283" i="1"/>
  <c r="G283" i="1"/>
  <c r="F283" i="1"/>
  <c r="I315" i="1"/>
  <c r="G315" i="1"/>
  <c r="F315" i="1"/>
  <c r="H315" i="1"/>
  <c r="G286" i="1"/>
  <c r="I286" i="1"/>
  <c r="H286" i="1"/>
  <c r="F286" i="1"/>
  <c r="I297" i="1"/>
  <c r="G297" i="1"/>
  <c r="H297" i="1"/>
  <c r="F297" i="1"/>
  <c r="I305" i="1"/>
  <c r="G305" i="1"/>
  <c r="H305" i="1"/>
  <c r="F305" i="1"/>
  <c r="I62" i="1"/>
  <c r="H62" i="1"/>
  <c r="G62" i="1"/>
  <c r="F62" i="1"/>
  <c r="J62" i="1"/>
  <c r="M178" i="1"/>
  <c r="M163" i="1"/>
  <c r="M168" i="1"/>
  <c r="M173" i="1"/>
  <c r="M197" i="1"/>
  <c r="D193" i="1"/>
  <c r="D163" i="1"/>
  <c r="D195" i="1"/>
  <c r="D177" i="1"/>
  <c r="D169" i="1"/>
  <c r="D192" i="1"/>
  <c r="M181" i="1"/>
  <c r="D183" i="1"/>
  <c r="J42" i="1"/>
  <c r="I42" i="1"/>
  <c r="G42" i="1"/>
  <c r="H42" i="1"/>
  <c r="F42" i="1"/>
  <c r="N147" i="1"/>
  <c r="L166" i="1"/>
  <c r="L171" i="1"/>
  <c r="L161" i="1"/>
  <c r="L189" i="1"/>
  <c r="L181" i="1"/>
  <c r="T32" i="1"/>
  <c r="S32" i="1"/>
  <c r="R32" i="1"/>
  <c r="Q32" i="1"/>
  <c r="P32" i="1"/>
  <c r="T15" i="1"/>
  <c r="S15" i="1"/>
  <c r="Q15" i="1"/>
  <c r="P15" i="1"/>
  <c r="R15" i="1"/>
  <c r="T65" i="1"/>
  <c r="S65" i="1"/>
  <c r="P65" i="1"/>
  <c r="R65" i="1"/>
  <c r="Q65" i="1"/>
  <c r="S34" i="1"/>
  <c r="R34" i="1"/>
  <c r="Q34" i="1"/>
  <c r="P34" i="1"/>
  <c r="T34" i="1"/>
  <c r="P139" i="1"/>
  <c r="T74" i="1"/>
  <c r="S74" i="1"/>
  <c r="Q74" i="1"/>
  <c r="P74" i="1"/>
  <c r="R74" i="1"/>
  <c r="Q39" i="1"/>
  <c r="P39" i="1"/>
  <c r="T39" i="1"/>
  <c r="S39" i="1"/>
  <c r="R39" i="1"/>
  <c r="P161" i="1"/>
  <c r="T96" i="1"/>
  <c r="S96" i="1"/>
  <c r="Q96" i="1"/>
  <c r="P96" i="1"/>
  <c r="R96" i="1"/>
  <c r="T44" i="1"/>
  <c r="S44" i="1"/>
  <c r="R44" i="1"/>
  <c r="Q44" i="1"/>
  <c r="P44" i="1"/>
  <c r="S66" i="1"/>
  <c r="R66" i="1"/>
  <c r="Q66" i="1"/>
  <c r="T66" i="1"/>
  <c r="P66" i="1"/>
  <c r="P170" i="1"/>
  <c r="S105" i="1"/>
  <c r="R105" i="1"/>
  <c r="Q105" i="1"/>
  <c r="T105" i="1"/>
  <c r="P105" i="1"/>
  <c r="P137" i="1"/>
  <c r="Q72" i="1"/>
  <c r="P72" i="1"/>
  <c r="T72" i="1"/>
  <c r="R72" i="1"/>
  <c r="S72" i="1"/>
  <c r="T117" i="1"/>
  <c r="R117" i="1"/>
  <c r="P117" i="1"/>
  <c r="P182" i="1"/>
  <c r="S117" i="1"/>
  <c r="Q117" i="1"/>
  <c r="P146" i="1"/>
  <c r="S81" i="1"/>
  <c r="R81" i="1"/>
  <c r="T81" i="1"/>
  <c r="Q81" i="1"/>
  <c r="P81" i="1"/>
  <c r="R128" i="1"/>
  <c r="P128" i="1"/>
  <c r="P193" i="1"/>
  <c r="T128" i="1"/>
  <c r="Q128" i="1"/>
  <c r="S128" i="1"/>
  <c r="T250" i="1"/>
  <c r="R250" i="1"/>
  <c r="Q250" i="1"/>
  <c r="S250" i="1"/>
  <c r="P250" i="1"/>
  <c r="Q265" i="1"/>
  <c r="P265" i="1"/>
  <c r="S265" i="1"/>
  <c r="R265" i="1"/>
  <c r="Q271" i="1"/>
  <c r="P271" i="1"/>
  <c r="R271" i="1"/>
  <c r="S271" i="1"/>
  <c r="S281" i="1"/>
  <c r="R281" i="1"/>
  <c r="P281" i="1"/>
  <c r="Q281" i="1"/>
  <c r="S313" i="1"/>
  <c r="Q313" i="1"/>
  <c r="P313" i="1"/>
  <c r="R313" i="1"/>
  <c r="S294" i="1"/>
  <c r="Q294" i="1"/>
  <c r="R294" i="1"/>
  <c r="P294" i="1"/>
  <c r="S302" i="1"/>
  <c r="Q302" i="1"/>
  <c r="R302" i="1"/>
  <c r="P302" i="1"/>
  <c r="C154" i="1"/>
  <c r="C68" i="1"/>
  <c r="C142" i="1"/>
  <c r="H11" i="1"/>
  <c r="C163" i="1"/>
  <c r="C161" i="1"/>
  <c r="C197" i="1"/>
  <c r="C182" i="1"/>
  <c r="C179" i="1"/>
  <c r="I31" i="1"/>
  <c r="G31" i="1"/>
  <c r="G11" i="1"/>
  <c r="I11" i="1"/>
  <c r="B194" i="1"/>
  <c r="B168" i="1"/>
  <c r="B147" i="1"/>
  <c r="B197" i="1"/>
  <c r="B148" i="1"/>
  <c r="B179" i="1"/>
  <c r="N168" i="1"/>
  <c r="I118" i="1"/>
  <c r="G118" i="1"/>
  <c r="J118" i="1"/>
  <c r="H118" i="1"/>
  <c r="F118" i="1"/>
  <c r="F183" i="1"/>
  <c r="G239" i="1"/>
  <c r="F239" i="1"/>
  <c r="J239" i="1"/>
  <c r="I239" i="1"/>
  <c r="H239" i="1"/>
  <c r="D148" i="1"/>
  <c r="M190" i="1"/>
  <c r="D137" i="1"/>
  <c r="L170" i="1"/>
  <c r="L139" i="1"/>
  <c r="P169" i="1"/>
  <c r="T104" i="1"/>
  <c r="S104" i="1"/>
  <c r="Q104" i="1"/>
  <c r="P104" i="1"/>
  <c r="R104" i="1"/>
  <c r="P125" i="1"/>
  <c r="T125" i="1"/>
  <c r="P190" i="1"/>
  <c r="R125" i="1"/>
  <c r="S125" i="1"/>
  <c r="Q125" i="1"/>
  <c r="P239" i="1"/>
  <c r="T239" i="1"/>
  <c r="S239" i="1"/>
  <c r="R239" i="1"/>
  <c r="Q239" i="1"/>
  <c r="C137" i="1"/>
  <c r="G47" i="1"/>
  <c r="I47" i="1"/>
  <c r="B146" i="1"/>
  <c r="P44" i="3"/>
  <c r="T44" i="3"/>
  <c r="S44" i="3"/>
  <c r="R44" i="3"/>
  <c r="Q44" i="3"/>
  <c r="G35" i="3"/>
  <c r="F35" i="3"/>
  <c r="J35" i="3"/>
  <c r="I35" i="3"/>
  <c r="H35" i="3"/>
  <c r="G26" i="3"/>
  <c r="F26" i="3"/>
  <c r="J26" i="3"/>
  <c r="I26" i="3"/>
  <c r="H26" i="3"/>
  <c r="P17" i="3"/>
  <c r="R17" i="3"/>
  <c r="P9" i="3"/>
  <c r="R9" i="3"/>
  <c r="I41" i="3"/>
  <c r="G41" i="3"/>
  <c r="I34" i="3"/>
  <c r="H34" i="3"/>
  <c r="G34" i="3"/>
  <c r="F34" i="3"/>
  <c r="J34" i="3"/>
  <c r="I16" i="3"/>
  <c r="H16" i="3"/>
  <c r="G16" i="3"/>
  <c r="F16" i="3"/>
  <c r="J16" i="3"/>
  <c r="I8" i="3"/>
  <c r="G8" i="3"/>
  <c r="F8" i="3"/>
  <c r="J8" i="3"/>
  <c r="H8" i="3"/>
  <c r="T37" i="3"/>
  <c r="S37" i="3"/>
  <c r="R37" i="3"/>
  <c r="Q37" i="3"/>
  <c r="P37" i="3"/>
  <c r="J33" i="3"/>
  <c r="I33" i="3"/>
  <c r="H33" i="3"/>
  <c r="G33" i="3"/>
  <c r="F33" i="3"/>
  <c r="T45" i="3"/>
  <c r="S45" i="3"/>
  <c r="R45" i="3"/>
  <c r="Q45" i="3"/>
  <c r="P45" i="3"/>
  <c r="F11" i="3"/>
  <c r="H11" i="3"/>
  <c r="J8" i="2"/>
  <c r="H8" i="2"/>
  <c r="U7" i="2"/>
  <c r="T7" i="2"/>
  <c r="R7" i="2"/>
  <c r="Q7" i="2"/>
  <c r="S7" i="2"/>
  <c r="U8" i="2"/>
  <c r="N119" i="1"/>
  <c r="N184" i="1" s="1"/>
  <c r="N159" i="1"/>
  <c r="N143" i="1"/>
  <c r="F40" i="1"/>
  <c r="J40" i="1"/>
  <c r="I40" i="1"/>
  <c r="H40" i="1"/>
  <c r="G40" i="1"/>
  <c r="J18" i="1"/>
  <c r="I18" i="1"/>
  <c r="H18" i="1"/>
  <c r="F18" i="1"/>
  <c r="G18" i="1"/>
  <c r="N144" i="1"/>
  <c r="N173" i="1"/>
  <c r="N194" i="1"/>
  <c r="N195" i="1"/>
  <c r="F154" i="1"/>
  <c r="J89" i="1"/>
  <c r="I89" i="1"/>
  <c r="H89" i="1"/>
  <c r="F89" i="1"/>
  <c r="G89" i="1"/>
  <c r="J64" i="1"/>
  <c r="I64" i="1"/>
  <c r="H64" i="1"/>
  <c r="G64" i="1"/>
  <c r="F64" i="1"/>
  <c r="F172" i="1"/>
  <c r="F107" i="1"/>
  <c r="J107" i="1"/>
  <c r="I107" i="1"/>
  <c r="H107" i="1"/>
  <c r="G107" i="1"/>
  <c r="J259" i="1"/>
  <c r="I259" i="1"/>
  <c r="G259" i="1"/>
  <c r="F259" i="1"/>
  <c r="H259" i="1"/>
  <c r="F194" i="1"/>
  <c r="G129" i="1"/>
  <c r="I129" i="1"/>
  <c r="J129" i="1"/>
  <c r="H129" i="1"/>
  <c r="F129" i="1"/>
  <c r="G219" i="1"/>
  <c r="F219" i="1"/>
  <c r="I219" i="1"/>
  <c r="H219" i="1"/>
  <c r="G227" i="1"/>
  <c r="F227" i="1"/>
  <c r="I227" i="1"/>
  <c r="H227" i="1"/>
  <c r="G265" i="1"/>
  <c r="F265" i="1"/>
  <c r="I265" i="1"/>
  <c r="H265" i="1"/>
  <c r="I250" i="1"/>
  <c r="H250" i="1"/>
  <c r="J250" i="1"/>
  <c r="G250" i="1"/>
  <c r="F250" i="1"/>
  <c r="G285" i="1"/>
  <c r="I285" i="1"/>
  <c r="F285" i="1"/>
  <c r="H285" i="1"/>
  <c r="I284" i="1"/>
  <c r="H284" i="1"/>
  <c r="G284" i="1"/>
  <c r="F284" i="1"/>
  <c r="I316" i="1"/>
  <c r="G316" i="1"/>
  <c r="F316" i="1"/>
  <c r="H316" i="1"/>
  <c r="G287" i="1"/>
  <c r="I287" i="1"/>
  <c r="H287" i="1"/>
  <c r="F287" i="1"/>
  <c r="I298" i="1"/>
  <c r="G298" i="1"/>
  <c r="H298" i="1"/>
  <c r="F298" i="1"/>
  <c r="M189" i="1"/>
  <c r="M167" i="1"/>
  <c r="M172" i="1"/>
  <c r="M139" i="1"/>
  <c r="M179" i="1"/>
  <c r="D167" i="1"/>
  <c r="D160" i="1"/>
  <c r="D189" i="1"/>
  <c r="D173" i="1"/>
  <c r="D166" i="1"/>
  <c r="H39" i="1"/>
  <c r="F39" i="1"/>
  <c r="F173" i="1"/>
  <c r="J108" i="1"/>
  <c r="H108" i="1"/>
  <c r="G108" i="1"/>
  <c r="I108" i="1"/>
  <c r="F108" i="1"/>
  <c r="F145" i="1"/>
  <c r="H80" i="1"/>
  <c r="G80" i="1"/>
  <c r="F80" i="1"/>
  <c r="J80" i="1"/>
  <c r="I80" i="1"/>
  <c r="I8" i="1"/>
  <c r="G8" i="1"/>
  <c r="L138" i="1"/>
  <c r="L175" i="1"/>
  <c r="L165" i="1"/>
  <c r="S100" i="1"/>
  <c r="Q100" i="1"/>
  <c r="L193" i="1"/>
  <c r="L190" i="1"/>
  <c r="L179" i="1"/>
  <c r="T29" i="1"/>
  <c r="S29" i="1"/>
  <c r="O54" i="1"/>
  <c r="Q29" i="1"/>
  <c r="P29" i="1"/>
  <c r="R29" i="1"/>
  <c r="P147" i="1"/>
  <c r="T82" i="1"/>
  <c r="S82" i="1"/>
  <c r="Q82" i="1"/>
  <c r="P82" i="1"/>
  <c r="R82" i="1"/>
  <c r="S38" i="1"/>
  <c r="R38" i="1"/>
  <c r="Q38" i="1"/>
  <c r="P38" i="1"/>
  <c r="T38" i="1"/>
  <c r="R51" i="1"/>
  <c r="Q51" i="1"/>
  <c r="P51" i="1"/>
  <c r="T51" i="1"/>
  <c r="S51" i="1"/>
  <c r="Q43" i="1"/>
  <c r="P43" i="1"/>
  <c r="T43" i="1"/>
  <c r="S43" i="1"/>
  <c r="R43" i="1"/>
  <c r="P173" i="1"/>
  <c r="T108" i="1"/>
  <c r="S108" i="1"/>
  <c r="Q108" i="1"/>
  <c r="P108" i="1"/>
  <c r="R108" i="1"/>
  <c r="P143" i="1"/>
  <c r="T78" i="1"/>
  <c r="S78" i="1"/>
  <c r="Q78" i="1"/>
  <c r="P78" i="1"/>
  <c r="R78" i="1"/>
  <c r="P174" i="1"/>
  <c r="T109" i="1"/>
  <c r="S109" i="1"/>
  <c r="R109" i="1"/>
  <c r="Q109" i="1"/>
  <c r="P109" i="1"/>
  <c r="P141" i="1"/>
  <c r="Q76" i="1"/>
  <c r="P76" i="1"/>
  <c r="T76" i="1"/>
  <c r="S76" i="1"/>
  <c r="R76" i="1"/>
  <c r="T126" i="1"/>
  <c r="R126" i="1"/>
  <c r="P191" i="1"/>
  <c r="P126" i="1"/>
  <c r="S126" i="1"/>
  <c r="Q126" i="1"/>
  <c r="P129" i="1"/>
  <c r="P194" i="1"/>
  <c r="T129" i="1"/>
  <c r="R129" i="1"/>
  <c r="S129" i="1"/>
  <c r="Q129" i="1"/>
  <c r="T233" i="1"/>
  <c r="S233" i="1"/>
  <c r="R233" i="1"/>
  <c r="P233" i="1"/>
  <c r="Q233" i="1"/>
  <c r="Q267" i="1"/>
  <c r="P267" i="1"/>
  <c r="S267" i="1"/>
  <c r="R267" i="1"/>
  <c r="Q272" i="1"/>
  <c r="P272" i="1"/>
  <c r="S272" i="1"/>
  <c r="R272" i="1"/>
  <c r="S282" i="1"/>
  <c r="R282" i="1"/>
  <c r="Q282" i="1"/>
  <c r="P282" i="1"/>
  <c r="S314" i="1"/>
  <c r="Q314" i="1"/>
  <c r="P314" i="1"/>
  <c r="R314" i="1"/>
  <c r="S295" i="1"/>
  <c r="Q295" i="1"/>
  <c r="R295" i="1"/>
  <c r="P295" i="1"/>
  <c r="S303" i="1"/>
  <c r="Q303" i="1"/>
  <c r="R303" i="1"/>
  <c r="P303" i="1"/>
  <c r="H9" i="1"/>
  <c r="C148" i="1"/>
  <c r="H15" i="1"/>
  <c r="C146" i="1"/>
  <c r="C167" i="1"/>
  <c r="C165" i="1"/>
  <c r="C183" i="1"/>
  <c r="G35" i="1"/>
  <c r="I35" i="1"/>
  <c r="G15" i="1"/>
  <c r="I15" i="1"/>
  <c r="B145" i="1"/>
  <c r="B172" i="1"/>
  <c r="B177" i="1"/>
  <c r="B153" i="1"/>
  <c r="B154" i="1"/>
  <c r="B183" i="1"/>
  <c r="N133" i="1"/>
  <c r="N188" i="1"/>
  <c r="F146" i="1"/>
  <c r="F81" i="1"/>
  <c r="J81" i="1"/>
  <c r="I81" i="1"/>
  <c r="H81" i="1"/>
  <c r="G81" i="1"/>
  <c r="I238" i="1"/>
  <c r="H238" i="1"/>
  <c r="G238" i="1"/>
  <c r="J238" i="1"/>
  <c r="F238" i="1"/>
  <c r="D194" i="1"/>
  <c r="L68" i="1"/>
  <c r="R12" i="1"/>
  <c r="Q12" i="1"/>
  <c r="S12" i="1"/>
  <c r="P12" i="1"/>
  <c r="T12" i="1"/>
  <c r="P163" i="1"/>
  <c r="Q98" i="1"/>
  <c r="P98" i="1"/>
  <c r="T98" i="1"/>
  <c r="S98" i="1"/>
  <c r="R98" i="1"/>
  <c r="P257" i="1"/>
  <c r="R257" i="1"/>
  <c r="Q257" i="1"/>
  <c r="T257" i="1"/>
  <c r="S257" i="1"/>
  <c r="C166" i="1"/>
  <c r="C139" i="1"/>
  <c r="I37" i="1"/>
  <c r="G37" i="1"/>
  <c r="B170" i="1"/>
  <c r="I42" i="3"/>
  <c r="G42" i="3"/>
  <c r="G17" i="3"/>
  <c r="F17" i="3"/>
  <c r="I17" i="3"/>
  <c r="H17" i="3"/>
  <c r="J17" i="3"/>
  <c r="G9" i="3"/>
  <c r="H9" i="3"/>
  <c r="J9" i="3"/>
  <c r="I9" i="3"/>
  <c r="F9" i="3"/>
  <c r="G36" i="3"/>
  <c r="I36" i="3"/>
  <c r="R12" i="3"/>
  <c r="P12" i="3"/>
  <c r="S12" i="3"/>
  <c r="T12" i="3"/>
  <c r="Q12" i="3"/>
  <c r="Q13" i="3"/>
  <c r="S13" i="3"/>
  <c r="T51" i="3"/>
  <c r="S51" i="3"/>
  <c r="R51" i="3"/>
  <c r="Q51" i="3"/>
  <c r="P51" i="3"/>
  <c r="T36" i="3"/>
  <c r="S36" i="3"/>
  <c r="R36" i="3"/>
  <c r="Q36" i="3"/>
  <c r="P36" i="3"/>
  <c r="F24" i="3"/>
  <c r="H24" i="3"/>
  <c r="T10" i="3"/>
  <c r="S10" i="3"/>
  <c r="R10" i="3"/>
  <c r="Q10" i="3"/>
  <c r="P10" i="3"/>
  <c r="F15" i="3"/>
  <c r="H15" i="3"/>
  <c r="E47" i="2"/>
  <c r="D140" i="1"/>
  <c r="F141" i="1"/>
  <c r="H76" i="1"/>
  <c r="G76" i="1"/>
  <c r="F76" i="1"/>
  <c r="I76" i="1"/>
  <c r="J76" i="1"/>
  <c r="R14" i="1"/>
  <c r="P14" i="1"/>
  <c r="N148" i="1"/>
  <c r="N175" i="1"/>
  <c r="N160" i="1"/>
  <c r="N179" i="1"/>
  <c r="N189" i="1"/>
  <c r="F162" i="1"/>
  <c r="J97" i="1"/>
  <c r="I97" i="1"/>
  <c r="H97" i="1"/>
  <c r="F97" i="1"/>
  <c r="G97" i="1"/>
  <c r="F138" i="1"/>
  <c r="F73" i="1"/>
  <c r="J73" i="1"/>
  <c r="I73" i="1"/>
  <c r="H73" i="1"/>
  <c r="G73" i="1"/>
  <c r="F176" i="1"/>
  <c r="G111" i="1"/>
  <c r="F111" i="1"/>
  <c r="J111" i="1"/>
  <c r="I111" i="1"/>
  <c r="H111" i="1"/>
  <c r="G266" i="1"/>
  <c r="F266" i="1"/>
  <c r="I266" i="1"/>
  <c r="H266" i="1"/>
  <c r="J255" i="1"/>
  <c r="I255" i="1"/>
  <c r="G255" i="1"/>
  <c r="F255" i="1"/>
  <c r="H255" i="1"/>
  <c r="J237" i="1"/>
  <c r="I237" i="1"/>
  <c r="G237" i="1"/>
  <c r="F237" i="1"/>
  <c r="H237" i="1"/>
  <c r="G220" i="1"/>
  <c r="F220" i="1"/>
  <c r="I220" i="1"/>
  <c r="H220" i="1"/>
  <c r="G228" i="1"/>
  <c r="F228" i="1"/>
  <c r="I228" i="1"/>
  <c r="H228" i="1"/>
  <c r="G267" i="1"/>
  <c r="F267" i="1"/>
  <c r="I267" i="1"/>
  <c r="H267" i="1"/>
  <c r="I254" i="1"/>
  <c r="H254" i="1"/>
  <c r="F254" i="1"/>
  <c r="J254" i="1"/>
  <c r="G254" i="1"/>
  <c r="I258" i="1"/>
  <c r="H258" i="1"/>
  <c r="G258" i="1"/>
  <c r="J258" i="1"/>
  <c r="F258" i="1"/>
  <c r="I317" i="1"/>
  <c r="G317" i="1"/>
  <c r="F317" i="1"/>
  <c r="H317" i="1"/>
  <c r="G288" i="1"/>
  <c r="I288" i="1"/>
  <c r="H288" i="1"/>
  <c r="F288" i="1"/>
  <c r="I299" i="1"/>
  <c r="G299" i="1"/>
  <c r="H299" i="1"/>
  <c r="F299" i="1"/>
  <c r="G59" i="1"/>
  <c r="F59" i="1"/>
  <c r="I59" i="1"/>
  <c r="H59" i="1"/>
  <c r="J59" i="1"/>
  <c r="M148" i="1"/>
  <c r="M171" i="1"/>
  <c r="M138" i="1"/>
  <c r="M176" i="1"/>
  <c r="M143" i="1"/>
  <c r="M194" i="1"/>
  <c r="D171" i="1"/>
  <c r="H106" i="1"/>
  <c r="F106" i="1"/>
  <c r="D164" i="1"/>
  <c r="D139" i="1"/>
  <c r="H74" i="1"/>
  <c r="F74" i="1"/>
  <c r="D180" i="1"/>
  <c r="F175" i="1"/>
  <c r="I110" i="1"/>
  <c r="H110" i="1"/>
  <c r="G110" i="1"/>
  <c r="F110" i="1"/>
  <c r="J110" i="1"/>
  <c r="M162" i="1"/>
  <c r="M68" i="1"/>
  <c r="N169" i="1"/>
  <c r="J38" i="1"/>
  <c r="I38" i="1"/>
  <c r="G38" i="1"/>
  <c r="H38" i="1"/>
  <c r="F38" i="1"/>
  <c r="I16" i="1"/>
  <c r="H16" i="1"/>
  <c r="F16" i="1"/>
  <c r="G16" i="1"/>
  <c r="J16" i="1"/>
  <c r="N141" i="1"/>
  <c r="H8" i="1"/>
  <c r="L144" i="1"/>
  <c r="L137" i="1"/>
  <c r="L169" i="1"/>
  <c r="L197" i="1"/>
  <c r="L194" i="1"/>
  <c r="L178" i="1"/>
  <c r="L183" i="1"/>
  <c r="S18" i="1"/>
  <c r="Q18" i="1"/>
  <c r="T33" i="1"/>
  <c r="S33" i="1"/>
  <c r="R33" i="1"/>
  <c r="Q33" i="1"/>
  <c r="P33" i="1"/>
  <c r="S42" i="1"/>
  <c r="R42" i="1"/>
  <c r="P42" i="1"/>
  <c r="Q42" i="1"/>
  <c r="T42" i="1"/>
  <c r="P9" i="1"/>
  <c r="T9" i="1"/>
  <c r="S9" i="1"/>
  <c r="R9" i="1"/>
  <c r="Q9" i="1"/>
  <c r="Q47" i="1"/>
  <c r="P47" i="1"/>
  <c r="T47" i="1"/>
  <c r="S47" i="1"/>
  <c r="R47" i="1"/>
  <c r="T114" i="1"/>
  <c r="R114" i="1"/>
  <c r="P179" i="1"/>
  <c r="S114" i="1"/>
  <c r="Q114" i="1"/>
  <c r="P114" i="1"/>
  <c r="P153" i="1"/>
  <c r="T88" i="1"/>
  <c r="S88" i="1"/>
  <c r="Q88" i="1"/>
  <c r="P88" i="1"/>
  <c r="R88" i="1"/>
  <c r="T100" i="1"/>
  <c r="P140" i="1"/>
  <c r="S75" i="1"/>
  <c r="R75" i="1"/>
  <c r="Q75" i="1"/>
  <c r="T75" i="1"/>
  <c r="P75" i="1"/>
  <c r="P178" i="1"/>
  <c r="T113" i="1"/>
  <c r="S113" i="1"/>
  <c r="R113" i="1"/>
  <c r="Q113" i="1"/>
  <c r="P113" i="1"/>
  <c r="P145" i="1"/>
  <c r="Q80" i="1"/>
  <c r="P80" i="1"/>
  <c r="T80" i="1"/>
  <c r="S80" i="1"/>
  <c r="R80" i="1"/>
  <c r="P112" i="1"/>
  <c r="P177" i="1"/>
  <c r="R112" i="1"/>
  <c r="Q112" i="1"/>
  <c r="T112" i="1"/>
  <c r="S112" i="1"/>
  <c r="P160" i="1"/>
  <c r="S95" i="1"/>
  <c r="R95" i="1"/>
  <c r="Q95" i="1"/>
  <c r="P95" i="1"/>
  <c r="T95" i="1"/>
  <c r="R238" i="1"/>
  <c r="Q238" i="1"/>
  <c r="P238" i="1"/>
  <c r="T238" i="1"/>
  <c r="S238" i="1"/>
  <c r="R252" i="1"/>
  <c r="Q252" i="1"/>
  <c r="P252" i="1"/>
  <c r="T252" i="1"/>
  <c r="S252" i="1"/>
  <c r="T237" i="1"/>
  <c r="S237" i="1"/>
  <c r="R237" i="1"/>
  <c r="P237" i="1"/>
  <c r="Q237" i="1"/>
  <c r="Q264" i="1"/>
  <c r="P264" i="1"/>
  <c r="S264" i="1"/>
  <c r="R264" i="1"/>
  <c r="Q273" i="1"/>
  <c r="P273" i="1"/>
  <c r="S273" i="1"/>
  <c r="R273" i="1"/>
  <c r="S283" i="1"/>
  <c r="R283" i="1"/>
  <c r="Q283" i="1"/>
  <c r="P283" i="1"/>
  <c r="S315" i="1"/>
  <c r="Q315" i="1"/>
  <c r="P315" i="1"/>
  <c r="R315" i="1"/>
  <c r="Q285" i="1"/>
  <c r="S285" i="1"/>
  <c r="R285" i="1"/>
  <c r="P285" i="1"/>
  <c r="S296" i="1"/>
  <c r="Q296" i="1"/>
  <c r="R296" i="1"/>
  <c r="P296" i="1"/>
  <c r="S304" i="1"/>
  <c r="Q304" i="1"/>
  <c r="R304" i="1"/>
  <c r="P304" i="1"/>
  <c r="H13" i="1"/>
  <c r="C54" i="1"/>
  <c r="C162" i="1"/>
  <c r="C171" i="1"/>
  <c r="C169" i="1"/>
  <c r="C191" i="1"/>
  <c r="C133" i="1"/>
  <c r="C198" i="1" s="1"/>
  <c r="C188" i="1"/>
  <c r="I39" i="1"/>
  <c r="G39" i="1"/>
  <c r="B159" i="1"/>
  <c r="B119" i="1"/>
  <c r="B184" i="1" s="1"/>
  <c r="B54" i="1"/>
  <c r="G29" i="1"/>
  <c r="I29" i="1"/>
  <c r="B163" i="1"/>
  <c r="B138" i="1"/>
  <c r="B176" i="1"/>
  <c r="B133" i="1"/>
  <c r="B198" i="1" s="1"/>
  <c r="B188" i="1"/>
  <c r="B161" i="1"/>
  <c r="B182" i="1"/>
  <c r="B162" i="1"/>
  <c r="B192" i="1"/>
  <c r="N162" i="1"/>
  <c r="I117" i="1"/>
  <c r="F117" i="1"/>
  <c r="F182" i="1"/>
  <c r="J117" i="1"/>
  <c r="H117" i="1"/>
  <c r="G117" i="1"/>
  <c r="I311" i="1"/>
  <c r="G311" i="1"/>
  <c r="F311" i="1"/>
  <c r="H311" i="1"/>
  <c r="M153" i="1"/>
  <c r="N163" i="1"/>
  <c r="L145" i="1"/>
  <c r="L192" i="1"/>
  <c r="P64" i="1"/>
  <c r="T64" i="1"/>
  <c r="S64" i="1"/>
  <c r="R64" i="1"/>
  <c r="Q64" i="1"/>
  <c r="T127" i="1"/>
  <c r="R127" i="1"/>
  <c r="P192" i="1"/>
  <c r="P127" i="1"/>
  <c r="S127" i="1"/>
  <c r="Q127" i="1"/>
  <c r="Q268" i="1"/>
  <c r="P268" i="1"/>
  <c r="R268" i="1"/>
  <c r="S268" i="1"/>
  <c r="B169" i="1"/>
  <c r="B27" i="1"/>
  <c r="J32" i="3"/>
  <c r="I32" i="3"/>
  <c r="H32" i="3"/>
  <c r="G32" i="3"/>
  <c r="F32" i="3"/>
  <c r="J10" i="3"/>
  <c r="I10" i="3"/>
  <c r="F10" i="3"/>
  <c r="H10" i="3"/>
  <c r="G10" i="3"/>
  <c r="P35" i="3"/>
  <c r="T35" i="3"/>
  <c r="S35" i="3"/>
  <c r="R35" i="3"/>
  <c r="Q35" i="3"/>
  <c r="G44" i="3"/>
  <c r="F44" i="3"/>
  <c r="J44" i="3"/>
  <c r="I44" i="3"/>
  <c r="H44" i="3"/>
  <c r="I50" i="3"/>
  <c r="G50" i="3"/>
  <c r="R34" i="3"/>
  <c r="Q34" i="3"/>
  <c r="P34" i="3"/>
  <c r="T34" i="3"/>
  <c r="S34" i="3"/>
  <c r="I25" i="3"/>
  <c r="H25" i="3"/>
  <c r="G25" i="3"/>
  <c r="F25" i="3"/>
  <c r="J25" i="3"/>
  <c r="T33" i="3"/>
  <c r="S33" i="3"/>
  <c r="R33" i="3"/>
  <c r="Q33" i="3"/>
  <c r="P33" i="3"/>
  <c r="T23" i="3"/>
  <c r="S23" i="3"/>
  <c r="R23" i="3"/>
  <c r="Q23" i="3"/>
  <c r="P23" i="3"/>
  <c r="N137" i="1"/>
  <c r="F36" i="1"/>
  <c r="J36" i="1"/>
  <c r="I36" i="1"/>
  <c r="H36" i="1"/>
  <c r="G36" i="1"/>
  <c r="J14" i="1"/>
  <c r="I14" i="1"/>
  <c r="H14" i="1"/>
  <c r="G14" i="1"/>
  <c r="F14" i="1"/>
  <c r="N154" i="1"/>
  <c r="N164" i="1"/>
  <c r="N183" i="1"/>
  <c r="N193" i="1"/>
  <c r="F166" i="1"/>
  <c r="J101" i="1"/>
  <c r="I101" i="1"/>
  <c r="H101" i="1"/>
  <c r="F101" i="1"/>
  <c r="G101" i="1"/>
  <c r="F142" i="1"/>
  <c r="F77" i="1"/>
  <c r="J77" i="1"/>
  <c r="I77" i="1"/>
  <c r="H77" i="1"/>
  <c r="G77" i="1"/>
  <c r="F180" i="1"/>
  <c r="I115" i="1"/>
  <c r="G115" i="1"/>
  <c r="J115" i="1"/>
  <c r="H115" i="1"/>
  <c r="F115" i="1"/>
  <c r="J241" i="1"/>
  <c r="I241" i="1"/>
  <c r="G241" i="1"/>
  <c r="F241" i="1"/>
  <c r="H241" i="1"/>
  <c r="G268" i="1"/>
  <c r="F268" i="1"/>
  <c r="I268" i="1"/>
  <c r="H268" i="1"/>
  <c r="F178" i="1"/>
  <c r="I113" i="1"/>
  <c r="H113" i="1"/>
  <c r="G113" i="1"/>
  <c r="F113" i="1"/>
  <c r="J113" i="1"/>
  <c r="I234" i="1"/>
  <c r="H234" i="1"/>
  <c r="G234" i="1"/>
  <c r="J234" i="1"/>
  <c r="F234" i="1"/>
  <c r="G221" i="1"/>
  <c r="F221" i="1"/>
  <c r="I221" i="1"/>
  <c r="H221" i="1"/>
  <c r="G235" i="1"/>
  <c r="F235" i="1"/>
  <c r="J235" i="1"/>
  <c r="I235" i="1"/>
  <c r="H235" i="1"/>
  <c r="G269" i="1"/>
  <c r="F269" i="1"/>
  <c r="I269" i="1"/>
  <c r="H269" i="1"/>
  <c r="G257" i="1"/>
  <c r="F257" i="1"/>
  <c r="J257" i="1"/>
  <c r="I257" i="1"/>
  <c r="H257" i="1"/>
  <c r="I310" i="1"/>
  <c r="G310" i="1"/>
  <c r="F310" i="1"/>
  <c r="H310" i="1"/>
  <c r="I318" i="1"/>
  <c r="G318" i="1"/>
  <c r="F318" i="1"/>
  <c r="H318" i="1"/>
  <c r="G289" i="1"/>
  <c r="I289" i="1"/>
  <c r="H289" i="1"/>
  <c r="F289" i="1"/>
  <c r="I300" i="1"/>
  <c r="G300" i="1"/>
  <c r="H300" i="1"/>
  <c r="F300" i="1"/>
  <c r="M154" i="1"/>
  <c r="E68" i="1"/>
  <c r="I58" i="1"/>
  <c r="G58" i="1"/>
  <c r="F58" i="1"/>
  <c r="J58" i="1"/>
  <c r="H58" i="1"/>
  <c r="M175" i="1"/>
  <c r="M142" i="1"/>
  <c r="M177" i="1"/>
  <c r="M147" i="1"/>
  <c r="D175" i="1"/>
  <c r="D168" i="1"/>
  <c r="D143" i="1"/>
  <c r="D182" i="1"/>
  <c r="F165" i="1"/>
  <c r="J100" i="1"/>
  <c r="H100" i="1"/>
  <c r="G100" i="1"/>
  <c r="I100" i="1"/>
  <c r="F100" i="1"/>
  <c r="N68" i="1"/>
  <c r="F153" i="1"/>
  <c r="J88" i="1"/>
  <c r="H88" i="1"/>
  <c r="G88" i="1"/>
  <c r="I88" i="1"/>
  <c r="F88" i="1"/>
  <c r="J106" i="1"/>
  <c r="F35" i="1"/>
  <c r="H35" i="1"/>
  <c r="F167" i="1"/>
  <c r="H102" i="1"/>
  <c r="G102" i="1"/>
  <c r="F102" i="1"/>
  <c r="J102" i="1"/>
  <c r="I102" i="1"/>
  <c r="M196" i="1"/>
  <c r="L154" i="1"/>
  <c r="L172" i="1"/>
  <c r="L141" i="1"/>
  <c r="L176" i="1"/>
  <c r="L173" i="1"/>
  <c r="L182" i="1"/>
  <c r="L133" i="1"/>
  <c r="L188" i="1"/>
  <c r="T37" i="1"/>
  <c r="S37" i="1"/>
  <c r="R37" i="1"/>
  <c r="Q37" i="1"/>
  <c r="P37" i="1"/>
  <c r="R8" i="1"/>
  <c r="Q8" i="1"/>
  <c r="T8" i="1"/>
  <c r="S8" i="1"/>
  <c r="P8" i="1"/>
  <c r="S46" i="1"/>
  <c r="R46" i="1"/>
  <c r="Q46" i="1"/>
  <c r="P46" i="1"/>
  <c r="T46" i="1"/>
  <c r="P13" i="1"/>
  <c r="T13" i="1"/>
  <c r="S13" i="1"/>
  <c r="R13" i="1"/>
  <c r="Q13" i="1"/>
  <c r="T48" i="1"/>
  <c r="Q48" i="1"/>
  <c r="P48" i="1"/>
  <c r="S48" i="1"/>
  <c r="R48" i="1"/>
  <c r="T61" i="1"/>
  <c r="S61" i="1"/>
  <c r="P61" i="1"/>
  <c r="R61" i="1"/>
  <c r="Q61" i="1"/>
  <c r="P195" i="1"/>
  <c r="T130" i="1"/>
  <c r="R130" i="1"/>
  <c r="P130" i="1"/>
  <c r="S130" i="1"/>
  <c r="Q130" i="1"/>
  <c r="P144" i="1"/>
  <c r="S79" i="1"/>
  <c r="R79" i="1"/>
  <c r="Q79" i="1"/>
  <c r="T79" i="1"/>
  <c r="P79" i="1"/>
  <c r="P189" i="1"/>
  <c r="R124" i="1"/>
  <c r="P124" i="1"/>
  <c r="T124" i="1"/>
  <c r="S124" i="1"/>
  <c r="Q124" i="1"/>
  <c r="P159" i="1"/>
  <c r="O119" i="1"/>
  <c r="Q94" i="1"/>
  <c r="P94" i="1"/>
  <c r="T94" i="1"/>
  <c r="S94" i="1"/>
  <c r="R94" i="1"/>
  <c r="P183" i="1"/>
  <c r="T118" i="1"/>
  <c r="R118" i="1"/>
  <c r="P118" i="1"/>
  <c r="S118" i="1"/>
  <c r="Q118" i="1"/>
  <c r="P164" i="1"/>
  <c r="S99" i="1"/>
  <c r="R99" i="1"/>
  <c r="T99" i="1"/>
  <c r="Q99" i="1"/>
  <c r="P99" i="1"/>
  <c r="T244" i="1"/>
  <c r="R244" i="1"/>
  <c r="Q244" i="1"/>
  <c r="S244" i="1"/>
  <c r="P244" i="1"/>
  <c r="T259" i="1"/>
  <c r="S259" i="1"/>
  <c r="R259" i="1"/>
  <c r="Q259" i="1"/>
  <c r="P259" i="1"/>
  <c r="T241" i="1"/>
  <c r="S241" i="1"/>
  <c r="R241" i="1"/>
  <c r="P241" i="1"/>
  <c r="Q241" i="1"/>
  <c r="P235" i="1"/>
  <c r="T235" i="1"/>
  <c r="S235" i="1"/>
  <c r="R235" i="1"/>
  <c r="Q235" i="1"/>
  <c r="Q266" i="1"/>
  <c r="P266" i="1"/>
  <c r="S266" i="1"/>
  <c r="R266" i="1"/>
  <c r="Q274" i="1"/>
  <c r="P274" i="1"/>
  <c r="S274" i="1"/>
  <c r="R274" i="1"/>
  <c r="S284" i="1"/>
  <c r="R284" i="1"/>
  <c r="Q284" i="1"/>
  <c r="P284" i="1"/>
  <c r="S316" i="1"/>
  <c r="Q316" i="1"/>
  <c r="P316" i="1"/>
  <c r="R316" i="1"/>
  <c r="Q286" i="1"/>
  <c r="S286" i="1"/>
  <c r="R286" i="1"/>
  <c r="P286" i="1"/>
  <c r="S297" i="1"/>
  <c r="Q297" i="1"/>
  <c r="R297" i="1"/>
  <c r="P297" i="1"/>
  <c r="S305" i="1"/>
  <c r="Q305" i="1"/>
  <c r="R305" i="1"/>
  <c r="P305" i="1"/>
  <c r="H17" i="1"/>
  <c r="C160" i="1"/>
  <c r="C175" i="1"/>
  <c r="C173" i="1"/>
  <c r="C181" i="1"/>
  <c r="C195" i="1"/>
  <c r="C192" i="1"/>
  <c r="G43" i="1"/>
  <c r="I43" i="1"/>
  <c r="G52" i="1"/>
  <c r="I52" i="1"/>
  <c r="B175" i="1"/>
  <c r="I33" i="1"/>
  <c r="G33" i="1"/>
  <c r="B142" i="1"/>
  <c r="B178" i="1"/>
  <c r="B196" i="1"/>
  <c r="B165" i="1"/>
  <c r="B190" i="1"/>
  <c r="B166" i="1"/>
  <c r="U50" i="2"/>
  <c r="S50" i="2"/>
  <c r="Q50" i="2"/>
  <c r="T50" i="2"/>
  <c r="R50" i="2"/>
  <c r="I293" i="1"/>
  <c r="G293" i="1"/>
  <c r="H293" i="1"/>
  <c r="F293" i="1"/>
  <c r="T100" i="2"/>
  <c r="S100" i="2"/>
  <c r="R100" i="2"/>
  <c r="Q100" i="2"/>
  <c r="U100" i="2"/>
  <c r="J71" i="1"/>
  <c r="I71" i="1"/>
  <c r="H71" i="1"/>
  <c r="F71" i="1"/>
  <c r="G71" i="1"/>
  <c r="F87" i="1"/>
  <c r="J87" i="1"/>
  <c r="I87" i="1"/>
  <c r="H87" i="1"/>
  <c r="G87" i="1"/>
  <c r="I136" i="1"/>
  <c r="I122" i="1"/>
  <c r="G136" i="1"/>
  <c r="G122" i="1"/>
  <c r="J122" i="1"/>
  <c r="H122" i="1"/>
  <c r="F122" i="1"/>
  <c r="I232" i="1"/>
  <c r="H232" i="1"/>
  <c r="J232" i="1"/>
  <c r="G232" i="1"/>
  <c r="F232" i="1"/>
  <c r="T122" i="1"/>
  <c r="R122" i="1"/>
  <c r="S136" i="1"/>
  <c r="P122" i="1"/>
  <c r="Q136" i="1"/>
  <c r="S122" i="1"/>
  <c r="Q122" i="1"/>
  <c r="R201" i="1"/>
  <c r="Q201" i="1"/>
  <c r="S201" i="1"/>
  <c r="P201" i="1"/>
  <c r="T340" i="1"/>
  <c r="R340" i="1"/>
  <c r="Q340" i="1"/>
  <c r="P340" i="1"/>
  <c r="S340" i="1"/>
  <c r="S278" i="1"/>
  <c r="R278" i="1"/>
  <c r="Q278" i="1"/>
  <c r="P278" i="1"/>
  <c r="R248" i="1"/>
  <c r="Q248" i="1"/>
  <c r="P248" i="1"/>
  <c r="T248" i="1"/>
  <c r="S248" i="1"/>
  <c r="Q62" i="2"/>
  <c r="U62" i="2"/>
  <c r="T62" i="2"/>
  <c r="S62" i="2"/>
  <c r="R62" i="2"/>
  <c r="I248" i="1"/>
  <c r="H248" i="1"/>
  <c r="G248" i="1"/>
  <c r="F248" i="1"/>
  <c r="J248" i="1"/>
  <c r="J354" i="1"/>
  <c r="I354" i="1"/>
  <c r="G354" i="1"/>
  <c r="F354" i="1"/>
  <c r="H354" i="1"/>
  <c r="R22" i="1"/>
  <c r="Q22" i="1"/>
  <c r="T22" i="1"/>
  <c r="S22" i="1"/>
  <c r="P22" i="1"/>
  <c r="T57" i="1"/>
  <c r="Q57" i="1"/>
  <c r="P57" i="1"/>
  <c r="S57" i="1"/>
  <c r="R57" i="1"/>
  <c r="G12" i="2"/>
  <c r="K12" i="2"/>
  <c r="I12" i="2"/>
  <c r="H12" i="2"/>
  <c r="J12" i="2"/>
  <c r="I325" i="1"/>
  <c r="G325" i="1"/>
  <c r="J325" i="1"/>
  <c r="H325" i="1"/>
  <c r="F325" i="1"/>
  <c r="T232" i="1"/>
  <c r="R232" i="1"/>
  <c r="Q232" i="1"/>
  <c r="S232" i="1"/>
  <c r="P232" i="1"/>
  <c r="S293" i="1"/>
  <c r="Q293" i="1"/>
  <c r="R293" i="1"/>
  <c r="P293" i="1"/>
  <c r="S309" i="1"/>
  <c r="Q309" i="1"/>
  <c r="P309" i="1"/>
  <c r="R309" i="1"/>
  <c r="J50" i="2"/>
  <c r="H50" i="2"/>
  <c r="G50" i="2"/>
  <c r="K50" i="2"/>
  <c r="I50" i="2"/>
  <c r="I152" i="1"/>
  <c r="G152" i="1"/>
  <c r="I22" i="1"/>
  <c r="H22" i="1"/>
  <c r="F22" i="1"/>
  <c r="J22" i="1"/>
  <c r="G22" i="1"/>
  <c r="S152" i="1"/>
  <c r="Q152" i="1"/>
  <c r="R325" i="1"/>
  <c r="P325" i="1"/>
  <c r="T325" i="1"/>
  <c r="S325" i="1"/>
  <c r="Q325" i="1"/>
  <c r="T354" i="1"/>
  <c r="S354" i="1"/>
  <c r="R354" i="1"/>
  <c r="P354" i="1"/>
  <c r="Q354" i="1"/>
  <c r="J56" i="2"/>
  <c r="H56" i="2"/>
  <c r="K56" i="2"/>
  <c r="I56" i="2"/>
  <c r="G56" i="2"/>
  <c r="I187" i="1"/>
  <c r="G187" i="1"/>
  <c r="G201" i="1"/>
  <c r="F201" i="1"/>
  <c r="H201" i="1"/>
  <c r="I340" i="1"/>
  <c r="H340" i="1"/>
  <c r="G340" i="1"/>
  <c r="F340" i="1"/>
  <c r="J340" i="1"/>
  <c r="S71" i="1"/>
  <c r="R71" i="1"/>
  <c r="Q71" i="1"/>
  <c r="T71" i="1"/>
  <c r="P71" i="1"/>
  <c r="S87" i="1"/>
  <c r="R87" i="1"/>
  <c r="T87" i="1"/>
  <c r="Q87" i="1"/>
  <c r="P87" i="1"/>
  <c r="S187" i="1"/>
  <c r="Q187" i="1"/>
  <c r="Q262" i="1"/>
  <c r="P262" i="1"/>
  <c r="S262" i="1"/>
  <c r="R262" i="1"/>
  <c r="T369" i="1"/>
  <c r="R369" i="1"/>
  <c r="S369" i="1"/>
  <c r="Q369" i="1"/>
  <c r="P369" i="1"/>
  <c r="I171" i="1"/>
  <c r="G171" i="1"/>
  <c r="F217" i="1"/>
  <c r="I217" i="1"/>
  <c r="H217" i="1"/>
  <c r="I139" i="1"/>
  <c r="G139" i="1"/>
  <c r="H62" i="2"/>
  <c r="K62" i="2"/>
  <c r="J62" i="2"/>
  <c r="G62" i="2"/>
  <c r="I62" i="2"/>
  <c r="G262" i="1"/>
  <c r="F262" i="1"/>
  <c r="I262" i="1"/>
  <c r="H262" i="1"/>
  <c r="I309" i="1"/>
  <c r="G309" i="1"/>
  <c r="F309" i="1"/>
  <c r="H309" i="1"/>
  <c r="I369" i="1"/>
  <c r="G369" i="1"/>
  <c r="F369" i="1"/>
  <c r="J369" i="1"/>
  <c r="H369" i="1"/>
  <c r="Q217" i="1"/>
  <c r="P217" i="1"/>
  <c r="R217" i="1"/>
  <c r="S217" i="1"/>
  <c r="G57" i="1"/>
  <c r="F57" i="1"/>
  <c r="J57" i="1"/>
  <c r="I57" i="1"/>
  <c r="H57" i="1"/>
  <c r="S56" i="2"/>
  <c r="Q56" i="2"/>
  <c r="U56" i="2"/>
  <c r="R56" i="2"/>
  <c r="T56" i="2"/>
  <c r="T12" i="2"/>
  <c r="U12" i="2"/>
  <c r="S12" i="2"/>
  <c r="R12" i="2"/>
  <c r="Q12" i="2"/>
  <c r="K100" i="2"/>
  <c r="J100" i="2"/>
  <c r="I100" i="2"/>
  <c r="G100" i="2"/>
  <c r="H100" i="2"/>
  <c r="I278" i="1"/>
  <c r="H278" i="1"/>
  <c r="G278" i="1"/>
  <c r="F278" i="1"/>
  <c r="T13" i="2" l="1"/>
  <c r="R13" i="2"/>
  <c r="U13" i="2"/>
  <c r="S13" i="2"/>
  <c r="Q13" i="2"/>
  <c r="Q43" i="2"/>
  <c r="U43" i="2"/>
  <c r="T43" i="2"/>
  <c r="S43" i="2"/>
  <c r="R43" i="2"/>
  <c r="T30" i="2"/>
  <c r="R30" i="2"/>
  <c r="U30" i="2"/>
  <c r="Q30" i="2"/>
  <c r="S30" i="2"/>
  <c r="P23" i="2"/>
  <c r="T24" i="2"/>
  <c r="S24" i="2"/>
  <c r="R24" i="2"/>
  <c r="Q24" i="2"/>
  <c r="U24" i="2"/>
  <c r="U58" i="2"/>
  <c r="S58" i="2"/>
  <c r="R58" i="2"/>
  <c r="Q58" i="2"/>
  <c r="T58" i="2"/>
  <c r="U59" i="2"/>
  <c r="S59" i="2"/>
  <c r="Q59" i="2"/>
  <c r="T59" i="2"/>
  <c r="R59" i="2"/>
  <c r="J378" i="1"/>
  <c r="I378" i="1"/>
  <c r="G378" i="1"/>
  <c r="F378" i="1"/>
  <c r="H378" i="1"/>
  <c r="G372" i="1"/>
  <c r="F372" i="1"/>
  <c r="J372" i="1"/>
  <c r="I372" i="1"/>
  <c r="H372" i="1"/>
  <c r="T370" i="1"/>
  <c r="S370" i="1"/>
  <c r="R370" i="1"/>
  <c r="P370" i="1"/>
  <c r="Q370" i="1"/>
  <c r="H204" i="1"/>
  <c r="G204" i="1"/>
  <c r="F204" i="1"/>
  <c r="I204" i="1"/>
  <c r="H212" i="1"/>
  <c r="G212" i="1"/>
  <c r="F212" i="1"/>
  <c r="I212" i="1"/>
  <c r="N47" i="2"/>
  <c r="T364" i="1"/>
  <c r="S364" i="1"/>
  <c r="R364" i="1"/>
  <c r="Q364" i="1"/>
  <c r="P364" i="1"/>
  <c r="T365" i="1"/>
  <c r="S365" i="1"/>
  <c r="R365" i="1"/>
  <c r="Q365" i="1"/>
  <c r="P365" i="1"/>
  <c r="T348" i="1"/>
  <c r="R348" i="1"/>
  <c r="Q348" i="1"/>
  <c r="P348" i="1"/>
  <c r="S348" i="1"/>
  <c r="T335" i="1"/>
  <c r="R335" i="1"/>
  <c r="Q335" i="1"/>
  <c r="P335" i="1"/>
  <c r="S335" i="1"/>
  <c r="T328" i="1"/>
  <c r="R328" i="1"/>
  <c r="P328" i="1"/>
  <c r="S328" i="1"/>
  <c r="Q328" i="1"/>
  <c r="M156" i="1"/>
  <c r="J28" i="1"/>
  <c r="I28" i="1"/>
  <c r="H28" i="1"/>
  <c r="G28" i="1"/>
  <c r="F28" i="1"/>
  <c r="I329" i="1"/>
  <c r="G329" i="1"/>
  <c r="J329" i="1"/>
  <c r="H329" i="1"/>
  <c r="F329" i="1"/>
  <c r="G330" i="1"/>
  <c r="J330" i="1"/>
  <c r="I330" i="1"/>
  <c r="H330" i="1"/>
  <c r="F330" i="1"/>
  <c r="I335" i="1"/>
  <c r="H335" i="1"/>
  <c r="G335" i="1"/>
  <c r="J335" i="1"/>
  <c r="F335" i="1"/>
  <c r="K33" i="2"/>
  <c r="I33" i="2"/>
  <c r="H33" i="2"/>
  <c r="G33" i="2"/>
  <c r="J33" i="2"/>
  <c r="K21" i="2"/>
  <c r="I21" i="2"/>
  <c r="H21" i="2"/>
  <c r="G21" i="2"/>
  <c r="J21" i="2"/>
  <c r="K18" i="2"/>
  <c r="I18" i="2"/>
  <c r="G18" i="2"/>
  <c r="H18" i="2"/>
  <c r="J18" i="2"/>
  <c r="J45" i="2"/>
  <c r="H45" i="2"/>
  <c r="G45" i="2"/>
  <c r="K45" i="2"/>
  <c r="I45" i="2"/>
  <c r="J40" i="2"/>
  <c r="I40" i="2"/>
  <c r="H40" i="2"/>
  <c r="G40" i="2"/>
  <c r="K40" i="2"/>
  <c r="D47" i="2"/>
  <c r="P156" i="1"/>
  <c r="S91" i="1"/>
  <c r="R91" i="1"/>
  <c r="T91" i="1"/>
  <c r="Q91" i="1"/>
  <c r="P91" i="1"/>
  <c r="L158" i="1"/>
  <c r="I359" i="1"/>
  <c r="H359" i="1"/>
  <c r="G359" i="1"/>
  <c r="F359" i="1"/>
  <c r="J359" i="1"/>
  <c r="G363" i="1"/>
  <c r="F363" i="1"/>
  <c r="J363" i="1"/>
  <c r="I363" i="1"/>
  <c r="H363" i="1"/>
  <c r="S65" i="2"/>
  <c r="Q65" i="2"/>
  <c r="U65" i="2"/>
  <c r="R65" i="2"/>
  <c r="T65" i="2"/>
  <c r="I72" i="2"/>
  <c r="H72" i="2"/>
  <c r="K72" i="2"/>
  <c r="J72" i="2"/>
  <c r="G72" i="2"/>
  <c r="U90" i="2"/>
  <c r="T90" i="2"/>
  <c r="R90" i="2"/>
  <c r="Q90" i="2"/>
  <c r="S90" i="2"/>
  <c r="K95" i="2"/>
  <c r="J95" i="2"/>
  <c r="I95" i="2"/>
  <c r="G95" i="2"/>
  <c r="H95" i="2"/>
  <c r="R76" i="2"/>
  <c r="Q76" i="2"/>
  <c r="U76" i="2"/>
  <c r="T76" i="2"/>
  <c r="S76" i="2"/>
  <c r="R92" i="2"/>
  <c r="Q92" i="2"/>
  <c r="U92" i="2"/>
  <c r="T92" i="2"/>
  <c r="S92" i="2"/>
  <c r="G93" i="2"/>
  <c r="K93" i="2"/>
  <c r="J93" i="2"/>
  <c r="I93" i="2"/>
  <c r="H93" i="2"/>
  <c r="T85" i="2"/>
  <c r="S85" i="2"/>
  <c r="R85" i="2"/>
  <c r="Q85" i="2"/>
  <c r="U85" i="2"/>
  <c r="G102" i="2"/>
  <c r="K102" i="2"/>
  <c r="J102" i="2"/>
  <c r="I102" i="2"/>
  <c r="H102" i="2"/>
  <c r="H52" i="2"/>
  <c r="K52" i="2"/>
  <c r="J52" i="2"/>
  <c r="G52" i="2"/>
  <c r="I52" i="2"/>
  <c r="Q219" i="1"/>
  <c r="P219" i="1"/>
  <c r="S219" i="1"/>
  <c r="R219" i="1"/>
  <c r="R207" i="1"/>
  <c r="Q207" i="1"/>
  <c r="P207" i="1"/>
  <c r="S207" i="1"/>
  <c r="S46" i="2"/>
  <c r="Q46" i="2"/>
  <c r="U46" i="2"/>
  <c r="R46" i="2"/>
  <c r="T46" i="2"/>
  <c r="U36" i="2"/>
  <c r="S36" i="2"/>
  <c r="R36" i="2"/>
  <c r="Q36" i="2"/>
  <c r="T36" i="2"/>
  <c r="R15" i="2"/>
  <c r="U15" i="2"/>
  <c r="T15" i="2"/>
  <c r="S15" i="2"/>
  <c r="Q15" i="2"/>
  <c r="T28" i="2"/>
  <c r="S28" i="2"/>
  <c r="R28" i="2"/>
  <c r="U28" i="2"/>
  <c r="Q28" i="2"/>
  <c r="G376" i="1"/>
  <c r="F376" i="1"/>
  <c r="J376" i="1"/>
  <c r="I376" i="1"/>
  <c r="H376" i="1"/>
  <c r="D97" i="2"/>
  <c r="R375" i="1"/>
  <c r="Q375" i="1"/>
  <c r="P375" i="1"/>
  <c r="T375" i="1"/>
  <c r="S375" i="1"/>
  <c r="H208" i="1"/>
  <c r="G208" i="1"/>
  <c r="F208" i="1"/>
  <c r="I208" i="1"/>
  <c r="M23" i="2"/>
  <c r="R366" i="1"/>
  <c r="Q366" i="1"/>
  <c r="P366" i="1"/>
  <c r="T366" i="1"/>
  <c r="S366" i="1"/>
  <c r="P334" i="1"/>
  <c r="T334" i="1"/>
  <c r="S334" i="1"/>
  <c r="R334" i="1"/>
  <c r="Q334" i="1"/>
  <c r="T332" i="1"/>
  <c r="R332" i="1"/>
  <c r="P332" i="1"/>
  <c r="S332" i="1"/>
  <c r="Q332" i="1"/>
  <c r="D158" i="1"/>
  <c r="I333" i="1"/>
  <c r="G333" i="1"/>
  <c r="J333" i="1"/>
  <c r="H333" i="1"/>
  <c r="F333" i="1"/>
  <c r="G334" i="1"/>
  <c r="J334" i="1"/>
  <c r="I334" i="1"/>
  <c r="F334" i="1"/>
  <c r="H334" i="1"/>
  <c r="I344" i="1"/>
  <c r="H344" i="1"/>
  <c r="G344" i="1"/>
  <c r="F344" i="1"/>
  <c r="J344" i="1"/>
  <c r="G16" i="2"/>
  <c r="K16" i="2"/>
  <c r="J16" i="2"/>
  <c r="I16" i="2"/>
  <c r="H16" i="2"/>
  <c r="I27" i="2"/>
  <c r="G27" i="2"/>
  <c r="K27" i="2"/>
  <c r="J27" i="2"/>
  <c r="H27" i="2"/>
  <c r="K22" i="2"/>
  <c r="I22" i="2"/>
  <c r="G22" i="2"/>
  <c r="J22" i="2"/>
  <c r="H22" i="2"/>
  <c r="J38" i="2"/>
  <c r="H38" i="2"/>
  <c r="K38" i="2"/>
  <c r="I38" i="2"/>
  <c r="G38" i="2"/>
  <c r="J44" i="2"/>
  <c r="I44" i="2"/>
  <c r="H44" i="2"/>
  <c r="K44" i="2"/>
  <c r="G44" i="2"/>
  <c r="L155" i="1"/>
  <c r="L92" i="1"/>
  <c r="J361" i="1"/>
  <c r="I361" i="1"/>
  <c r="H361" i="1"/>
  <c r="G361" i="1"/>
  <c r="F361" i="1"/>
  <c r="J365" i="1"/>
  <c r="I365" i="1"/>
  <c r="H365" i="1"/>
  <c r="G365" i="1"/>
  <c r="F365" i="1"/>
  <c r="P97" i="2"/>
  <c r="U67" i="2"/>
  <c r="S67" i="2"/>
  <c r="R67" i="2"/>
  <c r="Q67" i="2"/>
  <c r="T67" i="2"/>
  <c r="U63" i="2"/>
  <c r="S63" i="2"/>
  <c r="R63" i="2"/>
  <c r="Q63" i="2"/>
  <c r="T63" i="2"/>
  <c r="Q66" i="2"/>
  <c r="U66" i="2"/>
  <c r="T66" i="2"/>
  <c r="S66" i="2"/>
  <c r="R66" i="2"/>
  <c r="I80" i="2"/>
  <c r="H80" i="2"/>
  <c r="G80" i="2"/>
  <c r="K80" i="2"/>
  <c r="J80" i="2"/>
  <c r="K86" i="2"/>
  <c r="I86" i="2"/>
  <c r="H86" i="2"/>
  <c r="G86" i="2"/>
  <c r="J86" i="2"/>
  <c r="P73" i="2"/>
  <c r="U74" i="2"/>
  <c r="T74" i="2"/>
  <c r="R74" i="2"/>
  <c r="Q74" i="2"/>
  <c r="S74" i="2"/>
  <c r="T71" i="2"/>
  <c r="S71" i="2"/>
  <c r="U71" i="2"/>
  <c r="R71" i="2"/>
  <c r="Q71" i="2"/>
  <c r="T87" i="2"/>
  <c r="S87" i="2"/>
  <c r="R87" i="2"/>
  <c r="U87" i="2"/>
  <c r="Q87" i="2"/>
  <c r="R69" i="2"/>
  <c r="S69" i="2"/>
  <c r="U69" i="2"/>
  <c r="Q69" i="2"/>
  <c r="T69" i="2"/>
  <c r="J103" i="2"/>
  <c r="H103" i="2"/>
  <c r="G103" i="2"/>
  <c r="K103" i="2"/>
  <c r="I103" i="2"/>
  <c r="Q52" i="2"/>
  <c r="U52" i="2"/>
  <c r="T52" i="2"/>
  <c r="S52" i="2"/>
  <c r="R52" i="2"/>
  <c r="R208" i="1"/>
  <c r="Q208" i="1"/>
  <c r="P208" i="1"/>
  <c r="S208" i="1"/>
  <c r="Q227" i="1"/>
  <c r="P227" i="1"/>
  <c r="S227" i="1"/>
  <c r="R227" i="1"/>
  <c r="U33" i="2"/>
  <c r="S33" i="2"/>
  <c r="R33" i="2"/>
  <c r="Q33" i="2"/>
  <c r="T33" i="2"/>
  <c r="U44" i="2"/>
  <c r="S44" i="2"/>
  <c r="R44" i="2"/>
  <c r="Q44" i="2"/>
  <c r="T44" i="2"/>
  <c r="R19" i="2"/>
  <c r="U19" i="2"/>
  <c r="T19" i="2"/>
  <c r="S19" i="2"/>
  <c r="Q19" i="2"/>
  <c r="T32" i="2"/>
  <c r="S32" i="2"/>
  <c r="R32" i="2"/>
  <c r="U32" i="2"/>
  <c r="Q32" i="2"/>
  <c r="H57" i="2"/>
  <c r="K57" i="2"/>
  <c r="J57" i="2"/>
  <c r="I57" i="2"/>
  <c r="G57" i="2"/>
  <c r="C158" i="1"/>
  <c r="G380" i="1"/>
  <c r="F380" i="1"/>
  <c r="J380" i="1"/>
  <c r="I380" i="1"/>
  <c r="H380" i="1"/>
  <c r="P372" i="1"/>
  <c r="T372" i="1"/>
  <c r="R372" i="1"/>
  <c r="Q372" i="1"/>
  <c r="S372" i="1"/>
  <c r="H210" i="1"/>
  <c r="G210" i="1"/>
  <c r="F210" i="1"/>
  <c r="I210" i="1"/>
  <c r="T358" i="1"/>
  <c r="S358" i="1"/>
  <c r="R358" i="1"/>
  <c r="Q358" i="1"/>
  <c r="P358" i="1"/>
  <c r="P356" i="1"/>
  <c r="T356" i="1"/>
  <c r="S356" i="1"/>
  <c r="R356" i="1"/>
  <c r="Q356" i="1"/>
  <c r="T344" i="1"/>
  <c r="R344" i="1"/>
  <c r="Q344" i="1"/>
  <c r="P344" i="1"/>
  <c r="S344" i="1"/>
  <c r="T336" i="1"/>
  <c r="R336" i="1"/>
  <c r="P336" i="1"/>
  <c r="S336" i="1"/>
  <c r="Q336" i="1"/>
  <c r="D155" i="1"/>
  <c r="D92" i="1"/>
  <c r="N27" i="1"/>
  <c r="I328" i="1"/>
  <c r="G328" i="1"/>
  <c r="F328" i="1"/>
  <c r="H328" i="1"/>
  <c r="J328" i="1"/>
  <c r="I337" i="1"/>
  <c r="G337" i="1"/>
  <c r="F337" i="1"/>
  <c r="J337" i="1"/>
  <c r="H337" i="1"/>
  <c r="G343" i="1"/>
  <c r="J343" i="1"/>
  <c r="I343" i="1"/>
  <c r="H343" i="1"/>
  <c r="F343" i="1"/>
  <c r="I348" i="1"/>
  <c r="H348" i="1"/>
  <c r="G348" i="1"/>
  <c r="J348" i="1"/>
  <c r="F348" i="1"/>
  <c r="K29" i="2"/>
  <c r="I29" i="2"/>
  <c r="H29" i="2"/>
  <c r="G29" i="2"/>
  <c r="J29" i="2"/>
  <c r="K13" i="2"/>
  <c r="I13" i="2"/>
  <c r="H13" i="2"/>
  <c r="G13" i="2"/>
  <c r="J13" i="2"/>
  <c r="K26" i="2"/>
  <c r="I26" i="2"/>
  <c r="G26" i="2"/>
  <c r="J26" i="2"/>
  <c r="H26" i="2"/>
  <c r="J42" i="2"/>
  <c r="H42" i="2"/>
  <c r="I42" i="2"/>
  <c r="K42" i="2"/>
  <c r="G42" i="2"/>
  <c r="T25" i="1"/>
  <c r="O27" i="1"/>
  <c r="S25" i="1"/>
  <c r="Q25" i="1"/>
  <c r="P25" i="1"/>
  <c r="R25" i="1"/>
  <c r="I366" i="1"/>
  <c r="H366" i="1"/>
  <c r="G366" i="1"/>
  <c r="J366" i="1"/>
  <c r="F366" i="1"/>
  <c r="I364" i="1"/>
  <c r="H364" i="1"/>
  <c r="G364" i="1"/>
  <c r="F364" i="1"/>
  <c r="J364" i="1"/>
  <c r="K71" i="2"/>
  <c r="J71" i="2"/>
  <c r="G71" i="2"/>
  <c r="H71" i="2"/>
  <c r="I71" i="2"/>
  <c r="I88" i="2"/>
  <c r="H88" i="2"/>
  <c r="G88" i="2"/>
  <c r="K88" i="2"/>
  <c r="J88" i="2"/>
  <c r="I96" i="2"/>
  <c r="H96" i="2"/>
  <c r="G96" i="2"/>
  <c r="K96" i="2"/>
  <c r="J96" i="2"/>
  <c r="U78" i="2"/>
  <c r="T78" i="2"/>
  <c r="R78" i="2"/>
  <c r="Q78" i="2"/>
  <c r="S78" i="2"/>
  <c r="U94" i="2"/>
  <c r="T94" i="2"/>
  <c r="R94" i="2"/>
  <c r="Q94" i="2"/>
  <c r="S94" i="2"/>
  <c r="R80" i="2"/>
  <c r="Q80" i="2"/>
  <c r="U80" i="2"/>
  <c r="T80" i="2"/>
  <c r="S80" i="2"/>
  <c r="R96" i="2"/>
  <c r="Q96" i="2"/>
  <c r="U96" i="2"/>
  <c r="T96" i="2"/>
  <c r="S96" i="2"/>
  <c r="T89" i="2"/>
  <c r="S89" i="2"/>
  <c r="R89" i="2"/>
  <c r="Q89" i="2"/>
  <c r="U89" i="2"/>
  <c r="U53" i="2"/>
  <c r="S53" i="2"/>
  <c r="R53" i="2"/>
  <c r="Q53" i="2"/>
  <c r="T53" i="2"/>
  <c r="J53" i="2"/>
  <c r="I53" i="2"/>
  <c r="H53" i="2"/>
  <c r="K53" i="2"/>
  <c r="G53" i="2"/>
  <c r="R210" i="1"/>
  <c r="Q210" i="1"/>
  <c r="P210" i="1"/>
  <c r="S210" i="1"/>
  <c r="R203" i="1"/>
  <c r="Q203" i="1"/>
  <c r="S203" i="1"/>
  <c r="P203" i="1"/>
  <c r="U40" i="2"/>
  <c r="S40" i="2"/>
  <c r="R40" i="2"/>
  <c r="Q40" i="2"/>
  <c r="T40" i="2"/>
  <c r="P47" i="2"/>
  <c r="T17" i="2"/>
  <c r="R17" i="2"/>
  <c r="Q17" i="2"/>
  <c r="U17" i="2"/>
  <c r="S17" i="2"/>
  <c r="R27" i="2"/>
  <c r="U27" i="2"/>
  <c r="T27" i="2"/>
  <c r="Q27" i="2"/>
  <c r="S27" i="2"/>
  <c r="S34" i="2"/>
  <c r="U34" i="2"/>
  <c r="T34" i="2"/>
  <c r="R34" i="2"/>
  <c r="Q34" i="2"/>
  <c r="C156" i="1"/>
  <c r="J370" i="1"/>
  <c r="I370" i="1"/>
  <c r="G370" i="1"/>
  <c r="H370" i="1"/>
  <c r="F370" i="1"/>
  <c r="I373" i="1"/>
  <c r="J373" i="1"/>
  <c r="H373" i="1"/>
  <c r="G373" i="1"/>
  <c r="F373" i="1"/>
  <c r="D73" i="2"/>
  <c r="K75" i="2"/>
  <c r="J75" i="2"/>
  <c r="I75" i="2"/>
  <c r="G75" i="2"/>
  <c r="H75" i="2"/>
  <c r="R371" i="1"/>
  <c r="Q371" i="1"/>
  <c r="P371" i="1"/>
  <c r="T371" i="1"/>
  <c r="S371" i="1"/>
  <c r="P376" i="1"/>
  <c r="T376" i="1"/>
  <c r="S376" i="1"/>
  <c r="R376" i="1"/>
  <c r="Q376" i="1"/>
  <c r="H205" i="1"/>
  <c r="G205" i="1"/>
  <c r="F205" i="1"/>
  <c r="I205" i="1"/>
  <c r="N23" i="2"/>
  <c r="T361" i="1"/>
  <c r="S361" i="1"/>
  <c r="R361" i="1"/>
  <c r="Q361" i="1"/>
  <c r="P361" i="1"/>
  <c r="T331" i="1"/>
  <c r="R331" i="1"/>
  <c r="Q331" i="1"/>
  <c r="P331" i="1"/>
  <c r="S331" i="1"/>
  <c r="R350" i="1"/>
  <c r="Q350" i="1"/>
  <c r="P350" i="1"/>
  <c r="T350" i="1"/>
  <c r="S350" i="1"/>
  <c r="T341" i="1"/>
  <c r="R341" i="1"/>
  <c r="P341" i="1"/>
  <c r="S341" i="1"/>
  <c r="Q341" i="1"/>
  <c r="M158" i="1"/>
  <c r="J25" i="1"/>
  <c r="H25" i="1"/>
  <c r="G25" i="1"/>
  <c r="F25" i="1"/>
  <c r="I25" i="1"/>
  <c r="E27" i="1"/>
  <c r="D156" i="1"/>
  <c r="I332" i="1"/>
  <c r="G332" i="1"/>
  <c r="F332" i="1"/>
  <c r="J332" i="1"/>
  <c r="H332" i="1"/>
  <c r="I342" i="1"/>
  <c r="G342" i="1"/>
  <c r="J342" i="1"/>
  <c r="H342" i="1"/>
  <c r="F342" i="1"/>
  <c r="G347" i="1"/>
  <c r="J347" i="1"/>
  <c r="I347" i="1"/>
  <c r="F347" i="1"/>
  <c r="H347" i="1"/>
  <c r="O23" i="2"/>
  <c r="I19" i="2"/>
  <c r="G19" i="2"/>
  <c r="K19" i="2"/>
  <c r="J19" i="2"/>
  <c r="H19" i="2"/>
  <c r="K30" i="2"/>
  <c r="I30" i="2"/>
  <c r="G30" i="2"/>
  <c r="J30" i="2"/>
  <c r="H30" i="2"/>
  <c r="J46" i="2"/>
  <c r="H46" i="2"/>
  <c r="K46" i="2"/>
  <c r="I46" i="2"/>
  <c r="G46" i="2"/>
  <c r="R26" i="1"/>
  <c r="Q26" i="1"/>
  <c r="S26" i="1"/>
  <c r="T26" i="1"/>
  <c r="P26" i="1"/>
  <c r="J358" i="1"/>
  <c r="I358" i="1"/>
  <c r="H358" i="1"/>
  <c r="G358" i="1"/>
  <c r="F358" i="1"/>
  <c r="H360" i="1"/>
  <c r="G360" i="1"/>
  <c r="F360" i="1"/>
  <c r="J360" i="1"/>
  <c r="I360" i="1"/>
  <c r="J64" i="2"/>
  <c r="H64" i="2"/>
  <c r="G64" i="2"/>
  <c r="K64" i="2"/>
  <c r="I64" i="2"/>
  <c r="J63" i="2"/>
  <c r="I63" i="2"/>
  <c r="H63" i="2"/>
  <c r="K63" i="2"/>
  <c r="G63" i="2"/>
  <c r="T75" i="2"/>
  <c r="S75" i="2"/>
  <c r="R75" i="2"/>
  <c r="U75" i="2"/>
  <c r="Q75" i="2"/>
  <c r="T91" i="2"/>
  <c r="S91" i="2"/>
  <c r="R91" i="2"/>
  <c r="U91" i="2"/>
  <c r="Q91" i="2"/>
  <c r="G69" i="2"/>
  <c r="I69" i="2"/>
  <c r="K69" i="2"/>
  <c r="J69" i="2"/>
  <c r="H69" i="2"/>
  <c r="E73" i="2"/>
  <c r="C23" i="2"/>
  <c r="M97" i="2"/>
  <c r="F158" i="1"/>
  <c r="J93" i="1"/>
  <c r="I93" i="1"/>
  <c r="H93" i="1"/>
  <c r="F93" i="1"/>
  <c r="G93" i="1"/>
  <c r="R102" i="2"/>
  <c r="U102" i="2"/>
  <c r="T102" i="2"/>
  <c r="S102" i="2"/>
  <c r="Q102" i="2"/>
  <c r="R209" i="1"/>
  <c r="Q209" i="1"/>
  <c r="P209" i="1"/>
  <c r="S209" i="1"/>
  <c r="R211" i="1"/>
  <c r="Q211" i="1"/>
  <c r="P211" i="1"/>
  <c r="S211" i="1"/>
  <c r="R204" i="1"/>
  <c r="Q204" i="1"/>
  <c r="P204" i="1"/>
  <c r="S204" i="1"/>
  <c r="R213" i="1"/>
  <c r="Q213" i="1"/>
  <c r="P213" i="1"/>
  <c r="S213" i="1"/>
  <c r="Q226" i="1"/>
  <c r="P226" i="1"/>
  <c r="S226" i="1"/>
  <c r="R226" i="1"/>
  <c r="S42" i="2"/>
  <c r="Q42" i="2"/>
  <c r="U42" i="2"/>
  <c r="T42" i="2"/>
  <c r="R42" i="2"/>
  <c r="T21" i="2"/>
  <c r="R21" i="2"/>
  <c r="Q21" i="2"/>
  <c r="S21" i="2"/>
  <c r="U21" i="2"/>
  <c r="T14" i="2"/>
  <c r="R14" i="2"/>
  <c r="S14" i="2"/>
  <c r="Q14" i="2"/>
  <c r="U14" i="2"/>
  <c r="R31" i="2"/>
  <c r="U31" i="2"/>
  <c r="T31" i="2"/>
  <c r="S31" i="2"/>
  <c r="Q31" i="2"/>
  <c r="U37" i="2"/>
  <c r="S37" i="2"/>
  <c r="Q37" i="2"/>
  <c r="T37" i="2"/>
  <c r="R37" i="2"/>
  <c r="J59" i="2"/>
  <c r="H59" i="2"/>
  <c r="G59" i="2"/>
  <c r="K59" i="2"/>
  <c r="I59" i="2"/>
  <c r="J58" i="2"/>
  <c r="I58" i="2"/>
  <c r="H58" i="2"/>
  <c r="G58" i="2"/>
  <c r="K58" i="2"/>
  <c r="C155" i="1"/>
  <c r="C92" i="1"/>
  <c r="C157" i="1" s="1"/>
  <c r="I377" i="1"/>
  <c r="H377" i="1"/>
  <c r="G377" i="1"/>
  <c r="F377" i="1"/>
  <c r="J377" i="1"/>
  <c r="T373" i="1"/>
  <c r="R373" i="1"/>
  <c r="Q373" i="1"/>
  <c r="P373" i="1"/>
  <c r="S373" i="1"/>
  <c r="P380" i="1"/>
  <c r="T380" i="1"/>
  <c r="S380" i="1"/>
  <c r="R380" i="1"/>
  <c r="Q380" i="1"/>
  <c r="H209" i="1"/>
  <c r="G209" i="1"/>
  <c r="F209" i="1"/>
  <c r="I209" i="1"/>
  <c r="P363" i="1"/>
  <c r="R363" i="1"/>
  <c r="Q363" i="1"/>
  <c r="T363" i="1"/>
  <c r="S363" i="1"/>
  <c r="R337" i="1"/>
  <c r="P337" i="1"/>
  <c r="T337" i="1"/>
  <c r="Q337" i="1"/>
  <c r="S337" i="1"/>
  <c r="T327" i="1"/>
  <c r="R327" i="1"/>
  <c r="Q327" i="1"/>
  <c r="P327" i="1"/>
  <c r="S327" i="1"/>
  <c r="T345" i="1"/>
  <c r="R345" i="1"/>
  <c r="P345" i="1"/>
  <c r="S345" i="1"/>
  <c r="Q345" i="1"/>
  <c r="M27" i="1"/>
  <c r="I26" i="1"/>
  <c r="H26" i="1"/>
  <c r="F26" i="1"/>
  <c r="J26" i="1"/>
  <c r="G26" i="1"/>
  <c r="N155" i="1"/>
  <c r="N92" i="1"/>
  <c r="N157" i="1" s="1"/>
  <c r="I336" i="1"/>
  <c r="G336" i="1"/>
  <c r="F336" i="1"/>
  <c r="J336" i="1"/>
  <c r="H336" i="1"/>
  <c r="I346" i="1"/>
  <c r="G346" i="1"/>
  <c r="J346" i="1"/>
  <c r="H346" i="1"/>
  <c r="F346" i="1"/>
  <c r="G351" i="1"/>
  <c r="F351" i="1"/>
  <c r="J351" i="1"/>
  <c r="I351" i="1"/>
  <c r="H351" i="1"/>
  <c r="O47" i="2"/>
  <c r="G20" i="2"/>
  <c r="K20" i="2"/>
  <c r="J20" i="2"/>
  <c r="I20" i="2"/>
  <c r="H20" i="2"/>
  <c r="I15" i="2"/>
  <c r="G15" i="2"/>
  <c r="K15" i="2"/>
  <c r="H15" i="2"/>
  <c r="J15" i="2"/>
  <c r="G32" i="2"/>
  <c r="K32" i="2"/>
  <c r="J32" i="2"/>
  <c r="I32" i="2"/>
  <c r="H32" i="2"/>
  <c r="H35" i="2"/>
  <c r="K35" i="2"/>
  <c r="J35" i="2"/>
  <c r="G35" i="2"/>
  <c r="I35" i="2"/>
  <c r="I362" i="1"/>
  <c r="H362" i="1"/>
  <c r="J362" i="1"/>
  <c r="G362" i="1"/>
  <c r="F362" i="1"/>
  <c r="I92" i="2"/>
  <c r="H92" i="2"/>
  <c r="G92" i="2"/>
  <c r="K92" i="2"/>
  <c r="J92" i="2"/>
  <c r="I76" i="2"/>
  <c r="H76" i="2"/>
  <c r="G76" i="2"/>
  <c r="K76" i="2"/>
  <c r="J76" i="2"/>
  <c r="T68" i="2"/>
  <c r="U68" i="2"/>
  <c r="R68" i="2"/>
  <c r="Q68" i="2"/>
  <c r="S68" i="2"/>
  <c r="J65" i="2"/>
  <c r="H65" i="2"/>
  <c r="K65" i="2"/>
  <c r="I65" i="2"/>
  <c r="G65" i="2"/>
  <c r="F97" i="2"/>
  <c r="J67" i="2"/>
  <c r="I67" i="2"/>
  <c r="H67" i="2"/>
  <c r="G67" i="2"/>
  <c r="K67" i="2"/>
  <c r="U82" i="2"/>
  <c r="T82" i="2"/>
  <c r="R82" i="2"/>
  <c r="Q82" i="2"/>
  <c r="S82" i="2"/>
  <c r="K79" i="2"/>
  <c r="J79" i="2"/>
  <c r="I79" i="2"/>
  <c r="G79" i="2"/>
  <c r="H79" i="2"/>
  <c r="R84" i="2"/>
  <c r="Q84" i="2"/>
  <c r="U84" i="2"/>
  <c r="T84" i="2"/>
  <c r="S84" i="2"/>
  <c r="G77" i="2"/>
  <c r="K77" i="2"/>
  <c r="J77" i="2"/>
  <c r="I77" i="2"/>
  <c r="H77" i="2"/>
  <c r="T77" i="2"/>
  <c r="S77" i="2"/>
  <c r="R77" i="2"/>
  <c r="Q77" i="2"/>
  <c r="U77" i="2"/>
  <c r="T93" i="2"/>
  <c r="S93" i="2"/>
  <c r="R93" i="2"/>
  <c r="Q93" i="2"/>
  <c r="U93" i="2"/>
  <c r="M73" i="2"/>
  <c r="R101" i="2"/>
  <c r="Q101" i="2"/>
  <c r="U101" i="2"/>
  <c r="T101" i="2"/>
  <c r="S101" i="2"/>
  <c r="S103" i="2"/>
  <c r="Q103" i="2"/>
  <c r="T103" i="2"/>
  <c r="R103" i="2"/>
  <c r="U103" i="2"/>
  <c r="R206" i="1"/>
  <c r="Q206" i="1"/>
  <c r="P206" i="1"/>
  <c r="S206" i="1"/>
  <c r="R212" i="1"/>
  <c r="Q212" i="1"/>
  <c r="P212" i="1"/>
  <c r="S212" i="1"/>
  <c r="R202" i="1"/>
  <c r="Q202" i="1"/>
  <c r="S202" i="1"/>
  <c r="P202" i="1"/>
  <c r="Q218" i="1"/>
  <c r="P218" i="1"/>
  <c r="S218" i="1"/>
  <c r="R218" i="1"/>
  <c r="T25" i="2"/>
  <c r="R25" i="2"/>
  <c r="Q25" i="2"/>
  <c r="U25" i="2"/>
  <c r="S25" i="2"/>
  <c r="T18" i="2"/>
  <c r="R18" i="2"/>
  <c r="S18" i="2"/>
  <c r="Q18" i="2"/>
  <c r="U18" i="2"/>
  <c r="Q39" i="2"/>
  <c r="U39" i="2"/>
  <c r="T39" i="2"/>
  <c r="S39" i="2"/>
  <c r="R39" i="2"/>
  <c r="U41" i="2"/>
  <c r="S41" i="2"/>
  <c r="Q41" i="2"/>
  <c r="T41" i="2"/>
  <c r="R41" i="2"/>
  <c r="I371" i="1"/>
  <c r="H371" i="1"/>
  <c r="G371" i="1"/>
  <c r="J371" i="1"/>
  <c r="F371" i="1"/>
  <c r="O73" i="2"/>
  <c r="T377" i="1"/>
  <c r="R377" i="1"/>
  <c r="Q377" i="1"/>
  <c r="S377" i="1"/>
  <c r="P377" i="1"/>
  <c r="R379" i="1"/>
  <c r="Q379" i="1"/>
  <c r="P379" i="1"/>
  <c r="T379" i="1"/>
  <c r="S379" i="1"/>
  <c r="D27" i="1"/>
  <c r="H207" i="1"/>
  <c r="G207" i="1"/>
  <c r="F207" i="1"/>
  <c r="I207" i="1"/>
  <c r="H213" i="1"/>
  <c r="G213" i="1"/>
  <c r="F213" i="1"/>
  <c r="I213" i="1"/>
  <c r="R355" i="1"/>
  <c r="Q355" i="1"/>
  <c r="P355" i="1"/>
  <c r="T355" i="1"/>
  <c r="S355" i="1"/>
  <c r="R359" i="1"/>
  <c r="Q359" i="1"/>
  <c r="P359" i="1"/>
  <c r="T359" i="1"/>
  <c r="S359" i="1"/>
  <c r="P326" i="1"/>
  <c r="T326" i="1"/>
  <c r="S326" i="1"/>
  <c r="R326" i="1"/>
  <c r="Q326" i="1"/>
  <c r="P347" i="1"/>
  <c r="T347" i="1"/>
  <c r="S347" i="1"/>
  <c r="R347" i="1"/>
  <c r="Q347" i="1"/>
  <c r="R333" i="1"/>
  <c r="P333" i="1"/>
  <c r="T333" i="1"/>
  <c r="S333" i="1"/>
  <c r="Q333" i="1"/>
  <c r="T349" i="1"/>
  <c r="R349" i="1"/>
  <c r="P349" i="1"/>
  <c r="Q349" i="1"/>
  <c r="S349" i="1"/>
  <c r="I341" i="1"/>
  <c r="G341" i="1"/>
  <c r="F341" i="1"/>
  <c r="H341" i="1"/>
  <c r="J341" i="1"/>
  <c r="I350" i="1"/>
  <c r="G350" i="1"/>
  <c r="J350" i="1"/>
  <c r="F350" i="1"/>
  <c r="H350" i="1"/>
  <c r="G28" i="2"/>
  <c r="K28" i="2"/>
  <c r="J28" i="2"/>
  <c r="I28" i="2"/>
  <c r="H28" i="2"/>
  <c r="K25" i="2"/>
  <c r="I25" i="2"/>
  <c r="H25" i="2"/>
  <c r="G25" i="2"/>
  <c r="J25" i="2"/>
  <c r="J41" i="2"/>
  <c r="H41" i="2"/>
  <c r="G41" i="2"/>
  <c r="K41" i="2"/>
  <c r="I41" i="2"/>
  <c r="H39" i="2"/>
  <c r="K39" i="2"/>
  <c r="J39" i="2"/>
  <c r="I39" i="2"/>
  <c r="G39" i="2"/>
  <c r="G356" i="1"/>
  <c r="F356" i="1"/>
  <c r="J356" i="1"/>
  <c r="I356" i="1"/>
  <c r="H356" i="1"/>
  <c r="K78" i="2"/>
  <c r="I78" i="2"/>
  <c r="H78" i="2"/>
  <c r="G78" i="2"/>
  <c r="J78" i="2"/>
  <c r="I70" i="2"/>
  <c r="G70" i="2"/>
  <c r="J70" i="2"/>
  <c r="K70" i="2"/>
  <c r="H70" i="2"/>
  <c r="F73" i="2"/>
  <c r="K74" i="2"/>
  <c r="I74" i="2"/>
  <c r="H74" i="2"/>
  <c r="G74" i="2"/>
  <c r="J74" i="2"/>
  <c r="K83" i="2"/>
  <c r="J83" i="2"/>
  <c r="I83" i="2"/>
  <c r="G83" i="2"/>
  <c r="H83" i="2"/>
  <c r="T79" i="2"/>
  <c r="S79" i="2"/>
  <c r="R79" i="2"/>
  <c r="U79" i="2"/>
  <c r="Q79" i="2"/>
  <c r="T95" i="2"/>
  <c r="S95" i="2"/>
  <c r="R95" i="2"/>
  <c r="U95" i="2"/>
  <c r="Q95" i="2"/>
  <c r="G81" i="2"/>
  <c r="K81" i="2"/>
  <c r="J81" i="2"/>
  <c r="I81" i="2"/>
  <c r="H81" i="2"/>
  <c r="C73" i="2"/>
  <c r="B155" i="1"/>
  <c r="B92" i="1"/>
  <c r="B157" i="1" s="1"/>
  <c r="F156" i="1"/>
  <c r="F91" i="1"/>
  <c r="J91" i="1"/>
  <c r="I91" i="1"/>
  <c r="H91" i="1"/>
  <c r="G91" i="1"/>
  <c r="S51" i="2"/>
  <c r="Q51" i="2"/>
  <c r="U51" i="2"/>
  <c r="T51" i="2"/>
  <c r="R51" i="2"/>
  <c r="Q221" i="1"/>
  <c r="P221" i="1"/>
  <c r="R221" i="1"/>
  <c r="S221" i="1"/>
  <c r="Q220" i="1"/>
  <c r="P220" i="1"/>
  <c r="S220" i="1"/>
  <c r="R220" i="1"/>
  <c r="Q223" i="1"/>
  <c r="P223" i="1"/>
  <c r="S223" i="1"/>
  <c r="R223" i="1"/>
  <c r="S38" i="2"/>
  <c r="Q38" i="2"/>
  <c r="U38" i="2"/>
  <c r="R38" i="2"/>
  <c r="T38" i="2"/>
  <c r="T29" i="2"/>
  <c r="R29" i="2"/>
  <c r="Q29" i="2"/>
  <c r="U29" i="2"/>
  <c r="S29" i="2"/>
  <c r="T22" i="2"/>
  <c r="R22" i="2"/>
  <c r="U22" i="2"/>
  <c r="S22" i="2"/>
  <c r="Q22" i="2"/>
  <c r="T16" i="2"/>
  <c r="S16" i="2"/>
  <c r="R16" i="2"/>
  <c r="U16" i="2"/>
  <c r="Q16" i="2"/>
  <c r="U45" i="2"/>
  <c r="S45" i="2"/>
  <c r="Q45" i="2"/>
  <c r="T45" i="2"/>
  <c r="R45" i="2"/>
  <c r="Q57" i="2"/>
  <c r="U57" i="2"/>
  <c r="T57" i="2"/>
  <c r="S57" i="2"/>
  <c r="R57" i="2"/>
  <c r="I375" i="1"/>
  <c r="H375" i="1"/>
  <c r="G375" i="1"/>
  <c r="J375" i="1"/>
  <c r="F375" i="1"/>
  <c r="T374" i="1"/>
  <c r="S374" i="1"/>
  <c r="R374" i="1"/>
  <c r="P374" i="1"/>
  <c r="Q374" i="1"/>
  <c r="H211" i="1"/>
  <c r="G211" i="1"/>
  <c r="F211" i="1"/>
  <c r="I211" i="1"/>
  <c r="H203" i="1"/>
  <c r="G203" i="1"/>
  <c r="F203" i="1"/>
  <c r="I203" i="1"/>
  <c r="T357" i="1"/>
  <c r="S357" i="1"/>
  <c r="R357" i="1"/>
  <c r="Q357" i="1"/>
  <c r="P357" i="1"/>
  <c r="R360" i="1"/>
  <c r="Q360" i="1"/>
  <c r="P360" i="1"/>
  <c r="T360" i="1"/>
  <c r="S360" i="1"/>
  <c r="R329" i="1"/>
  <c r="P329" i="1"/>
  <c r="T329" i="1"/>
  <c r="S329" i="1"/>
  <c r="Q329" i="1"/>
  <c r="P330" i="1"/>
  <c r="T330" i="1"/>
  <c r="S330" i="1"/>
  <c r="R330" i="1"/>
  <c r="Q330" i="1"/>
  <c r="P343" i="1"/>
  <c r="T343" i="1"/>
  <c r="S343" i="1"/>
  <c r="R343" i="1"/>
  <c r="Q343" i="1"/>
  <c r="N158" i="1"/>
  <c r="I345" i="1"/>
  <c r="G345" i="1"/>
  <c r="F345" i="1"/>
  <c r="J345" i="1"/>
  <c r="H345" i="1"/>
  <c r="I327" i="1"/>
  <c r="H327" i="1"/>
  <c r="G327" i="1"/>
  <c r="J327" i="1"/>
  <c r="F327" i="1"/>
  <c r="K14" i="2"/>
  <c r="I14" i="2"/>
  <c r="G14" i="2"/>
  <c r="J14" i="2"/>
  <c r="H14" i="2"/>
  <c r="J34" i="2"/>
  <c r="I34" i="2"/>
  <c r="H34" i="2"/>
  <c r="G34" i="2"/>
  <c r="K34" i="2"/>
  <c r="I31" i="2"/>
  <c r="G31" i="2"/>
  <c r="K31" i="2"/>
  <c r="H31" i="2"/>
  <c r="J31" i="2"/>
  <c r="H43" i="2"/>
  <c r="K43" i="2"/>
  <c r="J43" i="2"/>
  <c r="G43" i="2"/>
  <c r="I43" i="2"/>
  <c r="D23" i="2"/>
  <c r="P158" i="1"/>
  <c r="S93" i="1"/>
  <c r="R93" i="1"/>
  <c r="Q93" i="1"/>
  <c r="T93" i="1"/>
  <c r="P93" i="1"/>
  <c r="L156" i="1"/>
  <c r="I84" i="2"/>
  <c r="H84" i="2"/>
  <c r="G84" i="2"/>
  <c r="K84" i="2"/>
  <c r="J84" i="2"/>
  <c r="K68" i="2"/>
  <c r="J68" i="2"/>
  <c r="H68" i="2"/>
  <c r="G68" i="2"/>
  <c r="I68" i="2"/>
  <c r="K82" i="2"/>
  <c r="I82" i="2"/>
  <c r="H82" i="2"/>
  <c r="G82" i="2"/>
  <c r="J82" i="2"/>
  <c r="K90" i="2"/>
  <c r="I90" i="2"/>
  <c r="H90" i="2"/>
  <c r="G90" i="2"/>
  <c r="J90" i="2"/>
  <c r="U86" i="2"/>
  <c r="T86" i="2"/>
  <c r="R86" i="2"/>
  <c r="Q86" i="2"/>
  <c r="S86" i="2"/>
  <c r="K87" i="2"/>
  <c r="J87" i="2"/>
  <c r="I87" i="2"/>
  <c r="G87" i="2"/>
  <c r="H87" i="2"/>
  <c r="R88" i="2"/>
  <c r="Q88" i="2"/>
  <c r="U88" i="2"/>
  <c r="T88" i="2"/>
  <c r="S88" i="2"/>
  <c r="G85" i="2"/>
  <c r="K85" i="2"/>
  <c r="J85" i="2"/>
  <c r="I85" i="2"/>
  <c r="H85" i="2"/>
  <c r="T81" i="2"/>
  <c r="S81" i="2"/>
  <c r="R81" i="2"/>
  <c r="U81" i="2"/>
  <c r="Q81" i="2"/>
  <c r="B156" i="1"/>
  <c r="J51" i="2"/>
  <c r="H51" i="2"/>
  <c r="I51" i="2"/>
  <c r="K51" i="2"/>
  <c r="G51" i="2"/>
  <c r="Q225" i="1"/>
  <c r="P225" i="1"/>
  <c r="R225" i="1"/>
  <c r="S225" i="1"/>
  <c r="Q222" i="1"/>
  <c r="P222" i="1"/>
  <c r="S222" i="1"/>
  <c r="R222" i="1"/>
  <c r="R205" i="1"/>
  <c r="Q205" i="1"/>
  <c r="P205" i="1"/>
  <c r="S205" i="1"/>
  <c r="Q224" i="1"/>
  <c r="P224" i="1"/>
  <c r="S224" i="1"/>
  <c r="R224" i="1"/>
  <c r="Q35" i="2"/>
  <c r="U35" i="2"/>
  <c r="T35" i="2"/>
  <c r="S35" i="2"/>
  <c r="R35" i="2"/>
  <c r="T26" i="2"/>
  <c r="R26" i="2"/>
  <c r="U26" i="2"/>
  <c r="S26" i="2"/>
  <c r="Q26" i="2"/>
  <c r="T20" i="2"/>
  <c r="S20" i="2"/>
  <c r="R20" i="2"/>
  <c r="U20" i="2"/>
  <c r="Q20" i="2"/>
  <c r="J374" i="1"/>
  <c r="I374" i="1"/>
  <c r="G374" i="1"/>
  <c r="F374" i="1"/>
  <c r="H374" i="1"/>
  <c r="I379" i="1"/>
  <c r="H379" i="1"/>
  <c r="G379" i="1"/>
  <c r="J379" i="1"/>
  <c r="F379" i="1"/>
  <c r="O97" i="2"/>
  <c r="T378" i="1"/>
  <c r="S378" i="1"/>
  <c r="R378" i="1"/>
  <c r="P378" i="1"/>
  <c r="Q378" i="1"/>
  <c r="H202" i="1"/>
  <c r="G202" i="1"/>
  <c r="F202" i="1"/>
  <c r="I202" i="1"/>
  <c r="H206" i="1"/>
  <c r="G206" i="1"/>
  <c r="F206" i="1"/>
  <c r="I206" i="1"/>
  <c r="M47" i="2"/>
  <c r="R362" i="1"/>
  <c r="Q362" i="1"/>
  <c r="T362" i="1"/>
  <c r="S362" i="1"/>
  <c r="P362" i="1"/>
  <c r="R342" i="1"/>
  <c r="P342" i="1"/>
  <c r="T342" i="1"/>
  <c r="S342" i="1"/>
  <c r="Q342" i="1"/>
  <c r="R346" i="1"/>
  <c r="P346" i="1"/>
  <c r="T346" i="1"/>
  <c r="S346" i="1"/>
  <c r="Q346" i="1"/>
  <c r="P351" i="1"/>
  <c r="T351" i="1"/>
  <c r="S351" i="1"/>
  <c r="R351" i="1"/>
  <c r="Q351" i="1"/>
  <c r="M155" i="1"/>
  <c r="M92" i="1"/>
  <c r="M157" i="1" s="1"/>
  <c r="N97" i="2"/>
  <c r="N73" i="2"/>
  <c r="N156" i="1"/>
  <c r="I349" i="1"/>
  <c r="G349" i="1"/>
  <c r="F349" i="1"/>
  <c r="J349" i="1"/>
  <c r="H349" i="1"/>
  <c r="G326" i="1"/>
  <c r="J326" i="1"/>
  <c r="I326" i="1"/>
  <c r="H326" i="1"/>
  <c r="F326" i="1"/>
  <c r="I331" i="1"/>
  <c r="H331" i="1"/>
  <c r="G331" i="1"/>
  <c r="F331" i="1"/>
  <c r="J331" i="1"/>
  <c r="F47" i="2"/>
  <c r="K17" i="2"/>
  <c r="I17" i="2"/>
  <c r="H17" i="2"/>
  <c r="G17" i="2"/>
  <c r="J17" i="2"/>
  <c r="G24" i="2"/>
  <c r="K24" i="2"/>
  <c r="J24" i="2"/>
  <c r="I24" i="2"/>
  <c r="F23" i="2"/>
  <c r="H24" i="2"/>
  <c r="J37" i="2"/>
  <c r="H37" i="2"/>
  <c r="G37" i="2"/>
  <c r="K37" i="2"/>
  <c r="I37" i="2"/>
  <c r="J36" i="2"/>
  <c r="I36" i="2"/>
  <c r="H36" i="2"/>
  <c r="K36" i="2"/>
  <c r="G36" i="2"/>
  <c r="S28" i="1"/>
  <c r="R28" i="1"/>
  <c r="Q28" i="1"/>
  <c r="T28" i="1"/>
  <c r="P28" i="1"/>
  <c r="P155" i="1"/>
  <c r="Q90" i="1"/>
  <c r="P90" i="1"/>
  <c r="T90" i="1"/>
  <c r="S90" i="1"/>
  <c r="R90" i="1"/>
  <c r="O92" i="1"/>
  <c r="L27" i="1"/>
  <c r="I355" i="1"/>
  <c r="H355" i="1"/>
  <c r="G355" i="1"/>
  <c r="J355" i="1"/>
  <c r="F355" i="1"/>
  <c r="J357" i="1"/>
  <c r="I357" i="1"/>
  <c r="H357" i="1"/>
  <c r="G357" i="1"/>
  <c r="F357" i="1"/>
  <c r="E97" i="2"/>
  <c r="K94" i="2"/>
  <c r="I94" i="2"/>
  <c r="H94" i="2"/>
  <c r="G94" i="2"/>
  <c r="J94" i="2"/>
  <c r="U64" i="2"/>
  <c r="S64" i="2"/>
  <c r="Q64" i="2"/>
  <c r="T64" i="2"/>
  <c r="R64" i="2"/>
  <c r="H66" i="2"/>
  <c r="K66" i="2"/>
  <c r="J66" i="2"/>
  <c r="I66" i="2"/>
  <c r="G66" i="2"/>
  <c r="U70" i="2"/>
  <c r="R70" i="2"/>
  <c r="T70" i="2"/>
  <c r="S70" i="2"/>
  <c r="Q70" i="2"/>
  <c r="K91" i="2"/>
  <c r="J91" i="2"/>
  <c r="I91" i="2"/>
  <c r="G91" i="2"/>
  <c r="H91" i="2"/>
  <c r="T83" i="2"/>
  <c r="S83" i="2"/>
  <c r="R83" i="2"/>
  <c r="U83" i="2"/>
  <c r="Q83" i="2"/>
  <c r="R72" i="2"/>
  <c r="Q72" i="2"/>
  <c r="U72" i="2"/>
  <c r="T72" i="2"/>
  <c r="S72" i="2"/>
  <c r="G89" i="2"/>
  <c r="K89" i="2"/>
  <c r="J89" i="2"/>
  <c r="I89" i="2"/>
  <c r="H89" i="2"/>
  <c r="C47" i="2"/>
  <c r="C97" i="2"/>
  <c r="B158" i="1"/>
  <c r="F155" i="1"/>
  <c r="H90" i="1"/>
  <c r="G90" i="1"/>
  <c r="F90" i="1"/>
  <c r="E92" i="1"/>
  <c r="J90" i="1"/>
  <c r="I90" i="1"/>
  <c r="I101" i="2"/>
  <c r="H101" i="2"/>
  <c r="G101" i="2"/>
  <c r="K101" i="2"/>
  <c r="J101" i="2"/>
  <c r="R119" i="1"/>
  <c r="P119" i="1"/>
  <c r="P184" i="1"/>
  <c r="T119" i="1"/>
  <c r="Q119" i="1"/>
  <c r="S119" i="1"/>
  <c r="I142" i="1"/>
  <c r="G142" i="1"/>
  <c r="S178" i="1"/>
  <c r="Q178" i="1"/>
  <c r="S143" i="1"/>
  <c r="Q143" i="1"/>
  <c r="I172" i="1"/>
  <c r="G172" i="1"/>
  <c r="G183" i="1"/>
  <c r="I183" i="1"/>
  <c r="S197" i="1"/>
  <c r="Q197" i="1"/>
  <c r="S159" i="1"/>
  <c r="Q159" i="1"/>
  <c r="I182" i="1"/>
  <c r="G182" i="1"/>
  <c r="S145" i="1"/>
  <c r="Q145" i="1"/>
  <c r="N198" i="1"/>
  <c r="P54" i="1"/>
  <c r="S54" i="1"/>
  <c r="R54" i="1"/>
  <c r="Q54" i="1"/>
  <c r="T54" i="1"/>
  <c r="S137" i="1"/>
  <c r="Q137" i="1"/>
  <c r="I168" i="1"/>
  <c r="G168" i="1"/>
  <c r="S180" i="1"/>
  <c r="Q180" i="1"/>
  <c r="S142" i="1"/>
  <c r="Q142" i="1"/>
  <c r="I195" i="1"/>
  <c r="G195" i="1"/>
  <c r="S171" i="1"/>
  <c r="Q171" i="1"/>
  <c r="I191" i="1"/>
  <c r="G191" i="1"/>
  <c r="I160" i="1"/>
  <c r="G160" i="1"/>
  <c r="S167" i="1"/>
  <c r="Q167" i="1"/>
  <c r="S183" i="1"/>
  <c r="Q183" i="1"/>
  <c r="I180" i="1"/>
  <c r="G180" i="1"/>
  <c r="S177" i="1"/>
  <c r="Q177" i="1"/>
  <c r="S179" i="1"/>
  <c r="Q179" i="1"/>
  <c r="I141" i="1"/>
  <c r="G141" i="1"/>
  <c r="S191" i="1"/>
  <c r="Q191" i="1"/>
  <c r="S174" i="1"/>
  <c r="Q174" i="1"/>
  <c r="S190" i="1"/>
  <c r="Q190" i="1"/>
  <c r="S193" i="1"/>
  <c r="Q193" i="1"/>
  <c r="S139" i="1"/>
  <c r="Q139" i="1"/>
  <c r="I163" i="1"/>
  <c r="G163" i="1"/>
  <c r="S166" i="1"/>
  <c r="Q166" i="1"/>
  <c r="I164" i="1"/>
  <c r="G164" i="1"/>
  <c r="S196" i="1"/>
  <c r="Q196" i="1"/>
  <c r="I119" i="1"/>
  <c r="G119" i="1"/>
  <c r="F184" i="1"/>
  <c r="J119" i="1"/>
  <c r="H119" i="1"/>
  <c r="F119" i="1"/>
  <c r="M198" i="1"/>
  <c r="I178" i="1"/>
  <c r="G178" i="1"/>
  <c r="S192" i="1"/>
  <c r="Q192" i="1"/>
  <c r="I175" i="1"/>
  <c r="G175" i="1"/>
  <c r="I162" i="1"/>
  <c r="G162" i="1"/>
  <c r="S141" i="1"/>
  <c r="Q141" i="1"/>
  <c r="I154" i="1"/>
  <c r="G154" i="1"/>
  <c r="S169" i="1"/>
  <c r="Q169" i="1"/>
  <c r="D184" i="1"/>
  <c r="S138" i="1"/>
  <c r="Q138" i="1"/>
  <c r="I192" i="1"/>
  <c r="G192" i="1"/>
  <c r="S172" i="1"/>
  <c r="Q172" i="1"/>
  <c r="S188" i="1"/>
  <c r="Q188" i="1"/>
  <c r="I159" i="1"/>
  <c r="G159" i="1"/>
  <c r="S164" i="1"/>
  <c r="Q164" i="1"/>
  <c r="S163" i="1"/>
  <c r="Q163" i="1"/>
  <c r="S194" i="1"/>
  <c r="Q194" i="1"/>
  <c r="I173" i="1"/>
  <c r="G173" i="1"/>
  <c r="S146" i="1"/>
  <c r="Q146" i="1"/>
  <c r="I148" i="1"/>
  <c r="G148" i="1"/>
  <c r="I147" i="1"/>
  <c r="G147" i="1"/>
  <c r="I161" i="1"/>
  <c r="G161" i="1"/>
  <c r="I197" i="1"/>
  <c r="G197" i="1"/>
  <c r="I196" i="1"/>
  <c r="G196" i="1"/>
  <c r="S176" i="1"/>
  <c r="Q176" i="1"/>
  <c r="S162" i="1"/>
  <c r="Q162" i="1"/>
  <c r="I143" i="1"/>
  <c r="G143" i="1"/>
  <c r="S154" i="1"/>
  <c r="Q154" i="1"/>
  <c r="S168" i="1"/>
  <c r="Q168" i="1"/>
  <c r="S195" i="1"/>
  <c r="Q195" i="1"/>
  <c r="I167" i="1"/>
  <c r="G167" i="1"/>
  <c r="I165" i="1"/>
  <c r="G165" i="1"/>
  <c r="F68" i="1"/>
  <c r="J68" i="1"/>
  <c r="I68" i="1"/>
  <c r="H68" i="1"/>
  <c r="G68" i="1"/>
  <c r="S160" i="1"/>
  <c r="Q160" i="1"/>
  <c r="I138" i="1"/>
  <c r="G138" i="1"/>
  <c r="S147" i="1"/>
  <c r="Q147" i="1"/>
  <c r="I194" i="1"/>
  <c r="G194" i="1"/>
  <c r="S148" i="1"/>
  <c r="Q148" i="1"/>
  <c r="I144" i="1"/>
  <c r="G144" i="1"/>
  <c r="G54" i="1"/>
  <c r="I54" i="1"/>
  <c r="H54" i="1"/>
  <c r="F54" i="1"/>
  <c r="J54" i="1"/>
  <c r="I193" i="1"/>
  <c r="G193" i="1"/>
  <c r="I140" i="1"/>
  <c r="G140" i="1"/>
  <c r="I174" i="1"/>
  <c r="G174" i="1"/>
  <c r="L198" i="1"/>
  <c r="I153" i="1"/>
  <c r="G153" i="1"/>
  <c r="I166" i="1"/>
  <c r="G166" i="1"/>
  <c r="S153" i="1"/>
  <c r="Q153" i="1"/>
  <c r="I146" i="1"/>
  <c r="G146" i="1"/>
  <c r="I145" i="1"/>
  <c r="G145" i="1"/>
  <c r="I190" i="1"/>
  <c r="G190" i="1"/>
  <c r="C184" i="1"/>
  <c r="S68" i="1"/>
  <c r="R68" i="1"/>
  <c r="P68" i="1"/>
  <c r="T68" i="1"/>
  <c r="Q68" i="1"/>
  <c r="I170" i="1"/>
  <c r="G170" i="1"/>
  <c r="I179" i="1"/>
  <c r="G179" i="1"/>
  <c r="I169" i="1"/>
  <c r="G169" i="1"/>
  <c r="Q181" i="1"/>
  <c r="S181" i="1"/>
  <c r="I189" i="1"/>
  <c r="G189" i="1"/>
  <c r="F198" i="1"/>
  <c r="G133" i="1"/>
  <c r="J133" i="1"/>
  <c r="I133" i="1"/>
  <c r="H133" i="1"/>
  <c r="F133" i="1"/>
  <c r="S189" i="1"/>
  <c r="Q189" i="1"/>
  <c r="S144" i="1"/>
  <c r="Q144" i="1"/>
  <c r="S140" i="1"/>
  <c r="Q140" i="1"/>
  <c r="I176" i="1"/>
  <c r="G176" i="1"/>
  <c r="S173" i="1"/>
  <c r="Q173" i="1"/>
  <c r="S182" i="1"/>
  <c r="Q182" i="1"/>
  <c r="S170" i="1"/>
  <c r="Q170" i="1"/>
  <c r="S161" i="1"/>
  <c r="Q161" i="1"/>
  <c r="S175" i="1"/>
  <c r="Q175" i="1"/>
  <c r="S165" i="1"/>
  <c r="Q165" i="1"/>
  <c r="G181" i="1"/>
  <c r="I181" i="1"/>
  <c r="I137" i="1"/>
  <c r="G137" i="1"/>
  <c r="I177" i="1"/>
  <c r="G177" i="1"/>
  <c r="P133" i="1"/>
  <c r="T133" i="1"/>
  <c r="S133" i="1"/>
  <c r="P198" i="1"/>
  <c r="R133" i="1"/>
  <c r="Q133" i="1"/>
  <c r="I188" i="1"/>
  <c r="G188" i="1"/>
  <c r="Q228" i="1" l="1"/>
  <c r="P228" i="1"/>
  <c r="S228" i="1"/>
  <c r="R228" i="1"/>
  <c r="I23" i="2"/>
  <c r="G23" i="2"/>
  <c r="K23" i="2"/>
  <c r="J23" i="2"/>
  <c r="H23" i="2"/>
  <c r="G97" i="2"/>
  <c r="K97" i="2"/>
  <c r="J97" i="2"/>
  <c r="I97" i="2"/>
  <c r="H97" i="2"/>
  <c r="I158" i="1"/>
  <c r="G158" i="1"/>
  <c r="L157" i="1"/>
  <c r="S156" i="1"/>
  <c r="Q156" i="1"/>
  <c r="R23" i="2"/>
  <c r="U23" i="2"/>
  <c r="T23" i="2"/>
  <c r="S23" i="2"/>
  <c r="Q23" i="2"/>
  <c r="I198" i="1"/>
  <c r="G198" i="1"/>
  <c r="I155" i="1"/>
  <c r="G155" i="1"/>
  <c r="P157" i="1"/>
  <c r="T92" i="1"/>
  <c r="S92" i="1"/>
  <c r="Q92" i="1"/>
  <c r="P92" i="1"/>
  <c r="R92" i="1"/>
  <c r="G73" i="2"/>
  <c r="K73" i="2"/>
  <c r="J73" i="2"/>
  <c r="I73" i="2"/>
  <c r="H73" i="2"/>
  <c r="H47" i="2"/>
  <c r="K47" i="2"/>
  <c r="J47" i="2"/>
  <c r="I47" i="2"/>
  <c r="G47" i="2"/>
  <c r="Q184" i="1"/>
  <c r="S184" i="1"/>
  <c r="T73" i="2"/>
  <c r="S73" i="2"/>
  <c r="R73" i="2"/>
  <c r="Q73" i="2"/>
  <c r="U73" i="2"/>
  <c r="S158" i="1"/>
  <c r="Q158" i="1"/>
  <c r="I156" i="1"/>
  <c r="G156" i="1"/>
  <c r="G27" i="1"/>
  <c r="F27" i="1"/>
  <c r="J27" i="1"/>
  <c r="H27" i="1"/>
  <c r="I27" i="1"/>
  <c r="P27" i="1"/>
  <c r="T27" i="1"/>
  <c r="S27" i="1"/>
  <c r="Q27" i="1"/>
  <c r="R27" i="1"/>
  <c r="S198" i="1"/>
  <c r="Q198" i="1"/>
  <c r="F157" i="1"/>
  <c r="J92" i="1"/>
  <c r="H92" i="1"/>
  <c r="G92" i="1"/>
  <c r="F92" i="1"/>
  <c r="I92" i="1"/>
  <c r="T97" i="2"/>
  <c r="S97" i="2"/>
  <c r="R97" i="2"/>
  <c r="U97" i="2"/>
  <c r="Q97" i="2"/>
  <c r="I184" i="1"/>
  <c r="G184" i="1"/>
  <c r="Q47" i="2"/>
  <c r="U47" i="2"/>
  <c r="T47" i="2"/>
  <c r="S47" i="2"/>
  <c r="R47" i="2"/>
  <c r="S155" i="1"/>
  <c r="Q155" i="1"/>
  <c r="D157" i="1"/>
  <c r="I157" i="1" l="1"/>
  <c r="G157" i="1"/>
  <c r="S157" i="1"/>
  <c r="Q157" i="1"/>
</calcChain>
</file>

<file path=xl/sharedStrings.xml><?xml version="1.0" encoding="utf-8"?>
<sst xmlns="http://schemas.openxmlformats.org/spreadsheetml/2006/main" count="593" uniqueCount="153">
  <si>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</si>
  <si>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</si>
  <si>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</si>
  <si>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</si>
  <si>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</si>
  <si>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</si>
  <si>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</si>
  <si>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</si>
  <si>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</si>
  <si>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</si>
  <si>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</si>
  <si>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</si>
  <si>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</si>
  <si>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</si>
  <si>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</si>
  <si>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</si>
  <si>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</si>
  <si>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</si>
  <si>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</si>
  <si>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</si>
  <si>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</si>
  <si>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</si>
  <si>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</si>
  <si>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</si>
  <si>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</si>
  <si>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</si>
  <si>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</si>
  <si>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</si>
  <si>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</si>
  <si>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</si>
  <si>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</si>
  <si>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</si>
  <si>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</si>
  <si>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</si>
  <si>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</si>
  <si>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</si>
  <si>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</si>
  <si>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</si>
  <si>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</si>
  <si>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</si>
  <si>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</si>
  <si>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</si>
  <si>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</si>
  <si>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</si>
  <si>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</si>
  <si>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</si>
  <si>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</si>
  <si>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</si>
  <si>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</si>
  <si>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</si>
  <si>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</si>
  <si>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</si>
  <si>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</si>
  <si>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</si>
  <si>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</si>
  <si>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</si>
  <si>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</si>
  <si>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</si>
  <si>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</si>
  <si>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</si>
  <si>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</si>
  <si>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</si>
  <si>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</si>
  <si>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</si>
  <si>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</si>
  <si>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</si>
  <si>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</si>
  <si>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</si>
  <si>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</si>
  <si>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</si>
  <si>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</si>
  <si>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</si>
  <si>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</si>
  <si>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</si>
  <si>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</si>
  <si>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</si>
  <si>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</si>
  <si>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</si>
  <si>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</si>
  <si>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</si>
  <si>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</si>
  <si>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</si>
  <si>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</si>
  <si>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</si>
  <si>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</si>
  <si>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</si>
  <si>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</si>
  <si>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</si>
  <si>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</si>
  <si>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</si>
  <si>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</si>
  <si>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</si>
  <si>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</si>
  <si>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</si>
  <si>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</si>
  <si>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</si>
  <si>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</si>
  <si>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</si>
  <si>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</si>
  <si>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</si>
  <si>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</si>
  <si>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</si>
  <si>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</si>
  <si>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</si>
  <si>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</si>
  <si>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</si>
  <si>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</si>
  <si>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</si>
  <si>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</si>
  <si>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</si>
  <si>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</si>
  <si>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Rumanía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</si>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</sst>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7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7" fillId="4" borderId="0" xfId="1" applyNumberFormat="1" applyFont="1" applyFill="1" applyAlignment="1">
      <alignment horizontal="center" vertical="center" wrapText="1"/>
    </xf>
    <xf numFmtId="0" fontId="7" fillId="0" borderId="13" xfId="0" applyFont="1" applyBorder="1"/>
    <xf numFmtId="3" fontId="7" fillId="0" borderId="13" xfId="0" applyNumberFormat="1" applyFont="1" applyBorder="1"/>
    <xf numFmtId="164" fontId="7" fillId="0" borderId="13" xfId="1" applyNumberFormat="1" applyFont="1" applyBorder="1"/>
    <xf numFmtId="164" fontId="7" fillId="4" borderId="14" xfId="1" applyNumberFormat="1" applyFont="1" applyFill="1" applyBorder="1"/>
    <xf numFmtId="0" fontId="8" fillId="0" borderId="15" xfId="0" applyFont="1" applyBorder="1" applyAlignment="1">
      <alignment horizontal="left" indent="1"/>
    </xf>
    <xf numFmtId="3" fontId="8" fillId="0" borderId="15" xfId="0" applyNumberFormat="1" applyFont="1" applyBorder="1"/>
    <xf numFmtId="164" fontId="8" fillId="0" borderId="15" xfId="1" applyNumberFormat="1" applyFont="1" applyBorder="1"/>
    <xf numFmtId="164" fontId="8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6" fillId="4" borderId="28" xfId="0" applyFont="1" applyFill="1" applyBorder="1"/>
    <xf numFmtId="0" fontId="6" fillId="4" borderId="29" xfId="0" applyFont="1" applyFill="1" applyBorder="1"/>
    <xf numFmtId="0" fontId="6" fillId="4" borderId="30" xfId="0" applyFont="1" applyFill="1" applyBorder="1"/>
    <xf numFmtId="164" fontId="8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3" fontId="9" fillId="0" borderId="14" xfId="0" applyNumberFormat="1" applyFont="1" applyBorder="1"/>
    <xf numFmtId="164" fontId="9" fillId="0" borderId="14" xfId="1" applyNumberFormat="1" applyFont="1" applyBorder="1"/>
    <xf numFmtId="164" fontId="9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6" fillId="5" borderId="0" xfId="0" applyFont="1" applyFill="1" applyAlignment="1">
      <alignment horizontal="center"/>
    </xf>
    <xf numFmtId="0" fontId="0" fillId="2" borderId="33" xfId="0" applyFill="1" applyBorder="1"/>
    <xf numFmtId="164" fontId="7" fillId="6" borderId="0" xfId="1" applyNumberFormat="1" applyFont="1" applyFill="1"/>
    <xf numFmtId="164" fontId="7" fillId="6" borderId="0" xfId="1" applyNumberFormat="1" applyFont="1" applyFill="1" applyAlignment="1">
      <alignment horizontal="center" vertical="center" wrapText="1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5" xfId="1" applyNumberFormat="1" applyFont="1" applyFill="1" applyBorder="1"/>
    <xf numFmtId="0" fontId="11" fillId="0" borderId="36" xfId="0" applyFont="1" applyBorder="1" applyAlignment="1">
      <alignment horizontal="left" indent="1"/>
    </xf>
    <xf numFmtId="3" fontId="11" fillId="0" borderId="36" xfId="0" applyNumberFormat="1" applyFont="1" applyBorder="1"/>
    <xf numFmtId="164" fontId="11" fillId="0" borderId="36" xfId="1" applyNumberFormat="1" applyFont="1" applyBorder="1"/>
    <xf numFmtId="164" fontId="11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1" fillId="0" borderId="34" xfId="0" applyFont="1" applyBorder="1"/>
    <xf numFmtId="3" fontId="11" fillId="0" borderId="34" xfId="0" applyNumberFormat="1" applyFont="1" applyBorder="1"/>
    <xf numFmtId="164" fontId="11" fillId="0" borderId="34" xfId="1" applyNumberFormat="1" applyFont="1" applyBorder="1"/>
    <xf numFmtId="164" fontId="11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3" fillId="0" borderId="43" xfId="0" applyFont="1" applyBorder="1"/>
    <xf numFmtId="2" fontId="14" fillId="0" borderId="43" xfId="0" applyNumberFormat="1" applyFont="1" applyBorder="1" applyAlignment="1">
      <alignment horizontal="right"/>
    </xf>
    <xf numFmtId="2" fontId="14" fillId="0" borderId="44" xfId="0" applyNumberFormat="1" applyFont="1" applyBorder="1"/>
    <xf numFmtId="2" fontId="14" fillId="0" borderId="44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2" fontId="14" fillId="7" borderId="0" xfId="0" applyNumberFormat="1" applyFont="1" applyFill="1" applyAlignment="1">
      <alignment horizontal="center"/>
    </xf>
    <xf numFmtId="0" fontId="14" fillId="0" borderId="46" xfId="0" applyFont="1" applyBorder="1" applyAlignment="1">
      <alignment horizontal="left" indent="1"/>
    </xf>
    <xf numFmtId="2" fontId="14" fillId="0" borderId="46" xfId="0" applyNumberFormat="1" applyFont="1" applyBorder="1" applyAlignment="1">
      <alignment horizontal="right"/>
    </xf>
    <xf numFmtId="2" fontId="14" fillId="0" borderId="47" xfId="0" applyNumberFormat="1" applyFont="1" applyBorder="1"/>
    <xf numFmtId="2" fontId="14" fillId="0" borderId="47" xfId="0" applyNumberFormat="1" applyFont="1" applyBorder="1" applyAlignment="1">
      <alignment horizontal="center"/>
    </xf>
    <xf numFmtId="2" fontId="14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4" fillId="0" borderId="57" xfId="0" applyFont="1" applyBorder="1" applyAlignment="1">
      <alignment horizontal="left" indent="1"/>
    </xf>
    <xf numFmtId="2" fontId="14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4" fillId="0" borderId="43" xfId="0" applyNumberFormat="1" applyFont="1" applyBorder="1" applyAlignment="1">
      <alignment horizontal="right"/>
    </xf>
    <xf numFmtId="2" fontId="14" fillId="0" borderId="43" xfId="0" applyNumberFormat="1" applyFont="1" applyBorder="1"/>
    <xf numFmtId="2" fontId="14" fillId="0" borderId="67" xfId="0" applyNumberFormat="1" applyFont="1" applyBorder="1" applyAlignment="1">
      <alignment horizontal="center"/>
    </xf>
    <xf numFmtId="2" fontId="14" fillId="0" borderId="68" xfId="0" applyNumberFormat="1" applyFont="1" applyBorder="1" applyAlignment="1">
      <alignment horizontal="center"/>
    </xf>
    <xf numFmtId="165" fontId="14" fillId="0" borderId="43" xfId="0" applyNumberFormat="1" applyFont="1" applyBorder="1" applyAlignment="1">
      <alignment horizontal="center"/>
    </xf>
    <xf numFmtId="0" fontId="14" fillId="0" borderId="43" xfId="0" applyFont="1" applyBorder="1"/>
    <xf numFmtId="2" fontId="14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4" fillId="0" borderId="46" xfId="0" applyFont="1" applyBorder="1"/>
    <xf numFmtId="2" fontId="14" fillId="0" borderId="46" xfId="0" applyNumberFormat="1" applyFont="1" applyBorder="1"/>
    <xf numFmtId="2" fontId="14" fillId="0" borderId="46" xfId="0" applyNumberFormat="1" applyFont="1" applyBorder="1" applyAlignment="1">
      <alignment horizontal="center"/>
    </xf>
    <xf numFmtId="165" fontId="14" fillId="0" borderId="46" xfId="0" applyNumberFormat="1" applyFont="1" applyBorder="1" applyAlignment="1">
      <alignment horizontal="right"/>
    </xf>
    <xf numFmtId="165" fontId="14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4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5" fillId="0" borderId="78" xfId="0" applyFont="1" applyBorder="1"/>
    <xf numFmtId="164" fontId="16" fillId="0" borderId="78" xfId="1" applyNumberFormat="1" applyFont="1" applyBorder="1"/>
    <xf numFmtId="166" fontId="16" fillId="0" borderId="79" xfId="0" applyNumberFormat="1" applyFont="1" applyBorder="1" applyAlignment="1">
      <alignment horizontal="center"/>
    </xf>
    <xf numFmtId="166" fontId="16" fillId="0" borderId="79" xfId="0" applyNumberFormat="1" applyFont="1" applyBorder="1" applyAlignment="1">
      <alignment horizontal="center"/>
    </xf>
    <xf numFmtId="166" fontId="16" fillId="0" borderId="80" xfId="0" applyNumberFormat="1" applyFont="1" applyBorder="1" applyAlignment="1">
      <alignment horizontal="center"/>
    </xf>
    <xf numFmtId="166" fontId="16" fillId="8" borderId="0" xfId="0" applyNumberFormat="1" applyFont="1" applyFill="1" applyAlignment="1">
      <alignment horizontal="center"/>
    </xf>
    <xf numFmtId="0" fontId="16" fillId="0" borderId="81" xfId="0" applyFont="1" applyBorder="1" applyAlignment="1">
      <alignment horizontal="left" indent="1"/>
    </xf>
    <xf numFmtId="164" fontId="16" fillId="0" borderId="81" xfId="1" applyNumberFormat="1" applyFont="1" applyBorder="1"/>
    <xf numFmtId="166" fontId="16" fillId="0" borderId="82" xfId="0" applyNumberFormat="1" applyFont="1" applyBorder="1" applyAlignment="1">
      <alignment horizontal="center"/>
    </xf>
    <xf numFmtId="166" fontId="16" fillId="0" borderId="82" xfId="0" applyNumberFormat="1" applyFont="1" applyBorder="1" applyAlignment="1">
      <alignment horizontal="center"/>
    </xf>
    <xf numFmtId="166" fontId="16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6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8" fillId="0" borderId="94" xfId="0" applyFont="1" applyBorder="1"/>
    <xf numFmtId="167" fontId="18" fillId="0" borderId="94" xfId="0" applyNumberFormat="1" applyFont="1" applyBorder="1"/>
    <xf numFmtId="164" fontId="18" fillId="0" borderId="94" xfId="1" applyNumberFormat="1" applyFont="1" applyBorder="1"/>
    <xf numFmtId="164" fontId="18" fillId="10" borderId="0" xfId="1" applyNumberFormat="1" applyFont="1" applyFill="1"/>
    <xf numFmtId="0" fontId="19" fillId="0" borderId="95" xfId="0" applyFont="1" applyBorder="1" applyAlignment="1">
      <alignment horizontal="left" indent="1"/>
    </xf>
    <xf numFmtId="167" fontId="19" fillId="0" borderId="95" xfId="0" applyNumberFormat="1" applyFont="1" applyBorder="1"/>
    <xf numFmtId="164" fontId="19" fillId="0" borderId="95" xfId="1" applyNumberFormat="1" applyFont="1" applyBorder="1"/>
    <xf numFmtId="164" fontId="19" fillId="10" borderId="0" xfId="1" applyNumberFormat="1" applyFont="1" applyFill="1"/>
    <xf numFmtId="164" fontId="19" fillId="0" borderId="95" xfId="1" applyNumberFormat="1" applyFont="1" applyBorder="1" applyAlignment="1">
      <alignment horizontal="right"/>
    </xf>
    <xf numFmtId="3" fontId="19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8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8" fillId="0" borderId="94" xfId="0" applyNumberFormat="1" applyFont="1" applyBorder="1"/>
    <xf numFmtId="164" fontId="18" fillId="0" borderId="102" xfId="1" applyNumberFormat="1" applyFont="1" applyBorder="1" applyAlignment="1"/>
    <xf numFmtId="169" fontId="18" fillId="0" borderId="102" xfId="0" applyNumberFormat="1" applyFont="1" applyBorder="1" applyAlignment="1">
      <alignment horizontal="right" indent="1"/>
    </xf>
    <xf numFmtId="169" fontId="18" fillId="0" borderId="102" xfId="0" applyNumberFormat="1" applyFont="1" applyBorder="1" applyAlignment="1">
      <alignment horizontal="center" vertical="center"/>
    </xf>
    <xf numFmtId="169" fontId="18" fillId="0" borderId="103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2" xfId="0" applyNumberFormat="1" applyFont="1" applyBorder="1" applyAlignment="1">
      <alignment horizontal="right" indent="1"/>
    </xf>
    <xf numFmtId="169" fontId="18" fillId="0" borderId="103" xfId="0" applyNumberFormat="1" applyFont="1" applyBorder="1" applyAlignment="1">
      <alignment horizontal="right" indent="1"/>
    </xf>
    <xf numFmtId="168" fontId="19" fillId="0" borderId="95" xfId="0" applyNumberFormat="1" applyFont="1" applyBorder="1"/>
    <xf numFmtId="164" fontId="19" fillId="0" borderId="104" xfId="1" applyNumberFormat="1" applyFont="1" applyBorder="1" applyAlignment="1"/>
    <xf numFmtId="169" fontId="19" fillId="0" borderId="104" xfId="0" applyNumberFormat="1" applyFont="1" applyBorder="1" applyAlignment="1">
      <alignment horizontal="right" indent="1"/>
    </xf>
    <xf numFmtId="169" fontId="19" fillId="0" borderId="104" xfId="0" applyNumberFormat="1" applyFont="1" applyBorder="1" applyAlignment="1">
      <alignment horizontal="center" vertical="center"/>
    </xf>
    <xf numFmtId="169" fontId="19" fillId="0" borderId="105" xfId="0" applyNumberFormat="1" applyFont="1" applyBorder="1" applyAlignment="1">
      <alignment horizontal="center" vertical="center"/>
    </xf>
    <xf numFmtId="0" fontId="19" fillId="10" borderId="0" xfId="0" applyFont="1" applyFill="1"/>
    <xf numFmtId="169" fontId="19" fillId="0" borderId="104" xfId="0" applyNumberFormat="1" applyFont="1" applyBorder="1" applyAlignment="1">
      <alignment horizontal="right" indent="1"/>
    </xf>
    <xf numFmtId="169" fontId="19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8" fillId="0" borderId="102" xfId="1" applyNumberFormat="1" applyFont="1" applyBorder="1" applyAlignment="1">
      <alignment horizontal="right"/>
    </xf>
    <xf numFmtId="169" fontId="18" fillId="0" borderId="102" xfId="0" applyNumberFormat="1" applyFont="1" applyBorder="1" applyAlignment="1">
      <alignment horizontal="right" indent="2"/>
    </xf>
    <xf numFmtId="169" fontId="18" fillId="0" borderId="102" xfId="0" applyNumberFormat="1" applyFont="1" applyBorder="1" applyAlignment="1">
      <alignment horizontal="right" indent="2"/>
    </xf>
    <xf numFmtId="169" fontId="18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8" fillId="0" borderId="102" xfId="0" applyNumberFormat="1" applyFont="1" applyBorder="1"/>
    <xf numFmtId="169" fontId="18" fillId="0" borderId="102" xfId="0" applyNumberFormat="1" applyFont="1" applyBorder="1"/>
    <xf numFmtId="169" fontId="18" fillId="0" borderId="103" xfId="0" applyNumberFormat="1" applyFont="1" applyBorder="1"/>
    <xf numFmtId="169" fontId="19" fillId="0" borderId="104" xfId="0" applyNumberFormat="1" applyFont="1" applyBorder="1" applyAlignment="1">
      <alignment horizontal="right"/>
    </xf>
    <xf numFmtId="169" fontId="19" fillId="0" borderId="104" xfId="0" applyNumberFormat="1" applyFont="1" applyBorder="1" applyAlignment="1">
      <alignment horizontal="right"/>
    </xf>
    <xf numFmtId="169" fontId="19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7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20" fillId="0" borderId="127" xfId="0" applyFont="1" applyBorder="1"/>
    <xf numFmtId="0" fontId="20" fillId="0" borderId="128" xfId="0" applyFont="1" applyBorder="1"/>
    <xf numFmtId="164" fontId="20" fillId="0" borderId="128" xfId="1" applyNumberFormat="1" applyFont="1" applyBorder="1" applyAlignment="1"/>
    <xf numFmtId="1" fontId="20" fillId="0" borderId="128" xfId="1" applyNumberFormat="1" applyFont="1" applyBorder="1" applyAlignment="1"/>
    <xf numFmtId="164" fontId="20" fillId="12" borderId="129" xfId="1" applyNumberFormat="1" applyFont="1" applyFill="1" applyBorder="1" applyAlignment="1"/>
    <xf numFmtId="1" fontId="20" fillId="0" borderId="128" xfId="0" applyNumberFormat="1" applyFont="1" applyBorder="1"/>
    <xf numFmtId="0" fontId="21" fillId="0" borderId="130" xfId="0" applyFont="1" applyBorder="1" applyAlignment="1">
      <alignment horizontal="left" indent="1"/>
    </xf>
    <xf numFmtId="0" fontId="21" fillId="0" borderId="131" xfId="0" applyFont="1" applyBorder="1"/>
    <xf numFmtId="164" fontId="21" fillId="0" borderId="131" xfId="1" applyNumberFormat="1" applyFont="1" applyBorder="1" applyAlignment="1"/>
    <xf numFmtId="1" fontId="21" fillId="0" borderId="131" xfId="1" applyNumberFormat="1" applyFont="1" applyBorder="1" applyAlignment="1"/>
    <xf numFmtId="164" fontId="21" fillId="12" borderId="132" xfId="1" applyNumberFormat="1" applyFont="1" applyFill="1" applyBorder="1" applyAlignment="1"/>
    <xf numFmtId="1" fontId="21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1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6" fillId="12" borderId="140" xfId="0" applyFont="1" applyFill="1" applyBorder="1" applyAlignment="1">
      <alignment horizontal="center"/>
    </xf>
    <xf numFmtId="3" fontId="20" fillId="0" borderId="128" xfId="0" applyNumberFormat="1" applyFont="1" applyBorder="1"/>
    <xf numFmtId="3" fontId="20" fillId="0" borderId="128" xfId="1" applyNumberFormat="1" applyFont="1" applyBorder="1" applyAlignment="1"/>
    <xf numFmtId="3" fontId="21" fillId="0" borderId="131" xfId="0" applyNumberFormat="1" applyFont="1" applyBorder="1"/>
    <xf numFmtId="3" fontId="21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4" fillId="3" borderId="5" xfId="0" applyFont="1" applyFill="1" applyBorder="1" applyAlignment="1">
      <alignment horizontal="center" wrapText="1"/>
    </xf>
    <xf numFmtId="0" fontId="6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7" fillId="0" borderId="13" xfId="0" applyNumberFormat="1" applyFont="1" applyBorder="1" applyAlignment="1">
      <alignment horizontal="right" vertical="center"/>
    </xf>
    <xf numFmtId="0" fontId="22" fillId="0" borderId="141" xfId="0" applyFont="1" applyBorder="1" applyAlignment="1">
      <alignment horizontal="left" indent="1"/>
    </xf>
    <xf numFmtId="3" fontId="22" fillId="0" borderId="141" xfId="0" applyNumberFormat="1" applyFont="1" applyBorder="1" applyAlignment="1">
      <alignment horizontal="right" vertical="center"/>
    </xf>
    <xf numFmtId="164" fontId="22" fillId="0" borderId="141" xfId="1" applyNumberFormat="1" applyFont="1" applyBorder="1" applyAlignment="1">
      <alignment horizontal="right" vertical="center"/>
    </xf>
    <xf numFmtId="0" fontId="23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4" fillId="0" borderId="142" xfId="0" applyNumberFormat="1" applyFont="1" applyBorder="1" applyAlignment="1">
      <alignment horizontal="right"/>
    </xf>
    <xf numFmtId="3" fontId="25" fillId="0" borderId="143" xfId="0" applyNumberFormat="1" applyFont="1" applyBorder="1" applyAlignment="1">
      <alignment horizontal="right"/>
    </xf>
    <xf numFmtId="0" fontId="22" fillId="0" borderId="144" xfId="0" applyFont="1" applyBorder="1" applyAlignment="1">
      <alignment horizontal="left"/>
    </xf>
    <xf numFmtId="3" fontId="22" fillId="0" borderId="144" xfId="0" applyNumberFormat="1" applyFont="1" applyBorder="1" applyAlignment="1">
      <alignment horizontal="right" vertical="center"/>
    </xf>
    <xf numFmtId="164" fontId="22" fillId="0" borderId="144" xfId="1" applyNumberFormat="1" applyFont="1" applyBorder="1" applyAlignment="1">
      <alignment horizontal="right" vertical="center"/>
    </xf>
    <xf numFmtId="0" fontId="23" fillId="0" borderId="145" xfId="0" applyFont="1" applyBorder="1" applyAlignment="1">
      <alignment horizontal="left" indent="1"/>
    </xf>
    <xf numFmtId="3" fontId="23" fillId="0" borderId="145" xfId="0" applyNumberFormat="1" applyFont="1" applyBorder="1" applyAlignment="1">
      <alignment horizontal="right" vertical="center"/>
    </xf>
    <xf numFmtId="164" fontId="23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31" xfId="0" applyNumberFormat="1" applyBorder="1" applyAlignment="1">
      <alignment horizontal="left" indent="4"/>
    </xf>
    <xf numFmtId="0" fontId="22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6" fillId="0" borderId="146" xfId="0" applyFont="1" applyBorder="1" applyAlignment="1">
      <alignment horizontal="left"/>
    </xf>
    <xf numFmtId="3" fontId="26" fillId="0" borderId="146" xfId="0" applyNumberFormat="1" applyFont="1" applyBorder="1" applyAlignment="1">
      <alignment horizontal="right" vertical="center"/>
    </xf>
    <xf numFmtId="164" fontId="26" fillId="0" borderId="146" xfId="1" applyNumberFormat="1" applyFont="1" applyBorder="1" applyAlignment="1">
      <alignment horizontal="right" vertical="center"/>
    </xf>
    <xf numFmtId="0" fontId="23" fillId="12" borderId="0" xfId="0" applyFont="1" applyFill="1" applyAlignment="1">
      <alignment horizontal="right"/>
    </xf>
    <xf numFmtId="0" fontId="26" fillId="0" borderId="147" xfId="0" applyFont="1" applyBorder="1" applyAlignment="1">
      <alignment horizontal="left"/>
    </xf>
    <xf numFmtId="3" fontId="26" fillId="0" borderId="147" xfId="0" applyNumberFormat="1" applyFont="1" applyBorder="1" applyAlignment="1">
      <alignment horizontal="right" vertical="center"/>
    </xf>
    <xf numFmtId="164" fontId="26" fillId="0" borderId="147" xfId="1" applyNumberFormat="1" applyFont="1" applyBorder="1" applyAlignment="1">
      <alignment horizontal="right" vertical="center"/>
    </xf>
    <xf numFmtId="0" fontId="27" fillId="0" borderId="148" xfId="0" applyFont="1" applyBorder="1" applyAlignment="1">
      <alignment horizontal="left" indent="1"/>
    </xf>
    <xf numFmtId="3" fontId="27" fillId="0" borderId="148" xfId="0" applyNumberFormat="1" applyFont="1" applyBorder="1" applyAlignment="1">
      <alignment horizontal="right" vertical="center"/>
    </xf>
    <xf numFmtId="164" fontId="27" fillId="0" borderId="148" xfId="1" applyNumberFormat="1" applyFont="1" applyBorder="1" applyAlignment="1">
      <alignment horizontal="right" vertical="center"/>
    </xf>
    <xf numFmtId="0" fontId="28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4" fillId="3" borderId="5" xfId="0" applyFont="1" applyFill="1" applyBorder="1" applyAlignment="1">
      <alignment horizontal="center" vertical="center" wrapText="1"/>
    </xf>
    <xf numFmtId="0" fontId="6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9" fillId="0" borderId="150" xfId="0" applyFont="1" applyBorder="1" applyAlignment="1">
      <alignment horizontal="left" indent="1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0" fontId="30" fillId="0" borderId="150" xfId="0" applyFont="1" applyBorder="1" applyAlignment="1">
      <alignment horizontal="left" indent="2"/>
    </xf>
    <xf numFmtId="3" fontId="30" fillId="0" borderId="150" xfId="0" applyNumberFormat="1" applyFont="1" applyBorder="1" applyAlignment="1">
      <alignment horizontal="right"/>
    </xf>
    <xf numFmtId="164" fontId="30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6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1" fillId="0" borderId="151" xfId="0" applyFont="1" applyBorder="1" applyAlignment="1">
      <alignment horizontal="left" indent="1"/>
    </xf>
    <xf numFmtId="3" fontId="31" fillId="0" borderId="151" xfId="0" applyNumberFormat="1" applyFont="1" applyBorder="1" applyAlignment="1">
      <alignment horizontal="right"/>
    </xf>
    <xf numFmtId="164" fontId="31" fillId="0" borderId="151" xfId="1" applyNumberFormat="1" applyFont="1" applyBorder="1" applyAlignment="1">
      <alignment horizontal="right"/>
    </xf>
    <xf numFmtId="0" fontId="6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2" fillId="0" borderId="152" xfId="0" applyFont="1" applyBorder="1" applyAlignment="1">
      <alignment horizontal="left" indent="1"/>
    </xf>
    <xf numFmtId="3" fontId="32" fillId="0" borderId="152" xfId="0" applyNumberFormat="1" applyFont="1" applyBorder="1" applyAlignment="1">
      <alignment horizontal="right" vertical="center"/>
    </xf>
    <xf numFmtId="164" fontId="32" fillId="0" borderId="152" xfId="1" applyNumberFormat="1" applyFont="1" applyBorder="1" applyAlignment="1">
      <alignment horizontal="right" vertical="center"/>
    </xf>
    <xf numFmtId="0" fontId="33" fillId="16" borderId="0" xfId="0" applyFont="1" applyFill="1" applyAlignment="1">
      <alignment horizontal="right"/>
    </xf>
    <xf numFmtId="0" fontId="6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4" fillId="0" borderId="153" xfId="0" applyFont="1" applyBorder="1" applyAlignment="1">
      <alignment horizontal="left" indent="1"/>
    </xf>
    <xf numFmtId="3" fontId="34" fillId="0" borderId="153" xfId="0" applyNumberFormat="1" applyFont="1" applyBorder="1" applyAlignment="1">
      <alignment horizontal="right" vertical="center"/>
    </xf>
    <xf numFmtId="164" fontId="34" fillId="0" borderId="153" xfId="1" applyNumberFormat="1" applyFont="1" applyBorder="1" applyAlignment="1">
      <alignment horizontal="right" vertical="center"/>
    </xf>
    <xf numFmtId="0" fontId="35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6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6" fillId="0" borderId="155" xfId="0" applyFont="1" applyBorder="1" applyAlignment="1">
      <alignment horizontal="left" indent="1"/>
    </xf>
    <xf numFmtId="3" fontId="36" fillId="0" borderId="155" xfId="0" applyNumberFormat="1" applyFont="1" applyBorder="1" applyAlignment="1">
      <alignment horizontal="right" vertical="center"/>
    </xf>
    <xf numFmtId="164" fontId="36" fillId="0" borderId="155" xfId="1" applyNumberFormat="1" applyFont="1" applyBorder="1" applyAlignment="1">
      <alignment horizontal="right" vertical="center"/>
    </xf>
    <xf numFmtId="0" fontId="28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3E4917-5A2C-4544-88E1-C5171085A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B89508D1-97D1-4230-8431-AB9F46A6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2200275</xdr:colOff>
      <xdr:row>0</xdr:row>
      <xdr:rowOff>582209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C08FBC-95E9-4E4A-B2FA-721944B14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6165-6A66-4292-BC56-6D63F14CBE6E}">
  <dimension ref="A1:T381"/>
  <sheetViews>
    <sheetView tabSelected="1" zoomScaleNormal="100" workbookViewId="0">
      <pane xSplit="1" ySplit="6" topLeftCell="B7" activePane="bottomRight" state="frozen"/>
      <selection activeCell="L73" sqref="L73"/>
      <selection pane="topRight" activeCell="L73" sqref="L73"/>
      <selection pane="bottomLeft" activeCell="L73" sqref="L73"/>
      <selection pane="bottomRight" sqref="A1:T1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abril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",RIGHT(E6,2),"-",RIGHT(C6,2))</f>
        <v>dif 24-22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402943</v>
      </c>
      <c r="C7" s="19">
        <v>425687</v>
      </c>
      <c r="D7" s="19">
        <v>445687</v>
      </c>
      <c r="E7" s="19">
        <v>437150</v>
      </c>
      <c r="F7" s="20">
        <f>E7/D7-1</f>
        <v>-1.9154698252360935E-2</v>
      </c>
      <c r="G7" s="20">
        <f>E7/B7-1</f>
        <v>8.4892900484683897E-2</v>
      </c>
      <c r="H7" s="19">
        <f t="shared" ref="H7:H18" si="0">E7-C7</f>
        <v>11463</v>
      </c>
      <c r="I7" s="19">
        <f t="shared" ref="I7:I18" si="1">E7-B7</f>
        <v>34207</v>
      </c>
      <c r="J7" s="20">
        <f t="shared" ref="J7:J18" si="2">E7/$E$7</f>
        <v>1</v>
      </c>
      <c r="K7" s="21"/>
      <c r="L7" s="19">
        <v>1571188</v>
      </c>
      <c r="M7" s="19">
        <v>1442150</v>
      </c>
      <c r="N7" s="19">
        <v>1700823</v>
      </c>
      <c r="O7" s="19">
        <v>1787917</v>
      </c>
      <c r="P7" s="20">
        <f>O7/N7-1</f>
        <v>5.1206974505871639E-2</v>
      </c>
      <c r="Q7" s="20">
        <f t="shared" ref="Q7:Q18" si="3">O7/L7-1</f>
        <v>0.13793957183990724</v>
      </c>
      <c r="R7" s="19">
        <f>O7-N7</f>
        <v>87094</v>
      </c>
      <c r="S7" s="19">
        <f t="shared" ref="S7:S18" si="4">O7-L7</f>
        <v>216729</v>
      </c>
      <c r="T7" s="20">
        <f t="shared" ref="T7:T18" si="5">O7/$O$7</f>
        <v>1</v>
      </c>
    </row>
    <row r="8" spans="1:20" x14ac:dyDescent="0.25">
      <c r="A8" s="22" t="s">
        <v>5</v>
      </c>
      <c r="B8" s="23">
        <v>293476</v>
      </c>
      <c r="C8" s="23">
        <v>337375</v>
      </c>
      <c r="D8" s="23">
        <v>349241</v>
      </c>
      <c r="E8" s="23">
        <v>338584</v>
      </c>
      <c r="F8" s="24">
        <f t="shared" ref="F8:F18" si="6">E8/D8-1</f>
        <v>-3.0514744832365048E-2</v>
      </c>
      <c r="G8" s="24">
        <f t="shared" ref="G8:G18" si="7">E8/B8-1</f>
        <v>0.15370251741198593</v>
      </c>
      <c r="H8" s="23">
        <f t="shared" si="0"/>
        <v>1209</v>
      </c>
      <c r="I8" s="23">
        <f t="shared" si="1"/>
        <v>45108</v>
      </c>
      <c r="J8" s="24">
        <f t="shared" si="2"/>
        <v>0.77452590643943731</v>
      </c>
      <c r="K8" s="25"/>
      <c r="L8" s="23">
        <v>1153712</v>
      </c>
      <c r="M8" s="23">
        <v>1144158</v>
      </c>
      <c r="N8" s="23">
        <v>1342747</v>
      </c>
      <c r="O8" s="23">
        <v>1397722</v>
      </c>
      <c r="P8" s="24">
        <f t="shared" ref="P8:P18" si="8">O8/N8-1</f>
        <v>4.0942187917753614E-2</v>
      </c>
      <c r="Q8" s="24">
        <f t="shared" si="3"/>
        <v>0.21149992372446502</v>
      </c>
      <c r="R8" s="23">
        <f t="shared" ref="R8:R18" si="9">O8-N8</f>
        <v>54975</v>
      </c>
      <c r="S8" s="23">
        <f t="shared" si="4"/>
        <v>244010</v>
      </c>
      <c r="T8" s="24">
        <f t="shared" si="5"/>
        <v>0.78176000340060525</v>
      </c>
    </row>
    <row r="9" spans="1:20" x14ac:dyDescent="0.25">
      <c r="A9" s="26" t="s">
        <v>6</v>
      </c>
      <c r="B9" s="27">
        <v>50747</v>
      </c>
      <c r="C9" s="27">
        <v>72188</v>
      </c>
      <c r="D9" s="27">
        <v>65295</v>
      </c>
      <c r="E9" s="27">
        <v>67747</v>
      </c>
      <c r="F9" s="28">
        <f t="shared" si="6"/>
        <v>3.7552645684968189E-2</v>
      </c>
      <c r="G9" s="28">
        <f t="shared" si="7"/>
        <v>0.33499517212840169</v>
      </c>
      <c r="H9" s="27">
        <f t="shared" si="0"/>
        <v>-4441</v>
      </c>
      <c r="I9" s="27">
        <f t="shared" si="1"/>
        <v>17000</v>
      </c>
      <c r="J9" s="28">
        <f t="shared" si="2"/>
        <v>0.15497426512638682</v>
      </c>
      <c r="K9" s="29"/>
      <c r="L9" s="27">
        <v>194178</v>
      </c>
      <c r="M9" s="27">
        <v>244497</v>
      </c>
      <c r="N9" s="27">
        <v>256055</v>
      </c>
      <c r="O9" s="27">
        <v>274606</v>
      </c>
      <c r="P9" s="28">
        <f t="shared" si="8"/>
        <v>7.2449278475327672E-2</v>
      </c>
      <c r="Q9" s="28">
        <f t="shared" si="3"/>
        <v>0.4141972829053755</v>
      </c>
      <c r="R9" s="27">
        <f t="shared" si="9"/>
        <v>18551</v>
      </c>
      <c r="S9" s="27">
        <f t="shared" si="4"/>
        <v>80428</v>
      </c>
      <c r="T9" s="28">
        <f t="shared" si="5"/>
        <v>0.15358990378188697</v>
      </c>
    </row>
    <row r="10" spans="1:20" x14ac:dyDescent="0.25">
      <c r="A10" s="30" t="s">
        <v>7</v>
      </c>
      <c r="B10" s="31">
        <v>182359</v>
      </c>
      <c r="C10" s="31">
        <v>205820</v>
      </c>
      <c r="D10" s="31">
        <v>216116</v>
      </c>
      <c r="E10" s="31">
        <v>209767</v>
      </c>
      <c r="F10" s="32">
        <f t="shared" si="6"/>
        <v>-2.9377741583223815E-2</v>
      </c>
      <c r="G10" s="32">
        <f t="shared" si="7"/>
        <v>0.15029694174677433</v>
      </c>
      <c r="H10" s="31">
        <f t="shared" si="0"/>
        <v>3947</v>
      </c>
      <c r="I10" s="31">
        <f t="shared" si="1"/>
        <v>27408</v>
      </c>
      <c r="J10" s="32">
        <f t="shared" si="2"/>
        <v>0.47985130961912387</v>
      </c>
      <c r="K10" s="29"/>
      <c r="L10" s="31">
        <v>706680</v>
      </c>
      <c r="M10" s="31">
        <v>688763</v>
      </c>
      <c r="N10" s="31">
        <v>828625</v>
      </c>
      <c r="O10" s="31">
        <v>871091</v>
      </c>
      <c r="P10" s="32">
        <f>O10/N10-1</f>
        <v>5.1248755468396467E-2</v>
      </c>
      <c r="Q10" s="32">
        <f t="shared" si="3"/>
        <v>0.23265268579838105</v>
      </c>
      <c r="R10" s="31">
        <f>O10-N10</f>
        <v>42466</v>
      </c>
      <c r="S10" s="31">
        <f t="shared" si="4"/>
        <v>164411</v>
      </c>
      <c r="T10" s="32">
        <f t="shared" si="5"/>
        <v>0.48720997674947997</v>
      </c>
    </row>
    <row r="11" spans="1:20" x14ac:dyDescent="0.25">
      <c r="A11" s="30" t="s">
        <v>8</v>
      </c>
      <c r="B11" s="31">
        <v>45764</v>
      </c>
      <c r="C11" s="31">
        <v>48912</v>
      </c>
      <c r="D11" s="31">
        <v>56652</v>
      </c>
      <c r="E11" s="31">
        <v>48709</v>
      </c>
      <c r="F11" s="32">
        <f t="shared" si="6"/>
        <v>-0.14020687707406621</v>
      </c>
      <c r="G11" s="32">
        <f t="shared" si="7"/>
        <v>6.4351892317105142E-2</v>
      </c>
      <c r="H11" s="31">
        <f t="shared" si="0"/>
        <v>-203</v>
      </c>
      <c r="I11" s="31">
        <f t="shared" si="1"/>
        <v>2945</v>
      </c>
      <c r="J11" s="32">
        <f t="shared" si="2"/>
        <v>0.11142399633992908</v>
      </c>
      <c r="K11" s="29"/>
      <c r="L11" s="31">
        <v>187959</v>
      </c>
      <c r="M11" s="31">
        <v>175966</v>
      </c>
      <c r="N11" s="31">
        <v>207194</v>
      </c>
      <c r="O11" s="31">
        <v>197789</v>
      </c>
      <c r="P11" s="32">
        <f t="shared" si="8"/>
        <v>-4.5392241088062391E-2</v>
      </c>
      <c r="Q11" s="32">
        <f t="shared" si="3"/>
        <v>5.2298639596933372E-2</v>
      </c>
      <c r="R11" s="31">
        <f t="shared" si="9"/>
        <v>-9405</v>
      </c>
      <c r="S11" s="31">
        <f t="shared" si="4"/>
        <v>9830</v>
      </c>
      <c r="T11" s="32">
        <f t="shared" si="5"/>
        <v>0.11062538137956068</v>
      </c>
    </row>
    <row r="12" spans="1:20" x14ac:dyDescent="0.25">
      <c r="A12" s="30" t="s">
        <v>9</v>
      </c>
      <c r="B12" s="31">
        <v>10681</v>
      </c>
      <c r="C12" s="31">
        <v>7707</v>
      </c>
      <c r="D12" s="31">
        <v>8238</v>
      </c>
      <c r="E12" s="31">
        <v>9606</v>
      </c>
      <c r="F12" s="32">
        <f t="shared" si="6"/>
        <v>0.16605972323379459</v>
      </c>
      <c r="G12" s="32">
        <f t="shared" si="7"/>
        <v>-0.10064600692819026</v>
      </c>
      <c r="H12" s="31">
        <f t="shared" si="0"/>
        <v>1899</v>
      </c>
      <c r="I12" s="31">
        <f t="shared" si="1"/>
        <v>-1075</v>
      </c>
      <c r="J12" s="32">
        <f t="shared" si="2"/>
        <v>2.1974150749170765E-2</v>
      </c>
      <c r="K12" s="29"/>
      <c r="L12" s="31">
        <v>47092</v>
      </c>
      <c r="M12" s="31">
        <v>26656</v>
      </c>
      <c r="N12" s="31">
        <v>37581</v>
      </c>
      <c r="O12" s="31">
        <v>40198</v>
      </c>
      <c r="P12" s="32">
        <f t="shared" si="8"/>
        <v>6.9636252361565676E-2</v>
      </c>
      <c r="Q12" s="32">
        <f t="shared" si="3"/>
        <v>-0.14639429202412302</v>
      </c>
      <c r="R12" s="31">
        <f t="shared" si="9"/>
        <v>2617</v>
      </c>
      <c r="S12" s="31">
        <f t="shared" si="4"/>
        <v>-6894</v>
      </c>
      <c r="T12" s="32">
        <f t="shared" si="5"/>
        <v>2.2483146589019513E-2</v>
      </c>
    </row>
    <row r="13" spans="1:20" x14ac:dyDescent="0.25">
      <c r="A13" s="33" t="s">
        <v>10</v>
      </c>
      <c r="B13" s="34">
        <v>3925</v>
      </c>
      <c r="C13" s="34">
        <v>2748</v>
      </c>
      <c r="D13" s="34">
        <v>2940</v>
      </c>
      <c r="E13" s="34">
        <v>2755</v>
      </c>
      <c r="F13" s="35">
        <f t="shared" si="6"/>
        <v>-6.2925170068027225E-2</v>
      </c>
      <c r="G13" s="35">
        <f t="shared" si="7"/>
        <v>-0.29808917197452234</v>
      </c>
      <c r="H13" s="34">
        <f t="shared" si="0"/>
        <v>7</v>
      </c>
      <c r="I13" s="34">
        <f t="shared" si="1"/>
        <v>-1170</v>
      </c>
      <c r="J13" s="35">
        <f t="shared" si="2"/>
        <v>6.3021846048267188E-3</v>
      </c>
      <c r="K13" s="29"/>
      <c r="L13" s="34">
        <v>17803</v>
      </c>
      <c r="M13" s="34">
        <v>8276</v>
      </c>
      <c r="N13" s="34">
        <v>13292</v>
      </c>
      <c r="O13" s="34">
        <v>14038</v>
      </c>
      <c r="P13" s="35">
        <f t="shared" si="8"/>
        <v>5.6123984351489575E-2</v>
      </c>
      <c r="Q13" s="35">
        <f t="shared" si="3"/>
        <v>-0.21148121103184858</v>
      </c>
      <c r="R13" s="34">
        <f t="shared" si="9"/>
        <v>746</v>
      </c>
      <c r="S13" s="34">
        <f t="shared" si="4"/>
        <v>-3765</v>
      </c>
      <c r="T13" s="35">
        <f t="shared" si="5"/>
        <v>7.85159490065814E-3</v>
      </c>
    </row>
    <row r="14" spans="1:20" x14ac:dyDescent="0.25">
      <c r="A14" s="22" t="s">
        <v>11</v>
      </c>
      <c r="B14" s="23">
        <v>109467</v>
      </c>
      <c r="C14" s="23">
        <v>88312</v>
      </c>
      <c r="D14" s="23">
        <v>96446</v>
      </c>
      <c r="E14" s="23">
        <v>98566</v>
      </c>
      <c r="F14" s="24">
        <f t="shared" si="6"/>
        <v>2.1981212284594598E-2</v>
      </c>
      <c r="G14" s="24">
        <f t="shared" si="7"/>
        <v>-9.9582522586715627E-2</v>
      </c>
      <c r="H14" s="23">
        <f t="shared" si="0"/>
        <v>10254</v>
      </c>
      <c r="I14" s="23">
        <f t="shared" si="1"/>
        <v>-10901</v>
      </c>
      <c r="J14" s="24">
        <f t="shared" si="2"/>
        <v>0.22547409356056275</v>
      </c>
      <c r="K14" s="25"/>
      <c r="L14" s="23">
        <v>417476</v>
      </c>
      <c r="M14" s="23">
        <v>297992</v>
      </c>
      <c r="N14" s="23">
        <v>358076</v>
      </c>
      <c r="O14" s="23">
        <v>390195</v>
      </c>
      <c r="P14" s="24">
        <f t="shared" si="8"/>
        <v>8.9698834884214484E-2</v>
      </c>
      <c r="Q14" s="24">
        <f t="shared" si="3"/>
        <v>-6.53474690760667E-2</v>
      </c>
      <c r="R14" s="23">
        <f t="shared" si="9"/>
        <v>32119</v>
      </c>
      <c r="S14" s="23">
        <f t="shared" si="4"/>
        <v>-27281</v>
      </c>
      <c r="T14" s="24">
        <f t="shared" si="5"/>
        <v>0.21823999659939472</v>
      </c>
    </row>
    <row r="15" spans="1:20" x14ac:dyDescent="0.25">
      <c r="A15" s="36" t="s">
        <v>12</v>
      </c>
      <c r="B15" s="27">
        <v>5502</v>
      </c>
      <c r="C15" s="27">
        <v>6909</v>
      </c>
      <c r="D15" s="27">
        <v>7397</v>
      </c>
      <c r="E15" s="27">
        <v>7970</v>
      </c>
      <c r="F15" s="28">
        <f t="shared" si="6"/>
        <v>7.7463836690550236E-2</v>
      </c>
      <c r="G15" s="28">
        <f t="shared" si="7"/>
        <v>0.44856415848782261</v>
      </c>
      <c r="H15" s="27">
        <f t="shared" si="0"/>
        <v>1061</v>
      </c>
      <c r="I15" s="27">
        <f t="shared" si="1"/>
        <v>2468</v>
      </c>
      <c r="J15" s="28">
        <f t="shared" si="2"/>
        <v>1.8231728239734644E-2</v>
      </c>
      <c r="K15" s="29"/>
      <c r="L15" s="27">
        <v>21532</v>
      </c>
      <c r="M15" s="27">
        <v>26148</v>
      </c>
      <c r="N15" s="27">
        <v>27011</v>
      </c>
      <c r="O15" s="27">
        <v>37985</v>
      </c>
      <c r="P15" s="28">
        <f t="shared" si="8"/>
        <v>0.40627892340157712</v>
      </c>
      <c r="Q15" s="28">
        <f t="shared" si="3"/>
        <v>0.76411852127066693</v>
      </c>
      <c r="R15" s="27">
        <f t="shared" si="9"/>
        <v>10974</v>
      </c>
      <c r="S15" s="27">
        <f t="shared" si="4"/>
        <v>16453</v>
      </c>
      <c r="T15" s="28">
        <f t="shared" si="5"/>
        <v>2.1245393382354996E-2</v>
      </c>
    </row>
    <row r="16" spans="1:20" x14ac:dyDescent="0.25">
      <c r="A16" s="37" t="s">
        <v>8</v>
      </c>
      <c r="B16" s="31">
        <v>60906</v>
      </c>
      <c r="C16" s="31">
        <v>52447</v>
      </c>
      <c r="D16" s="31">
        <v>54804</v>
      </c>
      <c r="E16" s="31">
        <v>58197</v>
      </c>
      <c r="F16" s="32">
        <f t="shared" si="6"/>
        <v>6.1911539303700414E-2</v>
      </c>
      <c r="G16" s="32">
        <f t="shared" si="7"/>
        <v>-4.4478376514629048E-2</v>
      </c>
      <c r="H16" s="31">
        <f t="shared" si="0"/>
        <v>5750</v>
      </c>
      <c r="I16" s="31">
        <f t="shared" si="1"/>
        <v>-2709</v>
      </c>
      <c r="J16" s="32">
        <f t="shared" si="2"/>
        <v>0.13312821685920165</v>
      </c>
      <c r="K16" s="29"/>
      <c r="L16" s="31">
        <v>226558</v>
      </c>
      <c r="M16" s="31">
        <v>170164</v>
      </c>
      <c r="N16" s="31">
        <v>201446</v>
      </c>
      <c r="O16" s="31">
        <v>217361</v>
      </c>
      <c r="P16" s="32">
        <f t="shared" si="8"/>
        <v>7.9003802507868093E-2</v>
      </c>
      <c r="Q16" s="32">
        <f t="shared" si="3"/>
        <v>-4.0594461462406972E-2</v>
      </c>
      <c r="R16" s="31">
        <f t="shared" si="9"/>
        <v>15915</v>
      </c>
      <c r="S16" s="31">
        <f t="shared" si="4"/>
        <v>-9197</v>
      </c>
      <c r="T16" s="32">
        <f t="shared" si="5"/>
        <v>0.12157219826199986</v>
      </c>
    </row>
    <row r="17" spans="1:20" x14ac:dyDescent="0.25">
      <c r="A17" s="37" t="s">
        <v>9</v>
      </c>
      <c r="B17" s="31">
        <v>31155</v>
      </c>
      <c r="C17" s="31">
        <v>21245</v>
      </c>
      <c r="D17" s="31">
        <v>24771</v>
      </c>
      <c r="E17" s="31">
        <v>23070</v>
      </c>
      <c r="F17" s="32">
        <f t="shared" si="6"/>
        <v>-6.866900811432719E-2</v>
      </c>
      <c r="G17" s="32">
        <f t="shared" si="7"/>
        <v>-0.25950890707751562</v>
      </c>
      <c r="H17" s="31">
        <f t="shared" si="0"/>
        <v>1825</v>
      </c>
      <c r="I17" s="31">
        <f t="shared" si="1"/>
        <v>-8085</v>
      </c>
      <c r="J17" s="32">
        <f t="shared" si="2"/>
        <v>5.2773647489420109E-2</v>
      </c>
      <c r="K17" s="29"/>
      <c r="L17" s="31">
        <v>117113</v>
      </c>
      <c r="M17" s="31">
        <v>71539</v>
      </c>
      <c r="N17" s="31">
        <v>93584</v>
      </c>
      <c r="O17" s="31">
        <v>97591</v>
      </c>
      <c r="P17" s="32">
        <f t="shared" si="8"/>
        <v>4.2817148230466673E-2</v>
      </c>
      <c r="Q17" s="32">
        <f t="shared" si="3"/>
        <v>-0.16669370607874445</v>
      </c>
      <c r="R17" s="31">
        <f t="shared" si="9"/>
        <v>4007</v>
      </c>
      <c r="S17" s="31">
        <f t="shared" si="4"/>
        <v>-19522</v>
      </c>
      <c r="T17" s="32">
        <f t="shared" si="5"/>
        <v>5.4583630000721507E-2</v>
      </c>
    </row>
    <row r="18" spans="1:20" x14ac:dyDescent="0.25">
      <c r="A18" s="38" t="s">
        <v>10</v>
      </c>
      <c r="B18" s="39">
        <v>11904</v>
      </c>
      <c r="C18" s="39">
        <v>7711</v>
      </c>
      <c r="D18" s="39">
        <v>9474</v>
      </c>
      <c r="E18" s="39">
        <v>9329</v>
      </c>
      <c r="F18" s="40">
        <f t="shared" si="6"/>
        <v>-1.5305045387375982E-2</v>
      </c>
      <c r="G18" s="40">
        <f t="shared" si="7"/>
        <v>-0.2163138440860215</v>
      </c>
      <c r="H18" s="39">
        <f t="shared" si="0"/>
        <v>1618</v>
      </c>
      <c r="I18" s="39">
        <f t="shared" si="1"/>
        <v>-2575</v>
      </c>
      <c r="J18" s="40">
        <f t="shared" si="2"/>
        <v>2.1340500972206338E-2</v>
      </c>
      <c r="K18" s="41"/>
      <c r="L18" s="39">
        <v>52273</v>
      </c>
      <c r="M18" s="39">
        <v>30141</v>
      </c>
      <c r="N18" s="39">
        <v>36035</v>
      </c>
      <c r="O18" s="39">
        <v>37258</v>
      </c>
      <c r="P18" s="40">
        <f t="shared" si="8"/>
        <v>3.3939225752740443E-2</v>
      </c>
      <c r="Q18" s="40">
        <f t="shared" si="3"/>
        <v>-0.28724197960706288</v>
      </c>
      <c r="R18" s="39">
        <f t="shared" si="9"/>
        <v>1223</v>
      </c>
      <c r="S18" s="39">
        <f t="shared" si="4"/>
        <v>-15015</v>
      </c>
      <c r="T18" s="40">
        <f t="shared" si="5"/>
        <v>2.0838774954318351E-2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152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abril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402943</v>
      </c>
      <c r="C23" s="19">
        <v>425687</v>
      </c>
      <c r="D23" s="19">
        <v>445687</v>
      </c>
      <c r="E23" s="19">
        <v>437150</v>
      </c>
      <c r="F23" s="20">
        <f>E23/D23-1</f>
        <v>-1.9154698252360935E-2</v>
      </c>
      <c r="G23" s="20">
        <f>E23/B23-1</f>
        <v>8.4892900484683897E-2</v>
      </c>
      <c r="H23" s="19">
        <f>E23-D23</f>
        <v>-8537</v>
      </c>
      <c r="I23" s="19">
        <f t="shared" ref="I23:I54" si="10">E23-B23</f>
        <v>34207</v>
      </c>
      <c r="J23" s="20">
        <f t="shared" ref="J23:J54" si="11">E23/$E$23</f>
        <v>1</v>
      </c>
      <c r="K23" s="21"/>
      <c r="L23" s="19">
        <v>1571188</v>
      </c>
      <c r="M23" s="19">
        <v>1442150</v>
      </c>
      <c r="N23" s="19">
        <v>1700823</v>
      </c>
      <c r="O23" s="19">
        <v>1787917</v>
      </c>
      <c r="P23" s="20">
        <f>O23/N23-1</f>
        <v>5.1206974505871639E-2</v>
      </c>
      <c r="Q23" s="20">
        <f t="shared" ref="Q23:Q54" si="12">O23/L23-1</f>
        <v>0.13793957183990724</v>
      </c>
      <c r="R23" s="19">
        <f>O23-N23</f>
        <v>87094</v>
      </c>
      <c r="S23" s="19">
        <f t="shared" ref="S23:S54" si="13">O23-L23</f>
        <v>216729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90935</v>
      </c>
      <c r="C24" s="23">
        <v>90297</v>
      </c>
      <c r="D24" s="23">
        <v>94971</v>
      </c>
      <c r="E24" s="23">
        <v>76630</v>
      </c>
      <c r="F24" s="24">
        <f t="shared" ref="F24:F54" si="15">E24/D24-1</f>
        <v>-0.19312211096018783</v>
      </c>
      <c r="G24" s="24">
        <f t="shared" ref="G24:G54" si="16">E24/B24-1</f>
        <v>-0.15731016660251829</v>
      </c>
      <c r="H24" s="23">
        <f t="shared" ref="H24:H54" si="17">E24-D24</f>
        <v>-18341</v>
      </c>
      <c r="I24" s="23">
        <f t="shared" si="10"/>
        <v>-14305</v>
      </c>
      <c r="J24" s="24">
        <f t="shared" si="11"/>
        <v>0.17529452133135079</v>
      </c>
      <c r="K24" s="48"/>
      <c r="L24" s="23">
        <v>257148</v>
      </c>
      <c r="M24" s="23">
        <v>250871</v>
      </c>
      <c r="N24" s="23">
        <v>282545</v>
      </c>
      <c r="O24" s="23">
        <v>261693</v>
      </c>
      <c r="P24" s="24">
        <f t="shared" ref="P24:P54" si="18">O24/N24-1</f>
        <v>-7.3800633527402737E-2</v>
      </c>
      <c r="Q24" s="24">
        <f t="shared" si="12"/>
        <v>1.7674646507069847E-2</v>
      </c>
      <c r="R24" s="23">
        <f t="shared" ref="R24:R54" si="19">O24-N24</f>
        <v>-20852</v>
      </c>
      <c r="S24" s="23">
        <f t="shared" si="13"/>
        <v>4545</v>
      </c>
      <c r="T24" s="24">
        <f t="shared" si="14"/>
        <v>0.14636753272103795</v>
      </c>
    </row>
    <row r="25" spans="1:20" x14ac:dyDescent="0.25">
      <c r="A25" s="49" t="s">
        <v>17</v>
      </c>
      <c r="B25" s="27">
        <v>31380</v>
      </c>
      <c r="C25" s="27">
        <v>41117</v>
      </c>
      <c r="D25" s="27">
        <v>41859</v>
      </c>
      <c r="E25" s="27">
        <v>27094</v>
      </c>
      <c r="F25" s="28">
        <f t="shared" si="15"/>
        <v>-0.35273179005709643</v>
      </c>
      <c r="G25" s="28">
        <f t="shared" si="16"/>
        <v>-0.13658381134480557</v>
      </c>
      <c r="H25" s="27">
        <f t="shared" si="17"/>
        <v>-14765</v>
      </c>
      <c r="I25" s="27">
        <f t="shared" si="10"/>
        <v>-4286</v>
      </c>
      <c r="J25" s="28">
        <f t="shared" si="11"/>
        <v>6.1978725837813109E-2</v>
      </c>
      <c r="K25" s="29"/>
      <c r="L25" s="27">
        <v>89908</v>
      </c>
      <c r="M25" s="27">
        <v>107393</v>
      </c>
      <c r="N25" s="27">
        <v>111139</v>
      </c>
      <c r="O25" s="27">
        <v>94810</v>
      </c>
      <c r="P25" s="28">
        <f t="shared" si="18"/>
        <v>-0.14692412204536665</v>
      </c>
      <c r="Q25" s="28">
        <f t="shared" si="12"/>
        <v>5.4522400676246807E-2</v>
      </c>
      <c r="R25" s="27">
        <f>O25-N25</f>
        <v>-16329</v>
      </c>
      <c r="S25" s="27">
        <f t="shared" si="13"/>
        <v>4902</v>
      </c>
      <c r="T25" s="28">
        <f t="shared" si="14"/>
        <v>5.3028188668713366E-2</v>
      </c>
    </row>
    <row r="26" spans="1:20" x14ac:dyDescent="0.25">
      <c r="A26" s="50" t="s">
        <v>18</v>
      </c>
      <c r="B26" s="27">
        <v>19065</v>
      </c>
      <c r="C26" s="27">
        <v>19450</v>
      </c>
      <c r="D26" s="27">
        <v>26669</v>
      </c>
      <c r="E26" s="27">
        <v>14987</v>
      </c>
      <c r="F26" s="51">
        <f t="shared" si="15"/>
        <v>-0.4380366717912183</v>
      </c>
      <c r="G26" s="51">
        <f t="shared" si="16"/>
        <v>-0.21389981641751898</v>
      </c>
      <c r="H26" s="27">
        <f t="shared" si="17"/>
        <v>-11682</v>
      </c>
      <c r="I26" s="52">
        <f t="shared" si="10"/>
        <v>-4078</v>
      </c>
      <c r="J26" s="51">
        <f t="shared" si="11"/>
        <v>3.4283426741393112E-2</v>
      </c>
      <c r="K26" s="29"/>
      <c r="L26" s="27">
        <v>52499</v>
      </c>
      <c r="M26" s="27">
        <v>46340</v>
      </c>
      <c r="N26" s="27">
        <v>68572</v>
      </c>
      <c r="O26" s="27">
        <v>43615</v>
      </c>
      <c r="P26" s="51">
        <f t="shared" si="18"/>
        <v>-0.3639532170565245</v>
      </c>
      <c r="Q26" s="51">
        <f t="shared" si="12"/>
        <v>-0.1692222709003981</v>
      </c>
      <c r="R26" s="52">
        <f>O26-N26</f>
        <v>-24957</v>
      </c>
      <c r="S26" s="52">
        <f t="shared" si="13"/>
        <v>-8884</v>
      </c>
      <c r="T26" s="51">
        <f t="shared" si="14"/>
        <v>2.4394309131799741E-2</v>
      </c>
    </row>
    <row r="27" spans="1:20" x14ac:dyDescent="0.25">
      <c r="A27" s="50" t="s">
        <v>19</v>
      </c>
      <c r="B27" s="52">
        <f>B25-B26</f>
        <v>12315</v>
      </c>
      <c r="C27" s="52">
        <f>C25-C26</f>
        <v>21667</v>
      </c>
      <c r="D27" s="52">
        <f>D25-D26</f>
        <v>15190</v>
      </c>
      <c r="E27" s="52">
        <f>E25-E26</f>
        <v>12107</v>
      </c>
      <c r="F27" s="51">
        <f t="shared" si="15"/>
        <v>-0.20296247531270573</v>
      </c>
      <c r="G27" s="51">
        <f t="shared" si="16"/>
        <v>-1.6889971579374774E-2</v>
      </c>
      <c r="H27" s="52">
        <f t="shared" si="17"/>
        <v>-3083</v>
      </c>
      <c r="I27" s="52">
        <f t="shared" si="10"/>
        <v>-208</v>
      </c>
      <c r="J27" s="51">
        <f t="shared" si="11"/>
        <v>2.7695299096419993E-2</v>
      </c>
      <c r="K27" s="29"/>
      <c r="L27" s="52">
        <f>L25-L26</f>
        <v>37409</v>
      </c>
      <c r="M27" s="52">
        <f>M25-M26</f>
        <v>61053</v>
      </c>
      <c r="N27" s="52">
        <f>N25-N26</f>
        <v>42567</v>
      </c>
      <c r="O27" s="52">
        <f>O25-O26</f>
        <v>51195</v>
      </c>
      <c r="P27" s="51">
        <f>O27/N27-1</f>
        <v>0.20269222637254214</v>
      </c>
      <c r="Q27" s="51">
        <f t="shared" si="12"/>
        <v>0.36852094415782299</v>
      </c>
      <c r="R27" s="52">
        <f t="shared" si="19"/>
        <v>8628</v>
      </c>
      <c r="S27" s="52">
        <f t="shared" si="13"/>
        <v>13786</v>
      </c>
      <c r="T27" s="51">
        <f t="shared" si="14"/>
        <v>2.8633879536913626E-2</v>
      </c>
    </row>
    <row r="28" spans="1:20" x14ac:dyDescent="0.25">
      <c r="A28" s="53" t="s">
        <v>20</v>
      </c>
      <c r="B28" s="34">
        <v>59555</v>
      </c>
      <c r="C28" s="34">
        <v>49180</v>
      </c>
      <c r="D28" s="34">
        <v>53112</v>
      </c>
      <c r="E28" s="34">
        <v>49536</v>
      </c>
      <c r="F28" s="35">
        <f t="shared" si="15"/>
        <v>-6.732941708088569E-2</v>
      </c>
      <c r="G28" s="35">
        <f t="shared" si="16"/>
        <v>-0.16823104693140789</v>
      </c>
      <c r="H28" s="34">
        <f t="shared" si="17"/>
        <v>-3576</v>
      </c>
      <c r="I28" s="34">
        <f t="shared" si="10"/>
        <v>-10019</v>
      </c>
      <c r="J28" s="35">
        <f t="shared" si="11"/>
        <v>0.11331579549353769</v>
      </c>
      <c r="K28" s="29"/>
      <c r="L28" s="27">
        <v>167240</v>
      </c>
      <c r="M28" s="27">
        <v>143478</v>
      </c>
      <c r="N28" s="27">
        <v>171406</v>
      </c>
      <c r="O28" s="27">
        <v>166883</v>
      </c>
      <c r="P28" s="35">
        <f t="shared" si="18"/>
        <v>-2.6387641039403498E-2</v>
      </c>
      <c r="Q28" s="35">
        <f t="shared" si="12"/>
        <v>-2.1346567806744821E-3</v>
      </c>
      <c r="R28" s="34">
        <f t="shared" si="19"/>
        <v>-4523</v>
      </c>
      <c r="S28" s="34">
        <f t="shared" si="13"/>
        <v>-357</v>
      </c>
      <c r="T28" s="35">
        <f t="shared" si="14"/>
        <v>9.333934405232458E-2</v>
      </c>
    </row>
    <row r="29" spans="1:20" x14ac:dyDescent="0.25">
      <c r="A29" s="22" t="s">
        <v>21</v>
      </c>
      <c r="B29" s="23">
        <v>312008</v>
      </c>
      <c r="C29" s="23">
        <v>335390</v>
      </c>
      <c r="D29" s="23">
        <v>350716</v>
      </c>
      <c r="E29" s="23">
        <v>360520</v>
      </c>
      <c r="F29" s="24">
        <f t="shared" si="15"/>
        <v>2.7954242178857003E-2</v>
      </c>
      <c r="G29" s="24">
        <f t="shared" si="16"/>
        <v>0.15548319273864775</v>
      </c>
      <c r="H29" s="23">
        <f t="shared" si="17"/>
        <v>9804</v>
      </c>
      <c r="I29" s="23">
        <f t="shared" si="10"/>
        <v>48512</v>
      </c>
      <c r="J29" s="24">
        <f t="shared" si="11"/>
        <v>0.82470547866864918</v>
      </c>
      <c r="K29" s="48"/>
      <c r="L29" s="23">
        <v>1314040</v>
      </c>
      <c r="M29" s="23">
        <v>1191279</v>
      </c>
      <c r="N29" s="23">
        <v>1418278</v>
      </c>
      <c r="O29" s="23">
        <v>1526224</v>
      </c>
      <c r="P29" s="24">
        <f t="shared" si="18"/>
        <v>7.6110607370346361E-2</v>
      </c>
      <c r="Q29" s="24">
        <f t="shared" si="12"/>
        <v>0.16147453654378863</v>
      </c>
      <c r="R29" s="23">
        <f t="shared" si="19"/>
        <v>107946</v>
      </c>
      <c r="S29" s="23">
        <f t="shared" si="13"/>
        <v>212184</v>
      </c>
      <c r="T29" s="24">
        <f t="shared" si="14"/>
        <v>0.85363246727896203</v>
      </c>
    </row>
    <row r="30" spans="1:20" x14ac:dyDescent="0.25">
      <c r="A30" s="49" t="s">
        <v>22</v>
      </c>
      <c r="B30" s="27">
        <v>39970</v>
      </c>
      <c r="C30" s="27">
        <v>37005</v>
      </c>
      <c r="D30" s="27">
        <v>38212</v>
      </c>
      <c r="E30" s="27">
        <v>35145</v>
      </c>
      <c r="F30" s="28">
        <f t="shared" si="15"/>
        <v>-8.0262744687532694E-2</v>
      </c>
      <c r="G30" s="28">
        <f t="shared" si="16"/>
        <v>-0.12071553665248935</v>
      </c>
      <c r="H30" s="27">
        <f t="shared" si="17"/>
        <v>-3067</v>
      </c>
      <c r="I30" s="27">
        <f t="shared" si="10"/>
        <v>-4825</v>
      </c>
      <c r="J30" s="28">
        <f t="shared" si="11"/>
        <v>8.0395745167562621E-2</v>
      </c>
      <c r="K30" s="29"/>
      <c r="L30" s="27">
        <v>176828</v>
      </c>
      <c r="M30" s="27">
        <v>130382</v>
      </c>
      <c r="N30" s="27">
        <v>159101</v>
      </c>
      <c r="O30" s="27">
        <v>172390</v>
      </c>
      <c r="P30" s="28">
        <f t="shared" si="18"/>
        <v>8.3525559235956948E-2</v>
      </c>
      <c r="Q30" s="28">
        <f t="shared" si="12"/>
        <v>-2.5097835184473061E-2</v>
      </c>
      <c r="R30" s="27">
        <f t="shared" si="19"/>
        <v>13289</v>
      </c>
      <c r="S30" s="27">
        <f t="shared" si="13"/>
        <v>-4438</v>
      </c>
      <c r="T30" s="28">
        <f t="shared" si="14"/>
        <v>9.6419464661950186E-2</v>
      </c>
    </row>
    <row r="31" spans="1:20" x14ac:dyDescent="0.25">
      <c r="A31" s="54" t="s">
        <v>23</v>
      </c>
      <c r="B31" s="31">
        <v>2304</v>
      </c>
      <c r="C31" s="31">
        <v>2278</v>
      </c>
      <c r="D31" s="31">
        <v>2553</v>
      </c>
      <c r="E31" s="31">
        <v>2201</v>
      </c>
      <c r="F31" s="32">
        <f t="shared" si="15"/>
        <v>-0.13787700744222486</v>
      </c>
      <c r="G31" s="32">
        <f t="shared" si="16"/>
        <v>-4.470486111111116E-2</v>
      </c>
      <c r="H31" s="31">
        <f t="shared" si="17"/>
        <v>-352</v>
      </c>
      <c r="I31" s="31">
        <f t="shared" si="10"/>
        <v>-103</v>
      </c>
      <c r="J31" s="32">
        <f t="shared" si="11"/>
        <v>5.0348850508978608E-3</v>
      </c>
      <c r="K31" s="29"/>
      <c r="L31" s="31">
        <v>10322</v>
      </c>
      <c r="M31" s="31">
        <v>9216</v>
      </c>
      <c r="N31" s="31">
        <v>10716</v>
      </c>
      <c r="O31" s="31">
        <v>11925</v>
      </c>
      <c r="P31" s="32">
        <f t="shared" si="18"/>
        <v>0.11282194848824179</v>
      </c>
      <c r="Q31" s="32">
        <f t="shared" si="12"/>
        <v>0.15529936058903315</v>
      </c>
      <c r="R31" s="31">
        <f t="shared" si="19"/>
        <v>1209</v>
      </c>
      <c r="S31" s="31">
        <f t="shared" si="13"/>
        <v>1603</v>
      </c>
      <c r="T31" s="32">
        <f t="shared" si="14"/>
        <v>6.6697727019766574E-3</v>
      </c>
    </row>
    <row r="32" spans="1:20" x14ac:dyDescent="0.25">
      <c r="A32" s="54" t="s">
        <v>24</v>
      </c>
      <c r="B32" s="31">
        <v>247</v>
      </c>
      <c r="C32" s="31">
        <v>306</v>
      </c>
      <c r="D32" s="31">
        <v>383</v>
      </c>
      <c r="E32" s="31">
        <v>595</v>
      </c>
      <c r="F32" s="32">
        <f t="shared" si="15"/>
        <v>0.55352480417754579</v>
      </c>
      <c r="G32" s="32">
        <f t="shared" si="16"/>
        <v>1.4089068825910931</v>
      </c>
      <c r="H32" s="31">
        <f t="shared" si="17"/>
        <v>212</v>
      </c>
      <c r="I32" s="31">
        <f t="shared" si="10"/>
        <v>348</v>
      </c>
      <c r="J32" s="32">
        <f t="shared" si="11"/>
        <v>1.3610888710968775E-3</v>
      </c>
      <c r="K32" s="29"/>
      <c r="L32" s="31">
        <v>1470</v>
      </c>
      <c r="M32" s="31">
        <v>1321</v>
      </c>
      <c r="N32" s="31">
        <v>2307</v>
      </c>
      <c r="O32" s="31">
        <v>2520</v>
      </c>
      <c r="P32" s="32">
        <f t="shared" si="18"/>
        <v>9.2327698309492945E-2</v>
      </c>
      <c r="Q32" s="32">
        <f t="shared" si="12"/>
        <v>0.71428571428571419</v>
      </c>
      <c r="R32" s="31">
        <f t="shared" si="19"/>
        <v>213</v>
      </c>
      <c r="S32" s="31">
        <f t="shared" si="13"/>
        <v>1050</v>
      </c>
      <c r="T32" s="32">
        <f t="shared" si="14"/>
        <v>1.4094614011724259E-3</v>
      </c>
    </row>
    <row r="33" spans="1:20" x14ac:dyDescent="0.25">
      <c r="A33" s="54" t="s">
        <v>25</v>
      </c>
      <c r="B33" s="31">
        <v>5084</v>
      </c>
      <c r="C33" s="31">
        <v>5291</v>
      </c>
      <c r="D33" s="31">
        <v>5293</v>
      </c>
      <c r="E33" s="31">
        <v>3593</v>
      </c>
      <c r="F33" s="32">
        <f t="shared" si="15"/>
        <v>-0.32117891554883804</v>
      </c>
      <c r="G33" s="32">
        <f t="shared" si="16"/>
        <v>-0.29327301337529499</v>
      </c>
      <c r="H33" s="31">
        <f t="shared" si="17"/>
        <v>-1700</v>
      </c>
      <c r="I33" s="31">
        <f t="shared" si="10"/>
        <v>-1491</v>
      </c>
      <c r="J33" s="32">
        <f t="shared" si="11"/>
        <v>8.219146745968204E-3</v>
      </c>
      <c r="K33" s="29"/>
      <c r="L33" s="31">
        <v>41197</v>
      </c>
      <c r="M33" s="31">
        <v>30986</v>
      </c>
      <c r="N33" s="31">
        <v>40209</v>
      </c>
      <c r="O33" s="31">
        <v>35082</v>
      </c>
      <c r="P33" s="32">
        <f t="shared" si="18"/>
        <v>-0.12750876669402378</v>
      </c>
      <c r="Q33" s="32">
        <f t="shared" si="12"/>
        <v>-0.14843313833531568</v>
      </c>
      <c r="R33" s="31">
        <f t="shared" si="19"/>
        <v>-5127</v>
      </c>
      <c r="S33" s="31">
        <f t="shared" si="13"/>
        <v>-6115</v>
      </c>
      <c r="T33" s="32">
        <f t="shared" si="14"/>
        <v>1.9621716220607557E-2</v>
      </c>
    </row>
    <row r="34" spans="1:20" x14ac:dyDescent="0.25">
      <c r="A34" s="54" t="s">
        <v>26</v>
      </c>
      <c r="B34" s="31">
        <v>1691</v>
      </c>
      <c r="C34" s="31">
        <v>2880</v>
      </c>
      <c r="D34" s="31">
        <v>3582</v>
      </c>
      <c r="E34" s="31">
        <v>2200</v>
      </c>
      <c r="F34" s="32">
        <f t="shared" si="15"/>
        <v>-0.38581797878280288</v>
      </c>
      <c r="G34" s="32">
        <f t="shared" si="16"/>
        <v>0.30100532229450039</v>
      </c>
      <c r="H34" s="31">
        <f t="shared" si="17"/>
        <v>-1382</v>
      </c>
      <c r="I34" s="31">
        <f t="shared" si="10"/>
        <v>509</v>
      </c>
      <c r="J34" s="32">
        <f t="shared" si="11"/>
        <v>5.0325975065766901E-3</v>
      </c>
      <c r="K34" s="29"/>
      <c r="L34" s="31">
        <v>6143</v>
      </c>
      <c r="M34" s="31">
        <v>7760</v>
      </c>
      <c r="N34" s="31">
        <v>11138</v>
      </c>
      <c r="O34" s="31">
        <v>11028</v>
      </c>
      <c r="P34" s="32">
        <f t="shared" si="18"/>
        <v>-9.8760998383911058E-3</v>
      </c>
      <c r="Q34" s="32">
        <f t="shared" si="12"/>
        <v>0.79521406478919099</v>
      </c>
      <c r="R34" s="31">
        <f t="shared" si="19"/>
        <v>-110</v>
      </c>
      <c r="S34" s="31">
        <f t="shared" si="13"/>
        <v>4885</v>
      </c>
      <c r="T34" s="32">
        <f t="shared" si="14"/>
        <v>6.1680715603688535E-3</v>
      </c>
    </row>
    <row r="35" spans="1:20" x14ac:dyDescent="0.25">
      <c r="A35" s="54" t="s">
        <v>27</v>
      </c>
      <c r="B35" s="31">
        <v>4884</v>
      </c>
      <c r="C35" s="31">
        <v>2805</v>
      </c>
      <c r="D35" s="31">
        <v>3255</v>
      </c>
      <c r="E35" s="31">
        <v>2077</v>
      </c>
      <c r="F35" s="32">
        <f t="shared" si="15"/>
        <v>-0.36190476190476195</v>
      </c>
      <c r="G35" s="32">
        <f t="shared" si="16"/>
        <v>-0.57473382473382473</v>
      </c>
      <c r="H35" s="31">
        <f t="shared" si="17"/>
        <v>-1178</v>
      </c>
      <c r="I35" s="31">
        <f t="shared" si="10"/>
        <v>-2807</v>
      </c>
      <c r="J35" s="32">
        <f t="shared" si="11"/>
        <v>4.7512295550726294E-3</v>
      </c>
      <c r="K35" s="29"/>
      <c r="L35" s="31">
        <v>45789</v>
      </c>
      <c r="M35" s="31">
        <v>26295</v>
      </c>
      <c r="N35" s="31">
        <v>35308</v>
      </c>
      <c r="O35" s="31">
        <v>35421</v>
      </c>
      <c r="P35" s="32">
        <f t="shared" si="18"/>
        <v>3.2004078395830859E-3</v>
      </c>
      <c r="Q35" s="32">
        <f t="shared" si="12"/>
        <v>-0.22642992858546818</v>
      </c>
      <c r="R35" s="31">
        <f t="shared" si="19"/>
        <v>113</v>
      </c>
      <c r="S35" s="31">
        <f t="shared" si="13"/>
        <v>-10368</v>
      </c>
      <c r="T35" s="32">
        <f t="shared" si="14"/>
        <v>1.9811322337670037E-2</v>
      </c>
    </row>
    <row r="36" spans="1:20" x14ac:dyDescent="0.25">
      <c r="A36" s="54" t="s">
        <v>28</v>
      </c>
      <c r="B36" s="31">
        <v>367</v>
      </c>
      <c r="C36" s="31">
        <v>673</v>
      </c>
      <c r="D36" s="31">
        <v>578</v>
      </c>
      <c r="E36" s="31">
        <v>765</v>
      </c>
      <c r="F36" s="32">
        <f t="shared" si="15"/>
        <v>0.32352941176470584</v>
      </c>
      <c r="G36" s="32">
        <f t="shared" si="16"/>
        <v>1.084468664850136</v>
      </c>
      <c r="H36" s="31">
        <f t="shared" si="17"/>
        <v>187</v>
      </c>
      <c r="I36" s="31">
        <f t="shared" si="10"/>
        <v>398</v>
      </c>
      <c r="J36" s="32">
        <f t="shared" si="11"/>
        <v>1.7499714056959854E-3</v>
      </c>
      <c r="K36" s="29"/>
      <c r="L36" s="31">
        <v>1059</v>
      </c>
      <c r="M36" s="31">
        <v>2134</v>
      </c>
      <c r="N36" s="31">
        <v>1948</v>
      </c>
      <c r="O36" s="31">
        <v>2502</v>
      </c>
      <c r="P36" s="32">
        <f t="shared" si="18"/>
        <v>0.28439425051334699</v>
      </c>
      <c r="Q36" s="32">
        <f t="shared" si="12"/>
        <v>1.3626062322946177</v>
      </c>
      <c r="R36" s="31">
        <f t="shared" si="19"/>
        <v>554</v>
      </c>
      <c r="S36" s="31">
        <f t="shared" si="13"/>
        <v>1443</v>
      </c>
      <c r="T36" s="32">
        <f t="shared" si="14"/>
        <v>1.3993938197354799E-3</v>
      </c>
    </row>
    <row r="37" spans="1:20" x14ac:dyDescent="0.25">
      <c r="A37" s="54" t="s">
        <v>29</v>
      </c>
      <c r="B37" s="31">
        <v>144751</v>
      </c>
      <c r="C37" s="31">
        <v>150506</v>
      </c>
      <c r="D37" s="31">
        <v>154996</v>
      </c>
      <c r="E37" s="31">
        <v>171234</v>
      </c>
      <c r="F37" s="32">
        <f t="shared" si="15"/>
        <v>0.10476399390952018</v>
      </c>
      <c r="G37" s="32">
        <f t="shared" si="16"/>
        <v>0.18295555816540121</v>
      </c>
      <c r="H37" s="31">
        <f t="shared" si="17"/>
        <v>16238</v>
      </c>
      <c r="I37" s="31">
        <f t="shared" si="10"/>
        <v>26483</v>
      </c>
      <c r="J37" s="32">
        <f t="shared" si="11"/>
        <v>0.39170536429143316</v>
      </c>
      <c r="K37" s="29"/>
      <c r="L37" s="31">
        <v>553613</v>
      </c>
      <c r="M37" s="31">
        <v>482727</v>
      </c>
      <c r="N37" s="31">
        <v>591466</v>
      </c>
      <c r="O37" s="31">
        <v>644618</v>
      </c>
      <c r="P37" s="32">
        <f t="shared" si="18"/>
        <v>8.9864844302123936E-2</v>
      </c>
      <c r="Q37" s="32">
        <f t="shared" si="12"/>
        <v>0.16438378434032441</v>
      </c>
      <c r="R37" s="31">
        <f t="shared" si="19"/>
        <v>53152</v>
      </c>
      <c r="S37" s="31">
        <f t="shared" si="13"/>
        <v>91005</v>
      </c>
      <c r="T37" s="32">
        <f t="shared" si="14"/>
        <v>0.36054134504006619</v>
      </c>
    </row>
    <row r="38" spans="1:20" x14ac:dyDescent="0.25">
      <c r="A38" s="54" t="s">
        <v>30</v>
      </c>
      <c r="B38" s="31">
        <v>16651</v>
      </c>
      <c r="C38" s="31">
        <v>19383</v>
      </c>
      <c r="D38" s="31">
        <v>22867</v>
      </c>
      <c r="E38" s="31">
        <v>23873</v>
      </c>
      <c r="F38" s="32">
        <f t="shared" si="15"/>
        <v>4.3993527791140075E-2</v>
      </c>
      <c r="G38" s="32">
        <f t="shared" si="16"/>
        <v>0.43372770404179928</v>
      </c>
      <c r="H38" s="31">
        <f t="shared" si="17"/>
        <v>1006</v>
      </c>
      <c r="I38" s="31">
        <f t="shared" si="10"/>
        <v>7222</v>
      </c>
      <c r="J38" s="32">
        <f t="shared" si="11"/>
        <v>5.4610545579320602E-2</v>
      </c>
      <c r="K38" s="29"/>
      <c r="L38" s="31">
        <v>58817</v>
      </c>
      <c r="M38" s="31">
        <v>66791</v>
      </c>
      <c r="N38" s="31">
        <v>80773</v>
      </c>
      <c r="O38" s="31">
        <v>84043</v>
      </c>
      <c r="P38" s="32">
        <f t="shared" si="18"/>
        <v>4.0483825040545707E-2</v>
      </c>
      <c r="Q38" s="32">
        <f t="shared" si="12"/>
        <v>0.42888960674634879</v>
      </c>
      <c r="R38" s="31">
        <f t="shared" si="19"/>
        <v>3270</v>
      </c>
      <c r="S38" s="31">
        <f t="shared" si="13"/>
        <v>25226</v>
      </c>
      <c r="T38" s="32">
        <f t="shared" si="14"/>
        <v>4.7006097039180232E-2</v>
      </c>
    </row>
    <row r="39" spans="1:20" x14ac:dyDescent="0.25">
      <c r="A39" s="54" t="s">
        <v>31</v>
      </c>
      <c r="B39" s="31">
        <v>13855</v>
      </c>
      <c r="C39" s="31">
        <v>17808</v>
      </c>
      <c r="D39" s="31">
        <v>16612</v>
      </c>
      <c r="E39" s="31">
        <v>16553</v>
      </c>
      <c r="F39" s="32">
        <f t="shared" si="15"/>
        <v>-3.5516494100650275E-3</v>
      </c>
      <c r="G39" s="32">
        <f t="shared" si="16"/>
        <v>0.19473114399133884</v>
      </c>
      <c r="H39" s="31">
        <f t="shared" si="17"/>
        <v>-59</v>
      </c>
      <c r="I39" s="31">
        <f t="shared" si="10"/>
        <v>2698</v>
      </c>
      <c r="J39" s="32">
        <f t="shared" si="11"/>
        <v>3.7865721148347249E-2</v>
      </c>
      <c r="K39" s="29"/>
      <c r="L39" s="31">
        <v>46746</v>
      </c>
      <c r="M39" s="31">
        <v>60091</v>
      </c>
      <c r="N39" s="31">
        <v>53907</v>
      </c>
      <c r="O39" s="31">
        <v>57775</v>
      </c>
      <c r="P39" s="32">
        <f t="shared" si="18"/>
        <v>7.1753204593095532E-2</v>
      </c>
      <c r="Q39" s="32">
        <f t="shared" si="12"/>
        <v>0.2359346254224961</v>
      </c>
      <c r="R39" s="31">
        <f t="shared" si="19"/>
        <v>3868</v>
      </c>
      <c r="S39" s="31">
        <f t="shared" si="13"/>
        <v>11029</v>
      </c>
      <c r="T39" s="32">
        <f t="shared" si="14"/>
        <v>3.231413986219718E-2</v>
      </c>
    </row>
    <row r="40" spans="1:20" x14ac:dyDescent="0.25">
      <c r="A40" s="54" t="s">
        <v>32</v>
      </c>
      <c r="B40" s="31">
        <v>12555</v>
      </c>
      <c r="C40" s="31">
        <v>15015</v>
      </c>
      <c r="D40" s="31">
        <v>12403</v>
      </c>
      <c r="E40" s="31">
        <v>13645</v>
      </c>
      <c r="F40" s="32">
        <f t="shared" si="15"/>
        <v>0.10013706361364183</v>
      </c>
      <c r="G40" s="32">
        <f t="shared" si="16"/>
        <v>8.6818000796495376E-2</v>
      </c>
      <c r="H40" s="31">
        <f t="shared" si="17"/>
        <v>1242</v>
      </c>
      <c r="I40" s="31">
        <f t="shared" si="10"/>
        <v>1090</v>
      </c>
      <c r="J40" s="32">
        <f t="shared" si="11"/>
        <v>3.1213542262381332E-2</v>
      </c>
      <c r="K40" s="29"/>
      <c r="L40" s="31">
        <v>47372</v>
      </c>
      <c r="M40" s="31">
        <v>52990</v>
      </c>
      <c r="N40" s="31">
        <v>49181</v>
      </c>
      <c r="O40" s="31">
        <v>54584</v>
      </c>
      <c r="P40" s="32">
        <f t="shared" si="18"/>
        <v>0.10985949858685262</v>
      </c>
      <c r="Q40" s="32">
        <f t="shared" si="12"/>
        <v>0.15224183061724217</v>
      </c>
      <c r="R40" s="31">
        <f t="shared" si="19"/>
        <v>5403</v>
      </c>
      <c r="S40" s="31">
        <f t="shared" si="13"/>
        <v>7212</v>
      </c>
      <c r="T40" s="32">
        <f t="shared" si="14"/>
        <v>3.0529381397458605E-2</v>
      </c>
    </row>
    <row r="41" spans="1:20" x14ac:dyDescent="0.25">
      <c r="A41" s="54" t="s">
        <v>33</v>
      </c>
      <c r="B41" s="31">
        <v>8831</v>
      </c>
      <c r="C41" s="31">
        <v>11337</v>
      </c>
      <c r="D41" s="31">
        <v>12573</v>
      </c>
      <c r="E41" s="31">
        <v>14440</v>
      </c>
      <c r="F41" s="32">
        <f t="shared" si="15"/>
        <v>0.14849280203610915</v>
      </c>
      <c r="G41" s="32">
        <f t="shared" si="16"/>
        <v>0.63514890725852102</v>
      </c>
      <c r="H41" s="31">
        <f t="shared" si="17"/>
        <v>1867</v>
      </c>
      <c r="I41" s="31">
        <f t="shared" si="10"/>
        <v>5609</v>
      </c>
      <c r="J41" s="32">
        <f t="shared" si="11"/>
        <v>3.3032139997712456E-2</v>
      </c>
      <c r="K41" s="29"/>
      <c r="L41" s="31">
        <v>32770</v>
      </c>
      <c r="M41" s="31">
        <v>45800</v>
      </c>
      <c r="N41" s="31">
        <v>48165</v>
      </c>
      <c r="O41" s="31">
        <v>62295</v>
      </c>
      <c r="P41" s="32">
        <f t="shared" si="18"/>
        <v>0.29336655247586418</v>
      </c>
      <c r="Q41" s="32">
        <f t="shared" si="12"/>
        <v>0.90097650289899289</v>
      </c>
      <c r="R41" s="31">
        <f t="shared" si="19"/>
        <v>14130</v>
      </c>
      <c r="S41" s="31">
        <f t="shared" si="13"/>
        <v>29525</v>
      </c>
      <c r="T41" s="32">
        <f t="shared" si="14"/>
        <v>3.4842221423030263E-2</v>
      </c>
    </row>
    <row r="42" spans="1:20" x14ac:dyDescent="0.25">
      <c r="A42" s="54" t="s">
        <v>34</v>
      </c>
      <c r="B42" s="31">
        <v>2274</v>
      </c>
      <c r="C42" s="31">
        <v>5011</v>
      </c>
      <c r="D42" s="31">
        <v>5208</v>
      </c>
      <c r="E42" s="31">
        <v>3676</v>
      </c>
      <c r="F42" s="32">
        <f t="shared" si="15"/>
        <v>-0.29416282642089098</v>
      </c>
      <c r="G42" s="32">
        <f t="shared" si="16"/>
        <v>0.61653474054529456</v>
      </c>
      <c r="H42" s="31">
        <f t="shared" si="17"/>
        <v>-1532</v>
      </c>
      <c r="I42" s="31">
        <f t="shared" si="10"/>
        <v>1402</v>
      </c>
      <c r="J42" s="32">
        <f t="shared" si="11"/>
        <v>8.4090129246254149E-3</v>
      </c>
      <c r="K42" s="29"/>
      <c r="L42" s="31">
        <v>9213</v>
      </c>
      <c r="M42" s="31">
        <v>18862</v>
      </c>
      <c r="N42" s="31">
        <v>21487</v>
      </c>
      <c r="O42" s="31">
        <v>20262</v>
      </c>
      <c r="P42" s="32">
        <f t="shared" si="18"/>
        <v>-5.7011216084143945E-2</v>
      </c>
      <c r="Q42" s="32">
        <f t="shared" si="12"/>
        <v>1.1992836209703679</v>
      </c>
      <c r="R42" s="31">
        <f t="shared" si="19"/>
        <v>-1225</v>
      </c>
      <c r="S42" s="31">
        <f t="shared" si="13"/>
        <v>11049</v>
      </c>
      <c r="T42" s="32">
        <f t="shared" si="14"/>
        <v>1.1332740837522099E-2</v>
      </c>
    </row>
    <row r="43" spans="1:20" x14ac:dyDescent="0.25">
      <c r="A43" s="54" t="s">
        <v>35</v>
      </c>
      <c r="B43" s="31">
        <v>11072</v>
      </c>
      <c r="C43" s="31">
        <v>12505</v>
      </c>
      <c r="D43" s="31">
        <v>13375</v>
      </c>
      <c r="E43" s="31">
        <v>16646</v>
      </c>
      <c r="F43" s="32">
        <f t="shared" si="15"/>
        <v>0.2445607476635514</v>
      </c>
      <c r="G43" s="32">
        <f t="shared" si="16"/>
        <v>0.50343208092485559</v>
      </c>
      <c r="H43" s="31">
        <f t="shared" si="17"/>
        <v>3271</v>
      </c>
      <c r="I43" s="31">
        <f t="shared" si="10"/>
        <v>5574</v>
      </c>
      <c r="J43" s="32">
        <f t="shared" si="11"/>
        <v>3.8078462770216176E-2</v>
      </c>
      <c r="K43" s="29"/>
      <c r="L43" s="31">
        <v>46826</v>
      </c>
      <c r="M43" s="31">
        <v>46937</v>
      </c>
      <c r="N43" s="31">
        <v>54446</v>
      </c>
      <c r="O43" s="31">
        <v>64338</v>
      </c>
      <c r="P43" s="32">
        <f t="shared" si="18"/>
        <v>0.18168460492965499</v>
      </c>
      <c r="Q43" s="32">
        <f t="shared" si="12"/>
        <v>0.37398026737282697</v>
      </c>
      <c r="R43" s="31">
        <f t="shared" si="19"/>
        <v>9892</v>
      </c>
      <c r="S43" s="31">
        <f t="shared" si="13"/>
        <v>17512</v>
      </c>
      <c r="T43" s="32">
        <f t="shared" si="14"/>
        <v>3.5984891916123626E-2</v>
      </c>
    </row>
    <row r="44" spans="1:20" x14ac:dyDescent="0.25">
      <c r="A44" s="54" t="s">
        <v>36</v>
      </c>
      <c r="B44" s="31">
        <v>3670</v>
      </c>
      <c r="C44" s="31">
        <v>2519</v>
      </c>
      <c r="D44" s="31">
        <v>3424</v>
      </c>
      <c r="E44" s="31">
        <v>1724</v>
      </c>
      <c r="F44" s="32">
        <f t="shared" si="15"/>
        <v>-0.49649532710280375</v>
      </c>
      <c r="G44" s="32">
        <f t="shared" si="16"/>
        <v>-0.53024523160762937</v>
      </c>
      <c r="H44" s="31">
        <f t="shared" si="17"/>
        <v>-1700</v>
      </c>
      <c r="I44" s="31">
        <f t="shared" si="10"/>
        <v>-1946</v>
      </c>
      <c r="J44" s="32">
        <f t="shared" si="11"/>
        <v>3.9437264096991876E-3</v>
      </c>
      <c r="K44" s="29"/>
      <c r="L44" s="31">
        <v>32251</v>
      </c>
      <c r="M44" s="31">
        <v>15383</v>
      </c>
      <c r="N44" s="31">
        <v>25484</v>
      </c>
      <c r="O44" s="31">
        <v>28340</v>
      </c>
      <c r="P44" s="32">
        <f t="shared" si="18"/>
        <v>0.11207031863129813</v>
      </c>
      <c r="Q44" s="32">
        <f t="shared" si="12"/>
        <v>-0.12126755759511332</v>
      </c>
      <c r="R44" s="31">
        <f t="shared" si="19"/>
        <v>2856</v>
      </c>
      <c r="S44" s="31">
        <f t="shared" si="13"/>
        <v>-3911</v>
      </c>
      <c r="T44" s="32">
        <f t="shared" si="14"/>
        <v>1.5850847662391487E-2</v>
      </c>
    </row>
    <row r="45" spans="1:20" x14ac:dyDescent="0.25">
      <c r="A45" s="54" t="s">
        <v>37</v>
      </c>
      <c r="B45" s="31">
        <v>6610</v>
      </c>
      <c r="C45" s="31">
        <v>4370</v>
      </c>
      <c r="D45" s="31">
        <v>5653</v>
      </c>
      <c r="E45" s="31">
        <v>3875</v>
      </c>
      <c r="F45" s="32">
        <f t="shared" si="15"/>
        <v>-0.31452326198478686</v>
      </c>
      <c r="G45" s="32">
        <f t="shared" si="16"/>
        <v>-0.413767019667171</v>
      </c>
      <c r="H45" s="31">
        <f t="shared" si="17"/>
        <v>-1778</v>
      </c>
      <c r="I45" s="31">
        <f t="shared" si="10"/>
        <v>-2735</v>
      </c>
      <c r="J45" s="32">
        <f t="shared" si="11"/>
        <v>8.8642342445384888E-3</v>
      </c>
      <c r="K45" s="29"/>
      <c r="L45" s="31">
        <v>54880</v>
      </c>
      <c r="M45" s="31">
        <v>24907</v>
      </c>
      <c r="N45" s="31">
        <v>37128</v>
      </c>
      <c r="O45" s="31">
        <v>39427</v>
      </c>
      <c r="P45" s="32">
        <f t="shared" si="18"/>
        <v>6.1920922215039864E-2</v>
      </c>
      <c r="Q45" s="32">
        <f t="shared" si="12"/>
        <v>-0.28157798833819248</v>
      </c>
      <c r="R45" s="31">
        <f t="shared" si="19"/>
        <v>2299</v>
      </c>
      <c r="S45" s="31">
        <f t="shared" si="13"/>
        <v>-15453</v>
      </c>
      <c r="T45" s="32">
        <f t="shared" si="14"/>
        <v>2.2051918517470331E-2</v>
      </c>
    </row>
    <row r="46" spans="1:20" x14ac:dyDescent="0.25">
      <c r="A46" s="54" t="s">
        <v>38</v>
      </c>
      <c r="B46" s="31">
        <v>753</v>
      </c>
      <c r="C46" s="31">
        <v>2211</v>
      </c>
      <c r="D46" s="31">
        <v>2013</v>
      </c>
      <c r="E46" s="31">
        <v>2573</v>
      </c>
      <c r="F46" s="32">
        <f t="shared" si="15"/>
        <v>0.27819175360158965</v>
      </c>
      <c r="G46" s="32">
        <f t="shared" si="16"/>
        <v>2.4169986719787517</v>
      </c>
      <c r="H46" s="31">
        <f t="shared" si="17"/>
        <v>560</v>
      </c>
      <c r="I46" s="31">
        <f t="shared" si="10"/>
        <v>1820</v>
      </c>
      <c r="J46" s="32">
        <f t="shared" si="11"/>
        <v>5.8858515383735559E-3</v>
      </c>
      <c r="K46" s="29"/>
      <c r="L46" s="31">
        <v>2778</v>
      </c>
      <c r="M46" s="31">
        <v>9038</v>
      </c>
      <c r="N46" s="31">
        <v>9312</v>
      </c>
      <c r="O46" s="31">
        <v>10355</v>
      </c>
      <c r="P46" s="32">
        <f t="shared" si="18"/>
        <v>0.1120060137457044</v>
      </c>
      <c r="Q46" s="32">
        <f t="shared" si="12"/>
        <v>2.7275017998560114</v>
      </c>
      <c r="R46" s="31">
        <f t="shared" si="19"/>
        <v>1043</v>
      </c>
      <c r="S46" s="31">
        <f t="shared" si="13"/>
        <v>7577</v>
      </c>
      <c r="T46" s="32">
        <f t="shared" si="14"/>
        <v>5.7916558766430435E-3</v>
      </c>
    </row>
    <row r="47" spans="1:20" x14ac:dyDescent="0.25">
      <c r="A47" s="54" t="s">
        <v>39</v>
      </c>
      <c r="B47" s="31">
        <v>622</v>
      </c>
      <c r="C47" s="31">
        <v>1253</v>
      </c>
      <c r="D47" s="31">
        <v>1445</v>
      </c>
      <c r="E47" s="31">
        <v>1639</v>
      </c>
      <c r="F47" s="32">
        <f t="shared" si="15"/>
        <v>0.13425605536332186</v>
      </c>
      <c r="G47" s="32">
        <f t="shared" si="16"/>
        <v>1.635048231511254</v>
      </c>
      <c r="H47" s="31">
        <f t="shared" si="17"/>
        <v>194</v>
      </c>
      <c r="I47" s="31">
        <f t="shared" si="10"/>
        <v>1017</v>
      </c>
      <c r="J47" s="32">
        <f t="shared" si="11"/>
        <v>3.749285142399634E-3</v>
      </c>
      <c r="K47" s="29"/>
      <c r="L47" s="31">
        <v>2994</v>
      </c>
      <c r="M47" s="31">
        <v>4738</v>
      </c>
      <c r="N47" s="31">
        <v>5780</v>
      </c>
      <c r="O47" s="31">
        <v>8517</v>
      </c>
      <c r="P47" s="32">
        <f t="shared" si="18"/>
        <v>0.47352941176470598</v>
      </c>
      <c r="Q47" s="32">
        <f t="shared" si="12"/>
        <v>1.8446893787575149</v>
      </c>
      <c r="R47" s="31">
        <f t="shared" si="19"/>
        <v>2737</v>
      </c>
      <c r="S47" s="31">
        <f t="shared" si="13"/>
        <v>5523</v>
      </c>
      <c r="T47" s="32">
        <f t="shared" si="14"/>
        <v>4.7636439499149008E-3</v>
      </c>
    </row>
    <row r="48" spans="1:20" x14ac:dyDescent="0.25">
      <c r="A48" s="54" t="s">
        <v>40</v>
      </c>
      <c r="B48" s="31">
        <v>1040</v>
      </c>
      <c r="C48" s="31">
        <v>1288</v>
      </c>
      <c r="D48" s="31">
        <v>1958</v>
      </c>
      <c r="E48" s="31">
        <v>1967</v>
      </c>
      <c r="F48" s="32">
        <f t="shared" si="15"/>
        <v>4.5965270684371617E-3</v>
      </c>
      <c r="G48" s="32">
        <f t="shared" si="16"/>
        <v>0.89134615384615379</v>
      </c>
      <c r="H48" s="31">
        <f t="shared" si="17"/>
        <v>9</v>
      </c>
      <c r="I48" s="31">
        <f t="shared" si="10"/>
        <v>927</v>
      </c>
      <c r="J48" s="32">
        <f t="shared" si="11"/>
        <v>4.4995996797437951E-3</v>
      </c>
      <c r="K48" s="29"/>
      <c r="L48" s="31">
        <v>2290</v>
      </c>
      <c r="M48" s="31">
        <v>3228</v>
      </c>
      <c r="N48" s="31">
        <v>4936</v>
      </c>
      <c r="O48" s="31">
        <v>4840</v>
      </c>
      <c r="P48" s="32">
        <f t="shared" si="18"/>
        <v>-1.9448946515397081E-2</v>
      </c>
      <c r="Q48" s="32">
        <f t="shared" si="12"/>
        <v>1.1135371179039302</v>
      </c>
      <c r="R48" s="31">
        <f t="shared" si="19"/>
        <v>-96</v>
      </c>
      <c r="S48" s="31">
        <f t="shared" si="13"/>
        <v>2550</v>
      </c>
      <c r="T48" s="32">
        <f t="shared" si="14"/>
        <v>2.7070607863787862E-3</v>
      </c>
    </row>
    <row r="49" spans="1:20" x14ac:dyDescent="0.25">
      <c r="A49" s="54" t="s">
        <v>41</v>
      </c>
      <c r="B49" s="31">
        <v>799</v>
      </c>
      <c r="C49" s="31">
        <v>2602</v>
      </c>
      <c r="D49" s="31">
        <v>2340</v>
      </c>
      <c r="E49" s="31">
        <v>2462</v>
      </c>
      <c r="F49" s="32">
        <f t="shared" si="15"/>
        <v>5.2136752136752174E-2</v>
      </c>
      <c r="G49" s="32">
        <f t="shared" si="16"/>
        <v>2.0813516896120152</v>
      </c>
      <c r="H49" s="31">
        <f t="shared" si="17"/>
        <v>122</v>
      </c>
      <c r="I49" s="31">
        <f t="shared" si="10"/>
        <v>1663</v>
      </c>
      <c r="J49" s="32">
        <f t="shared" si="11"/>
        <v>5.63193411872355E-3</v>
      </c>
      <c r="K49" s="29"/>
      <c r="L49" s="31">
        <v>3608</v>
      </c>
      <c r="M49" s="31">
        <v>10703</v>
      </c>
      <c r="N49" s="31">
        <v>11256</v>
      </c>
      <c r="O49" s="31">
        <v>12230</v>
      </c>
      <c r="P49" s="32">
        <f t="shared" si="18"/>
        <v>8.6531627576403647E-2</v>
      </c>
      <c r="Q49" s="32">
        <f t="shared" si="12"/>
        <v>2.3896895787139689</v>
      </c>
      <c r="R49" s="31">
        <f t="shared" si="19"/>
        <v>974</v>
      </c>
      <c r="S49" s="31">
        <f t="shared" si="13"/>
        <v>8622</v>
      </c>
      <c r="T49" s="32">
        <f t="shared" si="14"/>
        <v>6.8403622763249074E-3</v>
      </c>
    </row>
    <row r="50" spans="1:20" x14ac:dyDescent="0.25">
      <c r="A50" s="54" t="s">
        <v>42</v>
      </c>
      <c r="B50" s="31">
        <v>1282</v>
      </c>
      <c r="C50" s="31">
        <v>2647</v>
      </c>
      <c r="D50" s="31">
        <v>3282</v>
      </c>
      <c r="E50" s="31">
        <v>3262</v>
      </c>
      <c r="F50" s="32">
        <f t="shared" si="15"/>
        <v>-6.0938452163314949E-3</v>
      </c>
      <c r="G50" s="32">
        <f t="shared" si="16"/>
        <v>1.5444617784711387</v>
      </c>
      <c r="H50" s="31">
        <f t="shared" si="17"/>
        <v>-20</v>
      </c>
      <c r="I50" s="31">
        <f t="shared" si="10"/>
        <v>1980</v>
      </c>
      <c r="J50" s="32">
        <f t="shared" si="11"/>
        <v>7.4619695756605285E-3</v>
      </c>
      <c r="K50" s="29"/>
      <c r="L50" s="31">
        <v>3507</v>
      </c>
      <c r="M50" s="31">
        <v>7385</v>
      </c>
      <c r="N50" s="31">
        <v>9524</v>
      </c>
      <c r="O50" s="31">
        <v>12037</v>
      </c>
      <c r="P50" s="32">
        <f t="shared" si="18"/>
        <v>0.26385972280554393</v>
      </c>
      <c r="Q50" s="32">
        <f t="shared" si="12"/>
        <v>2.4322783005417734</v>
      </c>
      <c r="R50" s="31">
        <f t="shared" si="19"/>
        <v>2513</v>
      </c>
      <c r="S50" s="31">
        <f t="shared" si="13"/>
        <v>8530</v>
      </c>
      <c r="T50" s="32">
        <f t="shared" si="14"/>
        <v>6.7324154309176543E-3</v>
      </c>
    </row>
    <row r="51" spans="1:20" x14ac:dyDescent="0.25">
      <c r="A51" s="54" t="s">
        <v>43</v>
      </c>
      <c r="B51" s="31">
        <v>4145</v>
      </c>
      <c r="C51" s="31">
        <v>6432</v>
      </c>
      <c r="D51" s="31">
        <v>8091</v>
      </c>
      <c r="E51" s="31">
        <v>11496</v>
      </c>
      <c r="F51" s="32">
        <f t="shared" si="15"/>
        <v>0.4208379681127179</v>
      </c>
      <c r="G51" s="32">
        <f>E51/B51-1</f>
        <v>1.7734620024125451</v>
      </c>
      <c r="H51" s="31">
        <f t="shared" si="17"/>
        <v>3405</v>
      </c>
      <c r="I51" s="31">
        <f t="shared" si="10"/>
        <v>7351</v>
      </c>
      <c r="J51" s="32">
        <f t="shared" si="11"/>
        <v>2.6297609516184376E-2</v>
      </c>
      <c r="K51" s="29"/>
      <c r="L51" s="31">
        <v>16434</v>
      </c>
      <c r="M51" s="31">
        <v>28567</v>
      </c>
      <c r="N51" s="31">
        <v>35744</v>
      </c>
      <c r="O51" s="31">
        <v>48507</v>
      </c>
      <c r="P51" s="32">
        <f t="shared" si="18"/>
        <v>0.35706692032229181</v>
      </c>
      <c r="Q51" s="32">
        <f t="shared" si="12"/>
        <v>1.951624680540343</v>
      </c>
      <c r="R51" s="31">
        <f t="shared" si="19"/>
        <v>12763</v>
      </c>
      <c r="S51" s="31">
        <f t="shared" si="13"/>
        <v>32073</v>
      </c>
      <c r="T51" s="32">
        <f t="shared" si="14"/>
        <v>2.7130454042329704E-2</v>
      </c>
    </row>
    <row r="52" spans="1:20" x14ac:dyDescent="0.25">
      <c r="A52" s="54" t="s">
        <v>44</v>
      </c>
      <c r="B52" s="31">
        <v>3756</v>
      </c>
      <c r="C52" s="31">
        <v>4876</v>
      </c>
      <c r="D52" s="31">
        <v>5655</v>
      </c>
      <c r="E52" s="31">
        <v>4568</v>
      </c>
      <c r="F52" s="32">
        <f t="shared" si="15"/>
        <v>-0.1922192749778957</v>
      </c>
      <c r="G52" s="32">
        <f t="shared" si="16"/>
        <v>0.21618743343982971</v>
      </c>
      <c r="H52" s="31">
        <f t="shared" si="17"/>
        <v>-1087</v>
      </c>
      <c r="I52" s="31">
        <f t="shared" si="10"/>
        <v>812</v>
      </c>
      <c r="J52" s="32">
        <f t="shared" si="11"/>
        <v>1.0449502459110145E-2</v>
      </c>
      <c r="K52" s="29"/>
      <c r="L52" s="31">
        <v>13206</v>
      </c>
      <c r="M52" s="31">
        <v>13491</v>
      </c>
      <c r="N52" s="31">
        <v>17103</v>
      </c>
      <c r="O52" s="31">
        <v>15789</v>
      </c>
      <c r="P52" s="32">
        <f t="shared" si="18"/>
        <v>-7.6828626556744384E-2</v>
      </c>
      <c r="Q52" s="32">
        <f t="shared" si="12"/>
        <v>0.19559291231258524</v>
      </c>
      <c r="R52" s="31">
        <f t="shared" si="19"/>
        <v>-1314</v>
      </c>
      <c r="S52" s="31">
        <f t="shared" si="13"/>
        <v>2583</v>
      </c>
      <c r="T52" s="32">
        <f t="shared" si="14"/>
        <v>8.8309468504410432E-3</v>
      </c>
    </row>
    <row r="53" spans="1:20" x14ac:dyDescent="0.25">
      <c r="A53" s="55" t="s">
        <v>45</v>
      </c>
      <c r="B53" s="31">
        <v>4605</v>
      </c>
      <c r="C53" s="31">
        <v>589</v>
      </c>
      <c r="D53" s="31">
        <v>834</v>
      </c>
      <c r="E53" s="31">
        <v>619</v>
      </c>
      <c r="F53" s="32">
        <f t="shared" si="15"/>
        <v>-0.25779376498800954</v>
      </c>
      <c r="G53" s="32">
        <f t="shared" si="16"/>
        <v>-0.86558089033659069</v>
      </c>
      <c r="H53" s="31">
        <f t="shared" si="17"/>
        <v>-215</v>
      </c>
      <c r="I53" s="31">
        <f t="shared" si="10"/>
        <v>-3986</v>
      </c>
      <c r="J53" s="32">
        <f t="shared" si="11"/>
        <v>1.4159899348049868E-3</v>
      </c>
      <c r="K53" s="29"/>
      <c r="L53" s="31">
        <v>16636</v>
      </c>
      <c r="M53" s="31">
        <v>3084</v>
      </c>
      <c r="N53" s="31">
        <v>3531</v>
      </c>
      <c r="O53" s="31">
        <v>3120</v>
      </c>
      <c r="P53" s="32">
        <f t="shared" si="18"/>
        <v>-0.11639762107051832</v>
      </c>
      <c r="Q53" s="32">
        <f t="shared" si="12"/>
        <v>-0.81245491704736716</v>
      </c>
      <c r="R53" s="31">
        <f t="shared" si="19"/>
        <v>-411</v>
      </c>
      <c r="S53" s="31">
        <f t="shared" si="13"/>
        <v>-13516</v>
      </c>
      <c r="T53" s="32">
        <f t="shared" si="14"/>
        <v>1.7450474490706225E-3</v>
      </c>
    </row>
    <row r="54" spans="1:20" x14ac:dyDescent="0.25">
      <c r="A54" s="53" t="s">
        <v>46</v>
      </c>
      <c r="B54" s="34">
        <f>B29-SUM(B30:B53)</f>
        <v>20190</v>
      </c>
      <c r="C54" s="34">
        <f>C29-SUM(C30:C53)</f>
        <v>23800</v>
      </c>
      <c r="D54" s="34">
        <f>D29-SUM(D30:D53)</f>
        <v>24131</v>
      </c>
      <c r="E54" s="34">
        <f>E29-SUM(E30:E53)</f>
        <v>19692</v>
      </c>
      <c r="F54" s="35">
        <f t="shared" si="15"/>
        <v>-0.18395424972027685</v>
      </c>
      <c r="G54" s="35">
        <f t="shared" si="16"/>
        <v>-2.4665676077265997E-2</v>
      </c>
      <c r="H54" s="34">
        <f t="shared" si="17"/>
        <v>-4439</v>
      </c>
      <c r="I54" s="34">
        <f t="shared" si="10"/>
        <v>-498</v>
      </c>
      <c r="J54" s="35">
        <f t="shared" si="11"/>
        <v>4.504632277250372E-2</v>
      </c>
      <c r="K54" s="29"/>
      <c r="L54" s="34">
        <f>L29-SUM(L30:L53)</f>
        <v>87291</v>
      </c>
      <c r="M54" s="34">
        <f>M29-SUM(M30:M53)</f>
        <v>88463</v>
      </c>
      <c r="N54" s="34">
        <f>N29-SUM(N30:N53)</f>
        <v>98328</v>
      </c>
      <c r="O54" s="34">
        <f>O29-SUM(O30:O53)</f>
        <v>84279</v>
      </c>
      <c r="P54" s="35">
        <f t="shared" si="18"/>
        <v>-0.14287893580668787</v>
      </c>
      <c r="Q54" s="35">
        <f t="shared" si="12"/>
        <v>-3.4505275457951012E-2</v>
      </c>
      <c r="R54" s="34">
        <f t="shared" si="19"/>
        <v>-14049</v>
      </c>
      <c r="S54" s="34">
        <f t="shared" si="13"/>
        <v>-3012</v>
      </c>
      <c r="T54" s="35">
        <f t="shared" si="14"/>
        <v>4.7138094218020191E-2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152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abril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402943</v>
      </c>
      <c r="C58" s="19">
        <v>425687</v>
      </c>
      <c r="D58" s="19">
        <v>445687</v>
      </c>
      <c r="E58" s="19">
        <v>437150</v>
      </c>
      <c r="F58" s="20">
        <f>E58/D58-1</f>
        <v>-1.9154698252360935E-2</v>
      </c>
      <c r="G58" s="20">
        <f t="shared" ref="G58:G68" si="20">E58/B58-1</f>
        <v>8.4892900484683897E-2</v>
      </c>
      <c r="H58" s="19">
        <f>E58-D58</f>
        <v>-8537</v>
      </c>
      <c r="I58" s="19">
        <f t="shared" ref="I58:I68" si="21">E58-B58</f>
        <v>34207</v>
      </c>
      <c r="J58" s="20">
        <f t="shared" ref="J58:J68" si="22">E58/$E$58</f>
        <v>1</v>
      </c>
      <c r="K58" s="21"/>
      <c r="L58" s="19">
        <v>1571188</v>
      </c>
      <c r="M58" s="19">
        <v>1442150</v>
      </c>
      <c r="N58" s="19">
        <v>1700823</v>
      </c>
      <c r="O58" s="19">
        <v>1787917</v>
      </c>
      <c r="P58" s="20">
        <f>O58/N58-1</f>
        <v>5.1206974505871639E-2</v>
      </c>
      <c r="Q58" s="20">
        <f t="shared" ref="Q58:Q68" si="23">O58/L58-1</f>
        <v>0.13793957183990724</v>
      </c>
      <c r="R58" s="19">
        <f>O58-N58</f>
        <v>87094</v>
      </c>
      <c r="S58" s="19">
        <f t="shared" ref="S58:S68" si="24">O58-L58</f>
        <v>216729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154790</v>
      </c>
      <c r="C59" s="60">
        <v>166226</v>
      </c>
      <c r="D59" s="60">
        <v>167625</v>
      </c>
      <c r="E59" s="60">
        <v>158852</v>
      </c>
      <c r="F59" s="61">
        <f t="shared" ref="F59:F68" si="26">E59/D59-1</f>
        <v>-5.2337061894108916E-2</v>
      </c>
      <c r="G59" s="61">
        <f t="shared" si="20"/>
        <v>2.6242005297499871E-2</v>
      </c>
      <c r="H59" s="60">
        <f>E59-D59</f>
        <v>-8773</v>
      </c>
      <c r="I59" s="60">
        <f t="shared" si="21"/>
        <v>4062</v>
      </c>
      <c r="J59" s="61">
        <f t="shared" si="22"/>
        <v>0.36338099050669109</v>
      </c>
      <c r="K59" s="62"/>
      <c r="L59" s="60">
        <v>571077</v>
      </c>
      <c r="M59" s="60">
        <v>537375</v>
      </c>
      <c r="N59" s="60">
        <v>608370</v>
      </c>
      <c r="O59" s="60">
        <v>640291</v>
      </c>
      <c r="P59" s="61">
        <f t="shared" ref="P59:P68" si="27">O59/N59-1</f>
        <v>5.2469714154215419E-2</v>
      </c>
      <c r="Q59" s="61">
        <f t="shared" si="23"/>
        <v>0.12119906772641875</v>
      </c>
      <c r="R59" s="60">
        <f t="shared" ref="R59:R68" si="28">O59-N59</f>
        <v>31921</v>
      </c>
      <c r="S59" s="60">
        <f t="shared" si="24"/>
        <v>69214</v>
      </c>
      <c r="T59" s="61">
        <f t="shared" si="25"/>
        <v>0.35812121032464034</v>
      </c>
    </row>
    <row r="60" spans="1:20" x14ac:dyDescent="0.25">
      <c r="A60" s="63" t="s">
        <v>50</v>
      </c>
      <c r="B60" s="31">
        <v>107270</v>
      </c>
      <c r="C60" s="31">
        <v>110839</v>
      </c>
      <c r="D60" s="31">
        <v>112901</v>
      </c>
      <c r="E60" s="31">
        <v>113542</v>
      </c>
      <c r="F60" s="32">
        <f t="shared" si="26"/>
        <v>5.6775405000841772E-3</v>
      </c>
      <c r="G60" s="32">
        <f t="shared" si="20"/>
        <v>5.8469283117367432E-2</v>
      </c>
      <c r="H60" s="31">
        <f t="shared" ref="H60:H68" si="29">E60-D60</f>
        <v>641</v>
      </c>
      <c r="I60" s="31">
        <f t="shared" si="21"/>
        <v>6272</v>
      </c>
      <c r="J60" s="32">
        <f t="shared" si="22"/>
        <v>0.25973235731442296</v>
      </c>
      <c r="K60" s="29"/>
      <c r="L60" s="31">
        <v>428439</v>
      </c>
      <c r="M60" s="31">
        <v>376595</v>
      </c>
      <c r="N60" s="31">
        <v>431484</v>
      </c>
      <c r="O60" s="31">
        <v>450886</v>
      </c>
      <c r="P60" s="32">
        <f>O60/N60-1</f>
        <v>4.4965746122683559E-2</v>
      </c>
      <c r="Q60" s="32">
        <f t="shared" si="23"/>
        <v>5.2392522622823678E-2</v>
      </c>
      <c r="R60" s="31">
        <f>O60-N60</f>
        <v>19402</v>
      </c>
      <c r="S60" s="31">
        <f t="shared" si="24"/>
        <v>22447</v>
      </c>
      <c r="T60" s="32">
        <f t="shared" si="25"/>
        <v>0.25218508465437711</v>
      </c>
    </row>
    <row r="61" spans="1:20" x14ac:dyDescent="0.25">
      <c r="A61" s="64" t="s">
        <v>51</v>
      </c>
      <c r="B61" s="65">
        <v>3159</v>
      </c>
      <c r="C61" s="65">
        <v>2979</v>
      </c>
      <c r="D61" s="65">
        <v>4452</v>
      </c>
      <c r="E61" s="65">
        <v>3875</v>
      </c>
      <c r="F61" s="66">
        <f t="shared" si="26"/>
        <v>-0.12960467205750226</v>
      </c>
      <c r="G61" s="66">
        <f t="shared" si="20"/>
        <v>0.22665400443178219</v>
      </c>
      <c r="H61" s="65">
        <f t="shared" si="29"/>
        <v>-577</v>
      </c>
      <c r="I61" s="65">
        <f t="shared" si="21"/>
        <v>716</v>
      </c>
      <c r="J61" s="66">
        <f t="shared" si="22"/>
        <v>8.8642342445384888E-3</v>
      </c>
      <c r="K61" s="29"/>
      <c r="L61" s="65">
        <v>16480</v>
      </c>
      <c r="M61" s="65">
        <v>11908</v>
      </c>
      <c r="N61" s="65">
        <v>20755</v>
      </c>
      <c r="O61" s="65">
        <v>18984</v>
      </c>
      <c r="P61" s="66">
        <f t="shared" si="27"/>
        <v>-8.532883642495781E-2</v>
      </c>
      <c r="Q61" s="66">
        <f t="shared" si="23"/>
        <v>0.15194174757281553</v>
      </c>
      <c r="R61" s="65">
        <f t="shared" si="28"/>
        <v>-1771</v>
      </c>
      <c r="S61" s="65">
        <f t="shared" si="24"/>
        <v>2504</v>
      </c>
      <c r="T61" s="66">
        <f t="shared" si="25"/>
        <v>1.061794255549894E-2</v>
      </c>
    </row>
    <row r="62" spans="1:20" x14ac:dyDescent="0.25">
      <c r="A62" s="63" t="s">
        <v>52</v>
      </c>
      <c r="B62" s="31">
        <v>63613</v>
      </c>
      <c r="C62" s="31">
        <v>60780</v>
      </c>
      <c r="D62" s="31">
        <v>65148</v>
      </c>
      <c r="E62" s="31">
        <v>66545</v>
      </c>
      <c r="F62" s="32">
        <f t="shared" si="26"/>
        <v>2.1443482532080838E-2</v>
      </c>
      <c r="G62" s="32">
        <f t="shared" si="20"/>
        <v>4.6091207771996379E-2</v>
      </c>
      <c r="H62" s="31">
        <f t="shared" si="29"/>
        <v>1397</v>
      </c>
      <c r="I62" s="31">
        <f t="shared" si="21"/>
        <v>2932</v>
      </c>
      <c r="J62" s="32">
        <f t="shared" si="22"/>
        <v>0.152224636852339</v>
      </c>
      <c r="K62" s="29"/>
      <c r="L62" s="31">
        <v>242087</v>
      </c>
      <c r="M62" s="31">
        <v>204530</v>
      </c>
      <c r="N62" s="31">
        <v>249495</v>
      </c>
      <c r="O62" s="31">
        <v>274173</v>
      </c>
      <c r="P62" s="32">
        <f t="shared" si="27"/>
        <v>9.8911801839716151E-2</v>
      </c>
      <c r="Q62" s="32">
        <f t="shared" si="23"/>
        <v>0.13253912849512783</v>
      </c>
      <c r="R62" s="31">
        <f>O62-N62</f>
        <v>24678</v>
      </c>
      <c r="S62" s="31">
        <f t="shared" si="24"/>
        <v>32086</v>
      </c>
      <c r="T62" s="32">
        <f t="shared" si="25"/>
        <v>0.15334772251732043</v>
      </c>
    </row>
    <row r="63" spans="1:20" x14ac:dyDescent="0.25">
      <c r="A63" s="63" t="s">
        <v>53</v>
      </c>
      <c r="B63" s="31">
        <v>11487</v>
      </c>
      <c r="C63" s="31">
        <v>16329</v>
      </c>
      <c r="D63" s="31">
        <v>26292</v>
      </c>
      <c r="E63" s="31">
        <v>20460</v>
      </c>
      <c r="F63" s="32">
        <f t="shared" si="26"/>
        <v>-0.221816522136011</v>
      </c>
      <c r="G63" s="32">
        <f t="shared" si="20"/>
        <v>0.78114390180203719</v>
      </c>
      <c r="H63" s="31">
        <f t="shared" si="29"/>
        <v>-5832</v>
      </c>
      <c r="I63" s="31">
        <f t="shared" si="21"/>
        <v>8973</v>
      </c>
      <c r="J63" s="32">
        <f t="shared" si="22"/>
        <v>4.6803156811163218E-2</v>
      </c>
      <c r="K63" s="29"/>
      <c r="L63" s="31">
        <v>47779</v>
      </c>
      <c r="M63" s="31">
        <v>62525</v>
      </c>
      <c r="N63" s="31">
        <v>83965</v>
      </c>
      <c r="O63" s="31">
        <v>76840</v>
      </c>
      <c r="P63" s="32">
        <f t="shared" si="27"/>
        <v>-8.4856785565414206E-2</v>
      </c>
      <c r="Q63" s="32">
        <f t="shared" si="23"/>
        <v>0.6082379287971702</v>
      </c>
      <c r="R63" s="31">
        <f t="shared" si="28"/>
        <v>-7125</v>
      </c>
      <c r="S63" s="31">
        <f t="shared" si="24"/>
        <v>29061</v>
      </c>
      <c r="T63" s="32">
        <f t="shared" si="25"/>
        <v>4.297738653416238E-2</v>
      </c>
    </row>
    <row r="64" spans="1:20" x14ac:dyDescent="0.25">
      <c r="A64" s="63" t="s">
        <v>54</v>
      </c>
      <c r="B64" s="31">
        <v>16758</v>
      </c>
      <c r="C64" s="31">
        <v>17340</v>
      </c>
      <c r="D64" s="31">
        <v>19154</v>
      </c>
      <c r="E64" s="31">
        <v>19029</v>
      </c>
      <c r="F64" s="32">
        <f t="shared" si="26"/>
        <v>-6.5260519995823385E-3</v>
      </c>
      <c r="G64" s="32">
        <f t="shared" si="20"/>
        <v>0.13551736484067312</v>
      </c>
      <c r="H64" s="31">
        <f t="shared" si="29"/>
        <v>-125</v>
      </c>
      <c r="I64" s="31">
        <f t="shared" si="21"/>
        <v>2271</v>
      </c>
      <c r="J64" s="32">
        <f t="shared" si="22"/>
        <v>4.3529680887567195E-2</v>
      </c>
      <c r="K64" s="29"/>
      <c r="L64" s="31">
        <v>80019</v>
      </c>
      <c r="M64" s="31">
        <v>68599</v>
      </c>
      <c r="N64" s="31">
        <v>90712</v>
      </c>
      <c r="O64" s="31">
        <v>88492</v>
      </c>
      <c r="P64" s="32">
        <f t="shared" si="27"/>
        <v>-2.4473057588852654E-2</v>
      </c>
      <c r="Q64" s="32">
        <f t="shared" si="23"/>
        <v>0.10588735175395847</v>
      </c>
      <c r="R64" s="31">
        <f t="shared" si="28"/>
        <v>-2220</v>
      </c>
      <c r="S64" s="31">
        <f t="shared" si="24"/>
        <v>8473</v>
      </c>
      <c r="T64" s="32">
        <f t="shared" si="25"/>
        <v>4.9494467584345357E-2</v>
      </c>
    </row>
    <row r="65" spans="1:20" x14ac:dyDescent="0.25">
      <c r="A65" s="63" t="s">
        <v>55</v>
      </c>
      <c r="B65" s="31">
        <v>4194</v>
      </c>
      <c r="C65" s="31">
        <v>4075</v>
      </c>
      <c r="D65" s="31">
        <v>5170</v>
      </c>
      <c r="E65" s="31">
        <v>5054</v>
      </c>
      <c r="F65" s="32">
        <f t="shared" si="26"/>
        <v>-2.2437137330754364E-2</v>
      </c>
      <c r="G65" s="32">
        <f t="shared" si="20"/>
        <v>0.20505484024797327</v>
      </c>
      <c r="H65" s="31">
        <f t="shared" si="29"/>
        <v>-116</v>
      </c>
      <c r="I65" s="31">
        <f t="shared" si="21"/>
        <v>860</v>
      </c>
      <c r="J65" s="32">
        <f t="shared" si="22"/>
        <v>1.156124899919936E-2</v>
      </c>
      <c r="K65" s="29"/>
      <c r="L65" s="31">
        <v>18993</v>
      </c>
      <c r="M65" s="31">
        <v>16519</v>
      </c>
      <c r="N65" s="31">
        <v>21489</v>
      </c>
      <c r="O65" s="31">
        <v>20242</v>
      </c>
      <c r="P65" s="32">
        <f t="shared" si="27"/>
        <v>-5.802968960863697E-2</v>
      </c>
      <c r="Q65" s="32">
        <f t="shared" si="23"/>
        <v>6.5761069867846134E-2</v>
      </c>
      <c r="R65" s="31">
        <f>O65-N65</f>
        <v>-1247</v>
      </c>
      <c r="S65" s="31">
        <f t="shared" si="24"/>
        <v>1249</v>
      </c>
      <c r="T65" s="32">
        <f t="shared" si="25"/>
        <v>1.1321554635925494E-2</v>
      </c>
    </row>
    <row r="66" spans="1:20" x14ac:dyDescent="0.25">
      <c r="A66" s="63" t="s">
        <v>56</v>
      </c>
      <c r="B66" s="31">
        <v>20119</v>
      </c>
      <c r="C66" s="31">
        <v>23894</v>
      </c>
      <c r="D66" s="31">
        <v>23484</v>
      </c>
      <c r="E66" s="31">
        <v>22205</v>
      </c>
      <c r="F66" s="32">
        <f t="shared" si="26"/>
        <v>-5.4462612842786529E-2</v>
      </c>
      <c r="G66" s="32">
        <f t="shared" si="20"/>
        <v>0.10368308564043938</v>
      </c>
      <c r="H66" s="31">
        <f t="shared" si="29"/>
        <v>-1279</v>
      </c>
      <c r="I66" s="31">
        <f t="shared" si="21"/>
        <v>2086</v>
      </c>
      <c r="J66" s="32">
        <f t="shared" si="22"/>
        <v>5.0794921651606997E-2</v>
      </c>
      <c r="K66" s="29"/>
      <c r="L66" s="31">
        <v>81055</v>
      </c>
      <c r="M66" s="31">
        <v>83389</v>
      </c>
      <c r="N66" s="31">
        <v>90749</v>
      </c>
      <c r="O66" s="31">
        <v>96132</v>
      </c>
      <c r="P66" s="32">
        <f t="shared" si="27"/>
        <v>5.9317458043614879E-2</v>
      </c>
      <c r="Q66" s="32">
        <f t="shared" si="23"/>
        <v>0.18600949972241065</v>
      </c>
      <c r="R66" s="31">
        <f t="shared" si="28"/>
        <v>5383</v>
      </c>
      <c r="S66" s="31">
        <f t="shared" si="24"/>
        <v>15077</v>
      </c>
      <c r="T66" s="32">
        <f t="shared" si="25"/>
        <v>5.3767596594249061E-2</v>
      </c>
    </row>
    <row r="67" spans="1:20" x14ac:dyDescent="0.25">
      <c r="A67" s="67" t="s">
        <v>57</v>
      </c>
      <c r="B67" s="39">
        <v>11067</v>
      </c>
      <c r="C67" s="39">
        <v>13123</v>
      </c>
      <c r="D67" s="39">
        <v>11699</v>
      </c>
      <c r="E67" s="39">
        <v>17811</v>
      </c>
      <c r="F67" s="40">
        <f t="shared" si="26"/>
        <v>0.52243781519788013</v>
      </c>
      <c r="G67" s="40">
        <f t="shared" si="20"/>
        <v>0.60937923556519391</v>
      </c>
      <c r="H67" s="39">
        <f t="shared" si="29"/>
        <v>6112</v>
      </c>
      <c r="I67" s="39">
        <f t="shared" si="21"/>
        <v>6744</v>
      </c>
      <c r="J67" s="40">
        <f t="shared" si="22"/>
        <v>4.0743451904380647E-2</v>
      </c>
      <c r="K67" s="29"/>
      <c r="L67" s="39">
        <v>42102</v>
      </c>
      <c r="M67" s="39">
        <v>44258</v>
      </c>
      <c r="N67" s="39">
        <v>64172</v>
      </c>
      <c r="O67" s="39">
        <v>78533</v>
      </c>
      <c r="P67" s="40">
        <f t="shared" si="27"/>
        <v>0.22378919154771548</v>
      </c>
      <c r="Q67" s="40">
        <f t="shared" si="23"/>
        <v>0.86530331100660307</v>
      </c>
      <c r="R67" s="39">
        <f>O67-N67</f>
        <v>14361</v>
      </c>
      <c r="S67" s="39">
        <f t="shared" si="24"/>
        <v>36431</v>
      </c>
      <c r="T67" s="40">
        <f t="shared" si="25"/>
        <v>4.3924298499315124E-2</v>
      </c>
    </row>
    <row r="68" spans="1:20" x14ac:dyDescent="0.25">
      <c r="A68" s="68" t="s">
        <v>58</v>
      </c>
      <c r="B68" s="69">
        <f>B58-SUM(B59:B67)</f>
        <v>10486</v>
      </c>
      <c r="C68" s="69">
        <f>C58-SUM(C59:C67)</f>
        <v>10102</v>
      </c>
      <c r="D68" s="69">
        <f>D58-SUM(D59:D67)</f>
        <v>9762</v>
      </c>
      <c r="E68" s="69">
        <f>E58-SUM(E59:E67)</f>
        <v>9777</v>
      </c>
      <c r="F68" s="70">
        <f t="shared" si="26"/>
        <v>1.536570374923274E-3</v>
      </c>
      <c r="G68" s="70">
        <f t="shared" si="20"/>
        <v>-6.7613961472439477E-2</v>
      </c>
      <c r="H68" s="69">
        <f t="shared" si="29"/>
        <v>15</v>
      </c>
      <c r="I68" s="69">
        <f t="shared" si="21"/>
        <v>-709</v>
      </c>
      <c r="J68" s="70">
        <f t="shared" si="22"/>
        <v>2.2365320828091045E-2</v>
      </c>
      <c r="K68" s="29"/>
      <c r="L68" s="69">
        <f>L58-SUM(L59:L67)</f>
        <v>43157</v>
      </c>
      <c r="M68" s="69">
        <f>M58-SUM(M59:M67)</f>
        <v>36452</v>
      </c>
      <c r="N68" s="69">
        <f>N58-SUM(N59:N67)</f>
        <v>39632</v>
      </c>
      <c r="O68" s="69">
        <f>O58-SUM(O59:O67)</f>
        <v>43344</v>
      </c>
      <c r="P68" s="70">
        <f t="shared" si="27"/>
        <v>9.3661687525232074E-2</v>
      </c>
      <c r="Q68" s="70">
        <f t="shared" si="23"/>
        <v>4.3330166601014408E-3</v>
      </c>
      <c r="R68" s="69">
        <f t="shared" si="28"/>
        <v>3712</v>
      </c>
      <c r="S68" s="69">
        <f t="shared" si="24"/>
        <v>187</v>
      </c>
      <c r="T68" s="70">
        <f t="shared" si="25"/>
        <v>2.4242736100165724E-2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152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abril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2659396</v>
      </c>
      <c r="C72" s="76">
        <v>2650816</v>
      </c>
      <c r="D72" s="76">
        <v>2706253</v>
      </c>
      <c r="E72" s="76">
        <v>2822088</v>
      </c>
      <c r="F72" s="77">
        <f>E72/D72-1</f>
        <v>4.2802723913839547E-2</v>
      </c>
      <c r="G72" s="77">
        <f t="shared" ref="G72:G83" si="30">E72/B72-1</f>
        <v>6.1176297174245553E-2</v>
      </c>
      <c r="H72" s="76">
        <f>E72-D72</f>
        <v>115835</v>
      </c>
      <c r="I72" s="76">
        <f t="shared" ref="I72:I83" si="31">E72-B72</f>
        <v>162692</v>
      </c>
      <c r="J72" s="77">
        <f t="shared" ref="J72:J83" si="32">E72/$E$72</f>
        <v>1</v>
      </c>
      <c r="K72" s="78"/>
      <c r="L72" s="76">
        <v>11227380</v>
      </c>
      <c r="M72" s="76">
        <v>9533834</v>
      </c>
      <c r="N72" s="76">
        <v>11318734</v>
      </c>
      <c r="O72" s="76">
        <v>12006102</v>
      </c>
      <c r="P72" s="77">
        <f>O72/N72-1</f>
        <v>6.0728346474084427E-2</v>
      </c>
      <c r="Q72" s="77">
        <f t="shared" ref="Q72:Q83" si="33">O72/L72-1</f>
        <v>6.9359191547805343E-2</v>
      </c>
      <c r="R72" s="76">
        <f>O72-N72</f>
        <v>687368</v>
      </c>
      <c r="S72" s="76">
        <f t="shared" ref="S72:S83" si="34">O72-L72</f>
        <v>778722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1898856</v>
      </c>
      <c r="C73" s="80">
        <v>2056839</v>
      </c>
      <c r="D73" s="80">
        <v>2068643</v>
      </c>
      <c r="E73" s="80">
        <v>2123390</v>
      </c>
      <c r="F73" s="81">
        <f t="shared" ref="F73:F83" si="36">E73/D73-1</f>
        <v>2.6465175479771119E-2</v>
      </c>
      <c r="G73" s="81">
        <f t="shared" si="30"/>
        <v>0.11824698660667265</v>
      </c>
      <c r="H73" s="80">
        <f t="shared" ref="H73:H83" si="37">E73-D73</f>
        <v>54747</v>
      </c>
      <c r="I73" s="80">
        <f t="shared" si="31"/>
        <v>224534</v>
      </c>
      <c r="J73" s="81">
        <f t="shared" si="32"/>
        <v>0.75241806775692321</v>
      </c>
      <c r="K73" s="82"/>
      <c r="L73" s="80">
        <v>7886221</v>
      </c>
      <c r="M73" s="80">
        <v>7268963</v>
      </c>
      <c r="N73" s="80">
        <v>8572086</v>
      </c>
      <c r="O73" s="80">
        <v>8973955</v>
      </c>
      <c r="P73" s="81">
        <f t="shared" ref="P73:P83" si="38">O73/N73-1</f>
        <v>4.6881120884694871E-2</v>
      </c>
      <c r="Q73" s="81">
        <f t="shared" si="33"/>
        <v>0.13792841970824798</v>
      </c>
      <c r="R73" s="80">
        <f t="shared" ref="R73:R83" si="39">O73-N73</f>
        <v>401869</v>
      </c>
      <c r="S73" s="80">
        <f t="shared" si="34"/>
        <v>1087734</v>
      </c>
      <c r="T73" s="81">
        <f t="shared" si="35"/>
        <v>0.74744950525990872</v>
      </c>
    </row>
    <row r="74" spans="1:20" x14ac:dyDescent="0.25">
      <c r="A74" s="37" t="s">
        <v>6</v>
      </c>
      <c r="B74" s="31">
        <v>317922</v>
      </c>
      <c r="C74" s="31">
        <v>444303</v>
      </c>
      <c r="D74" s="31">
        <v>393462</v>
      </c>
      <c r="E74" s="31">
        <v>435639</v>
      </c>
      <c r="F74" s="32">
        <f t="shared" si="36"/>
        <v>0.10719459566616352</v>
      </c>
      <c r="G74" s="32">
        <f t="shared" si="30"/>
        <v>0.37027006624266323</v>
      </c>
      <c r="H74" s="31">
        <f t="shared" si="37"/>
        <v>42177</v>
      </c>
      <c r="I74" s="31">
        <f t="shared" si="31"/>
        <v>117717</v>
      </c>
      <c r="J74" s="32">
        <f t="shared" si="32"/>
        <v>0.15436761716856456</v>
      </c>
      <c r="K74" s="83"/>
      <c r="L74" s="31">
        <v>1271495</v>
      </c>
      <c r="M74" s="31">
        <v>1562262</v>
      </c>
      <c r="N74" s="31">
        <v>1631301</v>
      </c>
      <c r="O74" s="31">
        <v>1756243</v>
      </c>
      <c r="P74" s="32">
        <f>O74/N74-1</f>
        <v>7.6590402384354661E-2</v>
      </c>
      <c r="Q74" s="32">
        <f t="shared" si="33"/>
        <v>0.38124255305762111</v>
      </c>
      <c r="R74" s="31">
        <f>O74-N74</f>
        <v>124942</v>
      </c>
      <c r="S74" s="31">
        <f t="shared" si="34"/>
        <v>484748</v>
      </c>
      <c r="T74" s="32">
        <f t="shared" si="35"/>
        <v>0.14627920035995029</v>
      </c>
    </row>
    <row r="75" spans="1:20" x14ac:dyDescent="0.25">
      <c r="A75" s="37" t="s">
        <v>7</v>
      </c>
      <c r="B75" s="31">
        <v>1218671</v>
      </c>
      <c r="C75" s="31">
        <v>1277874</v>
      </c>
      <c r="D75" s="31">
        <v>1334351</v>
      </c>
      <c r="E75" s="31">
        <v>1367032</v>
      </c>
      <c r="F75" s="32">
        <f t="shared" si="36"/>
        <v>2.4492056437923848E-2</v>
      </c>
      <c r="G75" s="32">
        <f t="shared" si="30"/>
        <v>0.12173999381293221</v>
      </c>
      <c r="H75" s="31">
        <f t="shared" si="37"/>
        <v>32681</v>
      </c>
      <c r="I75" s="31">
        <f t="shared" si="31"/>
        <v>148361</v>
      </c>
      <c r="J75" s="32">
        <f t="shared" si="32"/>
        <v>0.48440445514101615</v>
      </c>
      <c r="K75" s="83"/>
      <c r="L75" s="31">
        <v>5038501</v>
      </c>
      <c r="M75" s="31">
        <v>4447208</v>
      </c>
      <c r="N75" s="31">
        <v>5516529</v>
      </c>
      <c r="O75" s="31">
        <v>5808606</v>
      </c>
      <c r="P75" s="32">
        <f t="shared" si="38"/>
        <v>5.2945792544551118E-2</v>
      </c>
      <c r="Q75" s="32">
        <f t="shared" si="33"/>
        <v>0.15284407009148149</v>
      </c>
      <c r="R75" s="31">
        <f t="shared" si="39"/>
        <v>292077</v>
      </c>
      <c r="S75" s="31">
        <f t="shared" si="34"/>
        <v>770105</v>
      </c>
      <c r="T75" s="32">
        <f t="shared" si="35"/>
        <v>0.48380448541916438</v>
      </c>
    </row>
    <row r="76" spans="1:20" x14ac:dyDescent="0.25">
      <c r="A76" s="37" t="s">
        <v>8</v>
      </c>
      <c r="B76" s="31">
        <v>301356</v>
      </c>
      <c r="C76" s="31">
        <v>294027</v>
      </c>
      <c r="D76" s="31">
        <v>297151</v>
      </c>
      <c r="E76" s="31">
        <v>274151</v>
      </c>
      <c r="F76" s="32">
        <f t="shared" si="36"/>
        <v>-7.7401725048880876E-2</v>
      </c>
      <c r="G76" s="32">
        <f t="shared" si="30"/>
        <v>-9.0275289026931604E-2</v>
      </c>
      <c r="H76" s="31">
        <f t="shared" si="37"/>
        <v>-23000</v>
      </c>
      <c r="I76" s="31">
        <f t="shared" si="31"/>
        <v>-27205</v>
      </c>
      <c r="J76" s="32">
        <f t="shared" si="32"/>
        <v>9.714473822219577E-2</v>
      </c>
      <c r="K76" s="83"/>
      <c r="L76" s="31">
        <v>1310036</v>
      </c>
      <c r="M76" s="31">
        <v>1105521</v>
      </c>
      <c r="N76" s="31">
        <v>1220307</v>
      </c>
      <c r="O76" s="31">
        <v>1195082</v>
      </c>
      <c r="P76" s="32">
        <f t="shared" si="38"/>
        <v>-2.0671027864299751E-2</v>
      </c>
      <c r="Q76" s="32">
        <f t="shared" si="33"/>
        <v>-8.7748733622587505E-2</v>
      </c>
      <c r="R76" s="31">
        <f>O76-N76</f>
        <v>-25225</v>
      </c>
      <c r="S76" s="31">
        <f t="shared" si="34"/>
        <v>-114954</v>
      </c>
      <c r="T76" s="32">
        <f t="shared" si="35"/>
        <v>9.9539550805082283E-2</v>
      </c>
    </row>
    <row r="77" spans="1:20" x14ac:dyDescent="0.25">
      <c r="A77" s="37" t="s">
        <v>9</v>
      </c>
      <c r="B77" s="31">
        <v>42298</v>
      </c>
      <c r="C77" s="31">
        <v>30308</v>
      </c>
      <c r="D77" s="31">
        <v>33163</v>
      </c>
      <c r="E77" s="31">
        <v>34691</v>
      </c>
      <c r="F77" s="32">
        <f t="shared" si="36"/>
        <v>4.6075445526641223E-2</v>
      </c>
      <c r="G77" s="32">
        <f t="shared" si="30"/>
        <v>-0.1798430185824389</v>
      </c>
      <c r="H77" s="31">
        <f t="shared" si="37"/>
        <v>1528</v>
      </c>
      <c r="I77" s="31">
        <f t="shared" si="31"/>
        <v>-7607</v>
      </c>
      <c r="J77" s="32">
        <f t="shared" si="32"/>
        <v>1.2292671242002376E-2</v>
      </c>
      <c r="K77" s="83"/>
      <c r="L77" s="31">
        <v>186782</v>
      </c>
      <c r="M77" s="31">
        <v>119758</v>
      </c>
      <c r="N77" s="31">
        <v>154023</v>
      </c>
      <c r="O77" s="31">
        <v>160378</v>
      </c>
      <c r="P77" s="32">
        <f t="shared" si="38"/>
        <v>4.1260071547755794E-2</v>
      </c>
      <c r="Q77" s="32">
        <f t="shared" si="33"/>
        <v>-0.14136265807197701</v>
      </c>
      <c r="R77" s="31">
        <f t="shared" si="39"/>
        <v>6355</v>
      </c>
      <c r="S77" s="31">
        <f t="shared" si="34"/>
        <v>-26404</v>
      </c>
      <c r="T77" s="32">
        <f t="shared" si="35"/>
        <v>1.3358040769601991E-2</v>
      </c>
    </row>
    <row r="78" spans="1:20" x14ac:dyDescent="0.25">
      <c r="A78" s="84" t="s">
        <v>10</v>
      </c>
      <c r="B78" s="34">
        <v>18609</v>
      </c>
      <c r="C78" s="34">
        <v>10327</v>
      </c>
      <c r="D78" s="34">
        <v>10516</v>
      </c>
      <c r="E78" s="34">
        <v>11877</v>
      </c>
      <c r="F78" s="35">
        <f t="shared" si="36"/>
        <v>0.12942183339672875</v>
      </c>
      <c r="G78" s="35">
        <f t="shared" si="30"/>
        <v>-0.36176043849750117</v>
      </c>
      <c r="H78" s="34">
        <f t="shared" si="37"/>
        <v>1361</v>
      </c>
      <c r="I78" s="34">
        <f t="shared" si="31"/>
        <v>-6732</v>
      </c>
      <c r="J78" s="35">
        <f t="shared" si="32"/>
        <v>4.2085859831443948E-3</v>
      </c>
      <c r="K78" s="83"/>
      <c r="L78" s="34">
        <v>79407</v>
      </c>
      <c r="M78" s="34">
        <v>34214</v>
      </c>
      <c r="N78" s="34">
        <v>49926</v>
      </c>
      <c r="O78" s="34">
        <v>53646</v>
      </c>
      <c r="P78" s="35">
        <f t="shared" si="38"/>
        <v>7.4510275207306798E-2</v>
      </c>
      <c r="Q78" s="35">
        <f t="shared" si="33"/>
        <v>-0.32441724281234652</v>
      </c>
      <c r="R78" s="34">
        <f t="shared" si="39"/>
        <v>3720</v>
      </c>
      <c r="S78" s="34">
        <f t="shared" si="34"/>
        <v>-25761</v>
      </c>
      <c r="T78" s="35">
        <f t="shared" si="35"/>
        <v>4.4682279061097436E-3</v>
      </c>
    </row>
    <row r="79" spans="1:20" x14ac:dyDescent="0.25">
      <c r="A79" s="79" t="s">
        <v>11</v>
      </c>
      <c r="B79" s="80">
        <v>760540</v>
      </c>
      <c r="C79" s="80">
        <v>593977</v>
      </c>
      <c r="D79" s="80">
        <v>637610</v>
      </c>
      <c r="E79" s="80">
        <v>698698</v>
      </c>
      <c r="F79" s="81">
        <f t="shared" si="36"/>
        <v>9.5807782186603019E-2</v>
      </c>
      <c r="G79" s="81">
        <f t="shared" si="30"/>
        <v>-8.1313277408157414E-2</v>
      </c>
      <c r="H79" s="80">
        <f t="shared" si="37"/>
        <v>61088</v>
      </c>
      <c r="I79" s="80">
        <f t="shared" si="31"/>
        <v>-61842</v>
      </c>
      <c r="J79" s="81">
        <f t="shared" si="32"/>
        <v>0.24758193224307676</v>
      </c>
      <c r="K79" s="82"/>
      <c r="L79" s="80">
        <v>3341159</v>
      </c>
      <c r="M79" s="80">
        <v>2264871</v>
      </c>
      <c r="N79" s="80">
        <v>2746648</v>
      </c>
      <c r="O79" s="80">
        <v>3032147</v>
      </c>
      <c r="P79" s="81">
        <f t="shared" si="38"/>
        <v>0.10394451709865993</v>
      </c>
      <c r="Q79" s="81">
        <f t="shared" si="33"/>
        <v>-9.2486469515518421E-2</v>
      </c>
      <c r="R79" s="80">
        <f t="shared" si="39"/>
        <v>285499</v>
      </c>
      <c r="S79" s="80">
        <f t="shared" si="34"/>
        <v>-309012</v>
      </c>
      <c r="T79" s="81">
        <f t="shared" si="35"/>
        <v>0.25255049474009134</v>
      </c>
    </row>
    <row r="80" spans="1:20" x14ac:dyDescent="0.25">
      <c r="A80" s="36" t="s">
        <v>12</v>
      </c>
      <c r="B80" s="31">
        <v>39016</v>
      </c>
      <c r="C80" s="31">
        <v>47129</v>
      </c>
      <c r="D80" s="31">
        <v>47696</v>
      </c>
      <c r="E80" s="31">
        <v>52843</v>
      </c>
      <c r="F80" s="32">
        <f t="shared" si="36"/>
        <v>0.10791261321704115</v>
      </c>
      <c r="G80" s="32">
        <f t="shared" si="30"/>
        <v>0.35439306950994465</v>
      </c>
      <c r="H80" s="31">
        <f t="shared" si="37"/>
        <v>5147</v>
      </c>
      <c r="I80" s="31">
        <f t="shared" si="31"/>
        <v>13827</v>
      </c>
      <c r="J80" s="32">
        <f t="shared" si="32"/>
        <v>1.8724788171027976E-2</v>
      </c>
      <c r="K80" s="83"/>
      <c r="L80" s="31">
        <v>164402</v>
      </c>
      <c r="M80" s="31">
        <v>182909</v>
      </c>
      <c r="N80" s="31">
        <v>175074</v>
      </c>
      <c r="O80" s="31">
        <v>224822</v>
      </c>
      <c r="P80" s="32">
        <f t="shared" si="38"/>
        <v>0.2841541291111187</v>
      </c>
      <c r="Q80" s="32">
        <f t="shared" si="33"/>
        <v>0.36751377720465683</v>
      </c>
      <c r="R80" s="31">
        <f t="shared" si="39"/>
        <v>49748</v>
      </c>
      <c r="S80" s="31">
        <f t="shared" si="34"/>
        <v>60420</v>
      </c>
      <c r="T80" s="32">
        <f t="shared" si="35"/>
        <v>1.8725644676348744E-2</v>
      </c>
    </row>
    <row r="81" spans="1:20" x14ac:dyDescent="0.25">
      <c r="A81" s="37" t="s">
        <v>8</v>
      </c>
      <c r="B81" s="31">
        <v>413130</v>
      </c>
      <c r="C81" s="31">
        <v>360796</v>
      </c>
      <c r="D81" s="31">
        <v>380350</v>
      </c>
      <c r="E81" s="31">
        <v>423156</v>
      </c>
      <c r="F81" s="32">
        <f t="shared" si="36"/>
        <v>0.11254370974102801</v>
      </c>
      <c r="G81" s="32">
        <f t="shared" si="30"/>
        <v>2.426839009512749E-2</v>
      </c>
      <c r="H81" s="31">
        <f t="shared" si="37"/>
        <v>42806</v>
      </c>
      <c r="I81" s="31">
        <f t="shared" si="31"/>
        <v>10026</v>
      </c>
      <c r="J81" s="32">
        <f t="shared" si="32"/>
        <v>0.14994429656339561</v>
      </c>
      <c r="K81" s="83"/>
      <c r="L81" s="31">
        <v>1834015</v>
      </c>
      <c r="M81" s="31">
        <v>1334728</v>
      </c>
      <c r="N81" s="31">
        <v>1643856</v>
      </c>
      <c r="O81" s="31">
        <v>1799444</v>
      </c>
      <c r="P81" s="32">
        <f t="shared" si="38"/>
        <v>9.4648193029073013E-2</v>
      </c>
      <c r="Q81" s="32">
        <f t="shared" si="33"/>
        <v>-1.8849900355231597E-2</v>
      </c>
      <c r="R81" s="31">
        <f t="shared" si="39"/>
        <v>155588</v>
      </c>
      <c r="S81" s="31">
        <f t="shared" si="34"/>
        <v>-34571</v>
      </c>
      <c r="T81" s="32">
        <f t="shared" si="35"/>
        <v>0.14987745398131716</v>
      </c>
    </row>
    <row r="82" spans="1:20" x14ac:dyDescent="0.25">
      <c r="A82" s="37" t="s">
        <v>9</v>
      </c>
      <c r="B82" s="31">
        <v>220431</v>
      </c>
      <c r="C82" s="31">
        <v>136953</v>
      </c>
      <c r="D82" s="31">
        <v>147093</v>
      </c>
      <c r="E82" s="31">
        <v>156675</v>
      </c>
      <c r="F82" s="32">
        <f t="shared" si="36"/>
        <v>6.5142460892088749E-2</v>
      </c>
      <c r="G82" s="32">
        <f t="shared" si="30"/>
        <v>-0.28923336554295898</v>
      </c>
      <c r="H82" s="31">
        <f t="shared" si="37"/>
        <v>9582</v>
      </c>
      <c r="I82" s="31">
        <f t="shared" si="31"/>
        <v>-63756</v>
      </c>
      <c r="J82" s="32">
        <f t="shared" si="32"/>
        <v>5.5517404134810822E-2</v>
      </c>
      <c r="K82" s="83"/>
      <c r="L82" s="31">
        <v>923600</v>
      </c>
      <c r="M82" s="31">
        <v>529116</v>
      </c>
      <c r="N82" s="31">
        <v>655786</v>
      </c>
      <c r="O82" s="31">
        <v>717767</v>
      </c>
      <c r="P82" s="32">
        <f t="shared" si="38"/>
        <v>9.4514064039183499E-2</v>
      </c>
      <c r="Q82" s="32">
        <f t="shared" si="33"/>
        <v>-0.22285946297098314</v>
      </c>
      <c r="R82" s="31">
        <f t="shared" si="39"/>
        <v>61981</v>
      </c>
      <c r="S82" s="31">
        <f t="shared" si="34"/>
        <v>-205833</v>
      </c>
      <c r="T82" s="32">
        <f t="shared" si="35"/>
        <v>5.9783516748400108E-2</v>
      </c>
    </row>
    <row r="83" spans="1:20" x14ac:dyDescent="0.25">
      <c r="A83" s="38" t="s">
        <v>10</v>
      </c>
      <c r="B83" s="69">
        <v>87963</v>
      </c>
      <c r="C83" s="69">
        <v>49099</v>
      </c>
      <c r="D83" s="69">
        <v>62471</v>
      </c>
      <c r="E83" s="69">
        <v>66024</v>
      </c>
      <c r="F83" s="70">
        <f t="shared" si="36"/>
        <v>5.6874389716828677E-2</v>
      </c>
      <c r="G83" s="70">
        <f t="shared" si="30"/>
        <v>-0.24941168445823814</v>
      </c>
      <c r="H83" s="69">
        <f t="shared" si="37"/>
        <v>3553</v>
      </c>
      <c r="I83" s="69">
        <f t="shared" si="31"/>
        <v>-21939</v>
      </c>
      <c r="J83" s="70">
        <f t="shared" si="32"/>
        <v>2.3395443373842348E-2</v>
      </c>
      <c r="K83" s="83"/>
      <c r="L83" s="69">
        <v>419142</v>
      </c>
      <c r="M83" s="69">
        <v>218118</v>
      </c>
      <c r="N83" s="69">
        <v>271932</v>
      </c>
      <c r="O83" s="69">
        <v>290114</v>
      </c>
      <c r="P83" s="70">
        <f t="shared" si="38"/>
        <v>6.6862303811247026E-2</v>
      </c>
      <c r="Q83" s="70">
        <f t="shared" si="33"/>
        <v>-0.30783839367088006</v>
      </c>
      <c r="R83" s="69">
        <f t="shared" si="39"/>
        <v>18182</v>
      </c>
      <c r="S83" s="69">
        <f t="shared" si="34"/>
        <v>-129028</v>
      </c>
      <c r="T83" s="70">
        <f t="shared" si="35"/>
        <v>2.4163879334025314E-2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152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abril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2659396</v>
      </c>
      <c r="C88" s="76">
        <v>2650816</v>
      </c>
      <c r="D88" s="76">
        <v>2706253</v>
      </c>
      <c r="E88" s="76">
        <v>2822088</v>
      </c>
      <c r="F88" s="77">
        <f>E88/D88-1</f>
        <v>4.2802723913839547E-2</v>
      </c>
      <c r="G88" s="77">
        <f t="shared" ref="G88:G119" si="40">E88/B88-1</f>
        <v>6.1176297174245553E-2</v>
      </c>
      <c r="H88" s="76">
        <f>E88-D88</f>
        <v>115835</v>
      </c>
      <c r="I88" s="76">
        <f t="shared" ref="I88:I119" si="41">E88-B88</f>
        <v>162692</v>
      </c>
      <c r="J88" s="77">
        <f>E88/$E$88</f>
        <v>1</v>
      </c>
      <c r="K88" s="78"/>
      <c r="L88" s="76">
        <v>11227380</v>
      </c>
      <c r="M88" s="76">
        <v>9533834</v>
      </c>
      <c r="N88" s="76">
        <v>11318734</v>
      </c>
      <c r="O88" s="76">
        <v>12006102</v>
      </c>
      <c r="P88" s="77">
        <f>O88/N88-1</f>
        <v>6.0728346474084427E-2</v>
      </c>
      <c r="Q88" s="77">
        <f t="shared" ref="Q88:Q119" si="42">O88/L88-1</f>
        <v>6.9359191547805343E-2</v>
      </c>
      <c r="R88" s="76">
        <f>O88-N88</f>
        <v>687368</v>
      </c>
      <c r="S88" s="76">
        <f t="shared" ref="S88:S119" si="43">O88-L88</f>
        <v>778722</v>
      </c>
      <c r="T88" s="77">
        <f>O88/$O$88</f>
        <v>1</v>
      </c>
    </row>
    <row r="89" spans="1:20" x14ac:dyDescent="0.25">
      <c r="A89" s="85" t="s">
        <v>16</v>
      </c>
      <c r="B89" s="86">
        <v>392732</v>
      </c>
      <c r="C89" s="86">
        <v>331390</v>
      </c>
      <c r="D89" s="86">
        <v>355796</v>
      </c>
      <c r="E89" s="86">
        <v>301985</v>
      </c>
      <c r="F89" s="87">
        <f t="shared" ref="F89:F119" si="44">E89/D89-1</f>
        <v>-0.15124116066510018</v>
      </c>
      <c r="G89" s="87">
        <f t="shared" si="40"/>
        <v>-0.23106596865037732</v>
      </c>
      <c r="H89" s="86">
        <f t="shared" ref="H89:H119" si="45">E89-D89</f>
        <v>-53811</v>
      </c>
      <c r="I89" s="86">
        <f t="shared" si="41"/>
        <v>-90747</v>
      </c>
      <c r="J89" s="87">
        <f>E89/$E$88</f>
        <v>0.10700764823775871</v>
      </c>
      <c r="K89" s="88"/>
      <c r="L89" s="86">
        <v>1131924</v>
      </c>
      <c r="M89" s="86">
        <v>981985</v>
      </c>
      <c r="N89" s="86">
        <v>1139257</v>
      </c>
      <c r="O89" s="86">
        <v>1056095</v>
      </c>
      <c r="P89" s="87">
        <f t="shared" ref="P89:P119" si="46">O89/N89-1</f>
        <v>-7.2996698725572906E-2</v>
      </c>
      <c r="Q89" s="87">
        <f t="shared" si="42"/>
        <v>-6.699124676215007E-2</v>
      </c>
      <c r="R89" s="86">
        <f t="shared" ref="R89:R119" si="47">O89-N89</f>
        <v>-83162</v>
      </c>
      <c r="S89" s="86">
        <f t="shared" si="43"/>
        <v>-75829</v>
      </c>
      <c r="T89" s="87">
        <f>O89/$O$88</f>
        <v>8.796318738588095E-2</v>
      </c>
    </row>
    <row r="90" spans="1:20" x14ac:dyDescent="0.25">
      <c r="A90" s="55" t="s">
        <v>17</v>
      </c>
      <c r="B90" s="27">
        <v>105594</v>
      </c>
      <c r="C90" s="27">
        <v>104424</v>
      </c>
      <c r="D90" s="27">
        <v>118128</v>
      </c>
      <c r="E90" s="27">
        <v>84906</v>
      </c>
      <c r="F90" s="28">
        <f t="shared" si="44"/>
        <v>-0.28123730190979279</v>
      </c>
      <c r="G90" s="28">
        <f t="shared" si="40"/>
        <v>-0.19592022273992837</v>
      </c>
      <c r="H90" s="27">
        <f t="shared" si="45"/>
        <v>-33222</v>
      </c>
      <c r="I90" s="27">
        <f t="shared" si="41"/>
        <v>-20688</v>
      </c>
      <c r="J90" s="28">
        <f>E90/$E$23</f>
        <v>0.19422623813336384</v>
      </c>
      <c r="K90" s="89"/>
      <c r="L90" s="27">
        <v>304400</v>
      </c>
      <c r="M90" s="27">
        <v>291761</v>
      </c>
      <c r="N90" s="27">
        <v>343203</v>
      </c>
      <c r="O90" s="27">
        <v>312544</v>
      </c>
      <c r="P90" s="28">
        <f t="shared" si="46"/>
        <v>-8.9331969708889458E-2</v>
      </c>
      <c r="Q90" s="28">
        <f t="shared" si="42"/>
        <v>2.6754270696452087E-2</v>
      </c>
      <c r="R90" s="27">
        <f>O90-N90</f>
        <v>-30659</v>
      </c>
      <c r="S90" s="27">
        <f t="shared" si="43"/>
        <v>8144</v>
      </c>
      <c r="T90" s="28">
        <f>O90/$O$23</f>
        <v>0.17480900959048995</v>
      </c>
    </row>
    <row r="91" spans="1:20" x14ac:dyDescent="0.25">
      <c r="A91" s="50" t="s">
        <v>18</v>
      </c>
      <c r="B91" s="27">
        <v>73759</v>
      </c>
      <c r="C91" s="27">
        <v>50463</v>
      </c>
      <c r="D91" s="27">
        <v>72901</v>
      </c>
      <c r="E91" s="27">
        <v>44204</v>
      </c>
      <c r="F91" s="51">
        <f t="shared" si="44"/>
        <v>-0.39364343424644377</v>
      </c>
      <c r="G91" s="51">
        <f t="shared" si="40"/>
        <v>-0.4006968641114983</v>
      </c>
      <c r="H91" s="27">
        <f t="shared" si="45"/>
        <v>-28697</v>
      </c>
      <c r="I91" s="52">
        <f t="shared" si="41"/>
        <v>-29555</v>
      </c>
      <c r="J91" s="51">
        <f>E91/$E$23</f>
        <v>0.10111860917305272</v>
      </c>
      <c r="K91" s="90"/>
      <c r="L91" s="27">
        <v>204606</v>
      </c>
      <c r="M91" s="27">
        <v>129545</v>
      </c>
      <c r="N91" s="27">
        <v>219216</v>
      </c>
      <c r="O91" s="27">
        <v>134578</v>
      </c>
      <c r="P91" s="51">
        <f t="shared" si="46"/>
        <v>-0.38609408072403473</v>
      </c>
      <c r="Q91" s="51">
        <f t="shared" si="42"/>
        <v>-0.34225780280148188</v>
      </c>
      <c r="R91" s="52">
        <f t="shared" si="47"/>
        <v>-84638</v>
      </c>
      <c r="S91" s="52">
        <f t="shared" si="43"/>
        <v>-70028</v>
      </c>
      <c r="T91" s="51">
        <f>O91/$O$23</f>
        <v>7.5270831923405834E-2</v>
      </c>
    </row>
    <row r="92" spans="1:20" x14ac:dyDescent="0.25">
      <c r="A92" s="50" t="s">
        <v>19</v>
      </c>
      <c r="B92" s="52">
        <f>B90-B91</f>
        <v>31835</v>
      </c>
      <c r="C92" s="52">
        <f>C90-C91</f>
        <v>53961</v>
      </c>
      <c r="D92" s="52">
        <f>D90-D91</f>
        <v>45227</v>
      </c>
      <c r="E92" s="52">
        <f>E90-E91</f>
        <v>40702</v>
      </c>
      <c r="F92" s="51">
        <f t="shared" si="44"/>
        <v>-0.10005085457801755</v>
      </c>
      <c r="G92" s="51">
        <f t="shared" si="40"/>
        <v>0.27852991989948173</v>
      </c>
      <c r="H92" s="52">
        <f t="shared" si="45"/>
        <v>-4525</v>
      </c>
      <c r="I92" s="52">
        <f t="shared" si="41"/>
        <v>8867</v>
      </c>
      <c r="J92" s="51">
        <f>E92/$E$23</f>
        <v>9.3107628960311106E-2</v>
      </c>
      <c r="K92" s="90"/>
      <c r="L92" s="52">
        <f>L90-L91</f>
        <v>99794</v>
      </c>
      <c r="M92" s="52">
        <f>M90-M91</f>
        <v>162216</v>
      </c>
      <c r="N92" s="52">
        <f>N90-N91</f>
        <v>123987</v>
      </c>
      <c r="O92" s="52">
        <f>O90-O91</f>
        <v>177966</v>
      </c>
      <c r="P92" s="51">
        <f t="shared" si="46"/>
        <v>0.43536015872631806</v>
      </c>
      <c r="Q92" s="51">
        <f t="shared" si="42"/>
        <v>0.78333366735475085</v>
      </c>
      <c r="R92" s="52">
        <f t="shared" si="47"/>
        <v>53979</v>
      </c>
      <c r="S92" s="52">
        <f t="shared" si="43"/>
        <v>78172</v>
      </c>
      <c r="T92" s="51">
        <f>O92/$O$23</f>
        <v>9.9538177667084102E-2</v>
      </c>
    </row>
    <row r="93" spans="1:20" x14ac:dyDescent="0.25">
      <c r="A93" s="91" t="s">
        <v>20</v>
      </c>
      <c r="B93" s="34">
        <v>287138</v>
      </c>
      <c r="C93" s="34">
        <v>226966</v>
      </c>
      <c r="D93" s="34">
        <v>237668</v>
      </c>
      <c r="E93" s="34">
        <v>217079</v>
      </c>
      <c r="F93" s="35">
        <f t="shared" si="44"/>
        <v>-8.662924752175305E-2</v>
      </c>
      <c r="G93" s="35">
        <f t="shared" si="40"/>
        <v>-0.24399069436995446</v>
      </c>
      <c r="H93" s="34">
        <f t="shared" si="45"/>
        <v>-20589</v>
      </c>
      <c r="I93" s="34">
        <f t="shared" si="41"/>
        <v>-70059</v>
      </c>
      <c r="J93" s="35">
        <f>E93/$E$23</f>
        <v>0.49657783369552783</v>
      </c>
      <c r="K93" s="90"/>
      <c r="L93" s="27">
        <v>827524</v>
      </c>
      <c r="M93" s="27">
        <v>690224</v>
      </c>
      <c r="N93" s="27">
        <v>796054</v>
      </c>
      <c r="O93" s="27">
        <v>743551</v>
      </c>
      <c r="P93" s="35">
        <f t="shared" si="46"/>
        <v>-6.5954068442593106E-2</v>
      </c>
      <c r="Q93" s="35">
        <f t="shared" si="42"/>
        <v>-0.10147500253769071</v>
      </c>
      <c r="R93" s="34">
        <f t="shared" si="47"/>
        <v>-52503</v>
      </c>
      <c r="S93" s="34">
        <f t="shared" si="43"/>
        <v>-83973</v>
      </c>
      <c r="T93" s="35">
        <f>O93/$O$23</f>
        <v>0.41587556916792001</v>
      </c>
    </row>
    <row r="94" spans="1:20" x14ac:dyDescent="0.25">
      <c r="A94" s="85" t="s">
        <v>21</v>
      </c>
      <c r="B94" s="86">
        <v>2266664</v>
      </c>
      <c r="C94" s="86">
        <v>2319426</v>
      </c>
      <c r="D94" s="86">
        <v>2350457</v>
      </c>
      <c r="E94" s="86">
        <v>2520103</v>
      </c>
      <c r="F94" s="87">
        <f t="shared" si="44"/>
        <v>7.2175751353885653E-2</v>
      </c>
      <c r="G94" s="87">
        <f t="shared" si="40"/>
        <v>0.11181145507230017</v>
      </c>
      <c r="H94" s="86">
        <f t="shared" si="45"/>
        <v>169646</v>
      </c>
      <c r="I94" s="86">
        <f t="shared" si="41"/>
        <v>253439</v>
      </c>
      <c r="J94" s="87">
        <f t="shared" ref="J94:J119" si="48">E94/$E$88</f>
        <v>0.89299235176224134</v>
      </c>
      <c r="K94" s="88"/>
      <c r="L94" s="86">
        <v>10095456</v>
      </c>
      <c r="M94" s="86">
        <v>8551849</v>
      </c>
      <c r="N94" s="86">
        <v>10179477</v>
      </c>
      <c r="O94" s="86">
        <v>10950007</v>
      </c>
      <c r="P94" s="87">
        <f t="shared" si="46"/>
        <v>7.5694458565995104E-2</v>
      </c>
      <c r="Q94" s="87">
        <f t="shared" si="42"/>
        <v>8.4647092711810146E-2</v>
      </c>
      <c r="R94" s="86">
        <f t="shared" si="47"/>
        <v>770530</v>
      </c>
      <c r="S94" s="86">
        <f t="shared" si="43"/>
        <v>854551</v>
      </c>
      <c r="T94" s="87">
        <f t="shared" ref="T94:T119" si="49">O94/$O$88</f>
        <v>0.91203681261411906</v>
      </c>
    </row>
    <row r="95" spans="1:20" x14ac:dyDescent="0.25">
      <c r="A95" s="49" t="s">
        <v>22</v>
      </c>
      <c r="B95" s="92">
        <v>337995</v>
      </c>
      <c r="C95" s="92">
        <v>278608</v>
      </c>
      <c r="D95" s="92">
        <v>278156</v>
      </c>
      <c r="E95" s="92">
        <v>295373</v>
      </c>
      <c r="F95" s="93">
        <f t="shared" si="44"/>
        <v>6.1896921152159168E-2</v>
      </c>
      <c r="G95" s="93">
        <f t="shared" si="40"/>
        <v>-0.1261024571369399</v>
      </c>
      <c r="H95" s="92">
        <f t="shared" si="45"/>
        <v>17217</v>
      </c>
      <c r="I95" s="92">
        <f t="shared" si="41"/>
        <v>-42622</v>
      </c>
      <c r="J95" s="93">
        <f t="shared" si="48"/>
        <v>0.10466470216378795</v>
      </c>
      <c r="K95" s="89"/>
      <c r="L95" s="92">
        <v>1610584</v>
      </c>
      <c r="M95" s="92">
        <v>1061946</v>
      </c>
      <c r="N95" s="92">
        <v>1314419</v>
      </c>
      <c r="O95" s="92">
        <v>1446457</v>
      </c>
      <c r="P95" s="93">
        <f t="shared" si="46"/>
        <v>0.10045350835616351</v>
      </c>
      <c r="Q95" s="93">
        <f t="shared" si="42"/>
        <v>-0.10190527162817964</v>
      </c>
      <c r="R95" s="92">
        <f t="shared" si="47"/>
        <v>132038</v>
      </c>
      <c r="S95" s="92">
        <f t="shared" si="43"/>
        <v>-164127</v>
      </c>
      <c r="T95" s="93">
        <f t="shared" si="49"/>
        <v>0.12047682086992098</v>
      </c>
    </row>
    <row r="96" spans="1:20" x14ac:dyDescent="0.25">
      <c r="A96" s="54" t="s">
        <v>23</v>
      </c>
      <c r="B96" s="31">
        <v>18025</v>
      </c>
      <c r="C96" s="31">
        <v>16332</v>
      </c>
      <c r="D96" s="31">
        <v>18885</v>
      </c>
      <c r="E96" s="31">
        <v>15946</v>
      </c>
      <c r="F96" s="32">
        <f t="shared" si="44"/>
        <v>-0.15562615832671434</v>
      </c>
      <c r="G96" s="32">
        <f t="shared" si="40"/>
        <v>-0.11533980582524272</v>
      </c>
      <c r="H96" s="31">
        <f t="shared" si="45"/>
        <v>-2939</v>
      </c>
      <c r="I96" s="31">
        <f t="shared" si="41"/>
        <v>-2079</v>
      </c>
      <c r="J96" s="32">
        <f t="shared" si="48"/>
        <v>5.6504262092464874E-3</v>
      </c>
      <c r="K96" s="90"/>
      <c r="L96" s="31">
        <v>101266</v>
      </c>
      <c r="M96" s="31">
        <v>75589</v>
      </c>
      <c r="N96" s="31">
        <v>91082</v>
      </c>
      <c r="O96" s="31">
        <v>99902</v>
      </c>
      <c r="P96" s="32">
        <f t="shared" si="46"/>
        <v>9.6835818273643515E-2</v>
      </c>
      <c r="Q96" s="32">
        <f t="shared" si="42"/>
        <v>-1.3469476428416227E-2</v>
      </c>
      <c r="R96" s="31">
        <f t="shared" si="47"/>
        <v>8820</v>
      </c>
      <c r="S96" s="31">
        <f t="shared" si="43"/>
        <v>-1364</v>
      </c>
      <c r="T96" s="32">
        <f t="shared" si="49"/>
        <v>8.3209354709796735E-3</v>
      </c>
    </row>
    <row r="97" spans="1:20" x14ac:dyDescent="0.25">
      <c r="A97" s="54" t="s">
        <v>24</v>
      </c>
      <c r="B97" s="31">
        <v>1455</v>
      </c>
      <c r="C97" s="31">
        <v>1670</v>
      </c>
      <c r="D97" s="31">
        <v>1803</v>
      </c>
      <c r="E97" s="31">
        <v>2616</v>
      </c>
      <c r="F97" s="32">
        <f t="shared" si="44"/>
        <v>0.45091514143094846</v>
      </c>
      <c r="G97" s="32">
        <f t="shared" si="40"/>
        <v>0.79793814432989696</v>
      </c>
      <c r="H97" s="31">
        <f t="shared" si="45"/>
        <v>813</v>
      </c>
      <c r="I97" s="31">
        <f t="shared" si="41"/>
        <v>1161</v>
      </c>
      <c r="J97" s="32">
        <f t="shared" si="48"/>
        <v>9.269732198287226E-4</v>
      </c>
      <c r="K97" s="90"/>
      <c r="L97" s="31">
        <v>10868</v>
      </c>
      <c r="M97" s="31">
        <v>6874</v>
      </c>
      <c r="N97" s="31">
        <v>13005</v>
      </c>
      <c r="O97" s="31">
        <v>14435</v>
      </c>
      <c r="P97" s="32">
        <f t="shared" si="46"/>
        <v>0.10995770857362563</v>
      </c>
      <c r="Q97" s="32">
        <f t="shared" si="42"/>
        <v>0.32821126242178877</v>
      </c>
      <c r="R97" s="31">
        <f t="shared" si="47"/>
        <v>1430</v>
      </c>
      <c r="S97" s="31">
        <f t="shared" si="43"/>
        <v>3567</v>
      </c>
      <c r="T97" s="32">
        <f t="shared" si="49"/>
        <v>1.2023052944244519E-3</v>
      </c>
    </row>
    <row r="98" spans="1:20" x14ac:dyDescent="0.25">
      <c r="A98" s="54" t="s">
        <v>25</v>
      </c>
      <c r="B98" s="31">
        <v>48934</v>
      </c>
      <c r="C98" s="31">
        <v>43901</v>
      </c>
      <c r="D98" s="31">
        <v>40457</v>
      </c>
      <c r="E98" s="31">
        <v>33532</v>
      </c>
      <c r="F98" s="32">
        <f t="shared" si="44"/>
        <v>-0.17116938972242135</v>
      </c>
      <c r="G98" s="32">
        <f t="shared" si="40"/>
        <v>-0.3147504802386889</v>
      </c>
      <c r="H98" s="31">
        <f t="shared" si="45"/>
        <v>-6925</v>
      </c>
      <c r="I98" s="31">
        <f t="shared" si="41"/>
        <v>-15402</v>
      </c>
      <c r="J98" s="32">
        <f t="shared" si="48"/>
        <v>1.1881982418691409E-2</v>
      </c>
      <c r="K98" s="90"/>
      <c r="L98" s="31">
        <v>332080</v>
      </c>
      <c r="M98" s="31">
        <v>248929</v>
      </c>
      <c r="N98" s="31">
        <v>316387</v>
      </c>
      <c r="O98" s="31">
        <v>291718</v>
      </c>
      <c r="P98" s="32">
        <f t="shared" si="46"/>
        <v>-7.7970965937285697E-2</v>
      </c>
      <c r="Q98" s="32">
        <f t="shared" si="42"/>
        <v>-0.12154300168634069</v>
      </c>
      <c r="R98" s="31">
        <f t="shared" si="47"/>
        <v>-24669</v>
      </c>
      <c r="S98" s="31">
        <f t="shared" si="43"/>
        <v>-40362</v>
      </c>
      <c r="T98" s="32">
        <f t="shared" si="49"/>
        <v>2.4297478065736906E-2</v>
      </c>
    </row>
    <row r="99" spans="1:20" x14ac:dyDescent="0.25">
      <c r="A99" s="54" t="s">
        <v>26</v>
      </c>
      <c r="B99" s="31">
        <v>7500</v>
      </c>
      <c r="C99" s="31">
        <v>14236</v>
      </c>
      <c r="D99" s="31">
        <v>16677</v>
      </c>
      <c r="E99" s="31">
        <v>9339</v>
      </c>
      <c r="F99" s="32">
        <f t="shared" si="44"/>
        <v>-0.44000719553876599</v>
      </c>
      <c r="G99" s="32">
        <f t="shared" si="40"/>
        <v>0.24520000000000008</v>
      </c>
      <c r="H99" s="31">
        <f t="shared" si="45"/>
        <v>-7338</v>
      </c>
      <c r="I99" s="31">
        <f t="shared" si="41"/>
        <v>1839</v>
      </c>
      <c r="J99" s="32">
        <f t="shared" si="48"/>
        <v>3.3092518730812081E-3</v>
      </c>
      <c r="K99" s="90"/>
      <c r="L99" s="31">
        <v>27663</v>
      </c>
      <c r="M99" s="31">
        <v>40606</v>
      </c>
      <c r="N99" s="31">
        <v>51367</v>
      </c>
      <c r="O99" s="31">
        <v>49193</v>
      </c>
      <c r="P99" s="32">
        <f t="shared" si="46"/>
        <v>-4.232289212918805E-2</v>
      </c>
      <c r="Q99" s="32">
        <f t="shared" si="42"/>
        <v>0.77829591873621795</v>
      </c>
      <c r="R99" s="31">
        <f t="shared" si="47"/>
        <v>-2174</v>
      </c>
      <c r="S99" s="31">
        <f t="shared" si="43"/>
        <v>21530</v>
      </c>
      <c r="T99" s="32">
        <f t="shared" si="49"/>
        <v>4.0973331727483242E-3</v>
      </c>
    </row>
    <row r="100" spans="1:20" x14ac:dyDescent="0.25">
      <c r="A100" s="54" t="s">
        <v>27</v>
      </c>
      <c r="B100" s="31">
        <v>47083</v>
      </c>
      <c r="C100" s="31">
        <v>23573</v>
      </c>
      <c r="D100" s="31">
        <v>30668</v>
      </c>
      <c r="E100" s="31">
        <v>23736</v>
      </c>
      <c r="F100" s="32">
        <f t="shared" si="44"/>
        <v>-0.2260336507108387</v>
      </c>
      <c r="G100" s="32">
        <f t="shared" si="40"/>
        <v>-0.49586899730263578</v>
      </c>
      <c r="H100" s="31">
        <f t="shared" si="45"/>
        <v>-6932</v>
      </c>
      <c r="I100" s="31">
        <f t="shared" si="41"/>
        <v>-23347</v>
      </c>
      <c r="J100" s="32">
        <f t="shared" si="48"/>
        <v>8.4107937101890514E-3</v>
      </c>
      <c r="K100" s="90"/>
      <c r="L100" s="31">
        <v>384943</v>
      </c>
      <c r="M100" s="31">
        <v>208013</v>
      </c>
      <c r="N100" s="31">
        <v>297837</v>
      </c>
      <c r="O100" s="31">
        <v>291902</v>
      </c>
      <c r="P100" s="32">
        <f t="shared" si="46"/>
        <v>-1.9927007054194035E-2</v>
      </c>
      <c r="Q100" s="32">
        <f t="shared" si="42"/>
        <v>-0.24170071932727699</v>
      </c>
      <c r="R100" s="31">
        <f t="shared" si="47"/>
        <v>-5935</v>
      </c>
      <c r="S100" s="31">
        <f t="shared" si="43"/>
        <v>-93041</v>
      </c>
      <c r="T100" s="32">
        <f t="shared" si="49"/>
        <v>2.4312803606032999E-2</v>
      </c>
    </row>
    <row r="101" spans="1:20" x14ac:dyDescent="0.25">
      <c r="A101" s="54" t="s">
        <v>28</v>
      </c>
      <c r="B101" s="31">
        <v>2569</v>
      </c>
      <c r="C101" s="31">
        <v>4874</v>
      </c>
      <c r="D101" s="31">
        <v>4106</v>
      </c>
      <c r="E101" s="31">
        <v>6543</v>
      </c>
      <c r="F101" s="32">
        <f t="shared" si="44"/>
        <v>0.59352167559668767</v>
      </c>
      <c r="G101" s="32">
        <f t="shared" si="40"/>
        <v>1.5469054106656288</v>
      </c>
      <c r="H101" s="31">
        <f t="shared" si="45"/>
        <v>2437</v>
      </c>
      <c r="I101" s="31">
        <f t="shared" si="41"/>
        <v>3974</v>
      </c>
      <c r="J101" s="32">
        <f t="shared" si="48"/>
        <v>2.3184960922550961E-3</v>
      </c>
      <c r="K101" s="90"/>
      <c r="L101" s="31">
        <v>8562</v>
      </c>
      <c r="M101" s="31">
        <v>16521</v>
      </c>
      <c r="N101" s="31">
        <v>16004</v>
      </c>
      <c r="O101" s="31">
        <v>20882</v>
      </c>
      <c r="P101" s="32">
        <f t="shared" si="46"/>
        <v>0.30479880029992512</v>
      </c>
      <c r="Q101" s="32">
        <f t="shared" si="42"/>
        <v>1.4389161410885305</v>
      </c>
      <c r="R101" s="31">
        <f t="shared" si="47"/>
        <v>4878</v>
      </c>
      <c r="S101" s="31">
        <f t="shared" si="43"/>
        <v>12320</v>
      </c>
      <c r="T101" s="32">
        <f t="shared" si="49"/>
        <v>1.7392822416467894E-3</v>
      </c>
    </row>
    <row r="102" spans="1:20" x14ac:dyDescent="0.25">
      <c r="A102" s="54" t="s">
        <v>29</v>
      </c>
      <c r="B102" s="31">
        <v>1007987</v>
      </c>
      <c r="C102" s="31">
        <v>1064117</v>
      </c>
      <c r="D102" s="31">
        <v>1041525</v>
      </c>
      <c r="E102" s="31">
        <v>1164223</v>
      </c>
      <c r="F102" s="32">
        <f t="shared" si="44"/>
        <v>0.11780610162982175</v>
      </c>
      <c r="G102" s="32">
        <f t="shared" si="40"/>
        <v>0.15499803072857099</v>
      </c>
      <c r="H102" s="31">
        <f t="shared" si="45"/>
        <v>122698</v>
      </c>
      <c r="I102" s="31">
        <f t="shared" si="41"/>
        <v>156236</v>
      </c>
      <c r="J102" s="32">
        <f t="shared" si="48"/>
        <v>0.41253958062257451</v>
      </c>
      <c r="K102" s="90"/>
      <c r="L102" s="31">
        <v>4061519</v>
      </c>
      <c r="M102" s="31">
        <v>3502820</v>
      </c>
      <c r="N102" s="31">
        <v>4109456</v>
      </c>
      <c r="O102" s="31">
        <v>4452093</v>
      </c>
      <c r="P102" s="32">
        <f t="shared" si="46"/>
        <v>8.337770254749044E-2</v>
      </c>
      <c r="Q102" s="32">
        <f t="shared" si="42"/>
        <v>9.6164513818598474E-2</v>
      </c>
      <c r="R102" s="31">
        <f t="shared" si="47"/>
        <v>342637</v>
      </c>
      <c r="S102" s="31">
        <f t="shared" si="43"/>
        <v>390574</v>
      </c>
      <c r="T102" s="32">
        <f t="shared" si="49"/>
        <v>0.37081918844267692</v>
      </c>
    </row>
    <row r="103" spans="1:20" x14ac:dyDescent="0.25">
      <c r="A103" s="54" t="s">
        <v>30</v>
      </c>
      <c r="B103" s="31">
        <v>110366</v>
      </c>
      <c r="C103" s="31">
        <v>114040</v>
      </c>
      <c r="D103" s="31">
        <v>138315</v>
      </c>
      <c r="E103" s="31">
        <v>149936</v>
      </c>
      <c r="F103" s="32">
        <f t="shared" si="44"/>
        <v>8.4018363879550195E-2</v>
      </c>
      <c r="G103" s="32">
        <f t="shared" si="40"/>
        <v>0.35853433122519607</v>
      </c>
      <c r="H103" s="31">
        <f t="shared" si="45"/>
        <v>11621</v>
      </c>
      <c r="I103" s="31">
        <f t="shared" si="41"/>
        <v>39570</v>
      </c>
      <c r="J103" s="32">
        <f t="shared" si="48"/>
        <v>5.3129455920580791E-2</v>
      </c>
      <c r="K103" s="90"/>
      <c r="L103" s="31">
        <v>416307</v>
      </c>
      <c r="M103" s="31">
        <v>415595</v>
      </c>
      <c r="N103" s="31">
        <v>540639</v>
      </c>
      <c r="O103" s="31">
        <v>580404</v>
      </c>
      <c r="P103" s="32">
        <f t="shared" si="46"/>
        <v>7.3551852530061579E-2</v>
      </c>
      <c r="Q103" s="32">
        <f t="shared" si="42"/>
        <v>0.39417305017691273</v>
      </c>
      <c r="R103" s="31">
        <f t="shared" si="47"/>
        <v>39765</v>
      </c>
      <c r="S103" s="31">
        <f t="shared" si="43"/>
        <v>164097</v>
      </c>
      <c r="T103" s="32">
        <f t="shared" si="49"/>
        <v>4.8342417880507763E-2</v>
      </c>
    </row>
    <row r="104" spans="1:20" x14ac:dyDescent="0.25">
      <c r="A104" s="54" t="s">
        <v>31</v>
      </c>
      <c r="B104" s="31">
        <v>97842</v>
      </c>
      <c r="C104" s="31">
        <v>109312</v>
      </c>
      <c r="D104" s="31">
        <v>106948</v>
      </c>
      <c r="E104" s="31">
        <v>110714</v>
      </c>
      <c r="F104" s="32">
        <f t="shared" si="44"/>
        <v>3.521337472416497E-2</v>
      </c>
      <c r="G104" s="32">
        <f t="shared" si="40"/>
        <v>0.13155904417325903</v>
      </c>
      <c r="H104" s="31">
        <f t="shared" si="45"/>
        <v>3766</v>
      </c>
      <c r="I104" s="31">
        <f t="shared" si="41"/>
        <v>12872</v>
      </c>
      <c r="J104" s="32">
        <f t="shared" si="48"/>
        <v>3.923123587924969E-2</v>
      </c>
      <c r="K104" s="90"/>
      <c r="L104" s="31">
        <v>357156</v>
      </c>
      <c r="M104" s="31">
        <v>410280</v>
      </c>
      <c r="N104" s="31">
        <v>393582</v>
      </c>
      <c r="O104" s="31">
        <v>430563</v>
      </c>
      <c r="P104" s="32">
        <f t="shared" si="46"/>
        <v>9.3960089638245758E-2</v>
      </c>
      <c r="Q104" s="32">
        <f t="shared" si="42"/>
        <v>0.20553203642105977</v>
      </c>
      <c r="R104" s="31">
        <f t="shared" si="47"/>
        <v>36981</v>
      </c>
      <c r="S104" s="31">
        <f t="shared" si="43"/>
        <v>73407</v>
      </c>
      <c r="T104" s="32">
        <f t="shared" si="49"/>
        <v>3.5862014165796693E-2</v>
      </c>
    </row>
    <row r="105" spans="1:20" x14ac:dyDescent="0.25">
      <c r="A105" s="54" t="s">
        <v>32</v>
      </c>
      <c r="B105" s="31">
        <v>91023</v>
      </c>
      <c r="C105" s="31">
        <v>107027</v>
      </c>
      <c r="D105" s="31">
        <v>87599</v>
      </c>
      <c r="E105" s="31">
        <v>107623</v>
      </c>
      <c r="F105" s="32">
        <f t="shared" si="44"/>
        <v>0.22858708432744668</v>
      </c>
      <c r="G105" s="32">
        <f t="shared" si="40"/>
        <v>0.18237148852487839</v>
      </c>
      <c r="H105" s="31">
        <f t="shared" si="45"/>
        <v>20024</v>
      </c>
      <c r="I105" s="31">
        <f t="shared" si="41"/>
        <v>16600</v>
      </c>
      <c r="J105" s="32">
        <f t="shared" si="48"/>
        <v>3.8135947567900078E-2</v>
      </c>
      <c r="K105" s="90"/>
      <c r="L105" s="31">
        <v>378399</v>
      </c>
      <c r="M105" s="31">
        <v>403038</v>
      </c>
      <c r="N105" s="31">
        <v>380835</v>
      </c>
      <c r="O105" s="31">
        <v>417289</v>
      </c>
      <c r="P105" s="32">
        <f t="shared" si="46"/>
        <v>9.5721244108340819E-2</v>
      </c>
      <c r="Q105" s="32">
        <f t="shared" si="42"/>
        <v>0.10277511304205356</v>
      </c>
      <c r="R105" s="31">
        <f t="shared" si="47"/>
        <v>36454</v>
      </c>
      <c r="S105" s="31">
        <f t="shared" si="43"/>
        <v>38890</v>
      </c>
      <c r="T105" s="32">
        <f t="shared" si="49"/>
        <v>3.4756409699001393E-2</v>
      </c>
    </row>
    <row r="106" spans="1:20" x14ac:dyDescent="0.25">
      <c r="A106" s="54" t="s">
        <v>33</v>
      </c>
      <c r="B106" s="31">
        <v>60666</v>
      </c>
      <c r="C106" s="31">
        <v>77432</v>
      </c>
      <c r="D106" s="31">
        <v>86861</v>
      </c>
      <c r="E106" s="31">
        <v>99202</v>
      </c>
      <c r="F106" s="32">
        <f t="shared" si="44"/>
        <v>0.14207757221307604</v>
      </c>
      <c r="G106" s="32">
        <f t="shared" si="40"/>
        <v>0.6352157716018858</v>
      </c>
      <c r="H106" s="31">
        <f t="shared" si="45"/>
        <v>12341</v>
      </c>
      <c r="I106" s="31">
        <f t="shared" si="41"/>
        <v>38536</v>
      </c>
      <c r="J106" s="32">
        <f t="shared" si="48"/>
        <v>3.5151986755905557E-2</v>
      </c>
      <c r="K106" s="90"/>
      <c r="L106" s="31">
        <v>231721</v>
      </c>
      <c r="M106" s="31">
        <v>317192</v>
      </c>
      <c r="N106" s="31">
        <v>341620</v>
      </c>
      <c r="O106" s="31">
        <v>433682</v>
      </c>
      <c r="P106" s="32">
        <f t="shared" si="46"/>
        <v>0.26948656401850002</v>
      </c>
      <c r="Q106" s="32">
        <f t="shared" si="42"/>
        <v>0.87156968941097257</v>
      </c>
      <c r="R106" s="31">
        <f t="shared" si="47"/>
        <v>92062</v>
      </c>
      <c r="S106" s="31">
        <f t="shared" si="43"/>
        <v>201961</v>
      </c>
      <c r="T106" s="32">
        <f t="shared" si="49"/>
        <v>3.6121798732011441E-2</v>
      </c>
    </row>
    <row r="107" spans="1:20" x14ac:dyDescent="0.25">
      <c r="A107" s="54" t="s">
        <v>34</v>
      </c>
      <c r="B107" s="31">
        <v>22568</v>
      </c>
      <c r="C107" s="31">
        <v>53172</v>
      </c>
      <c r="D107" s="31">
        <v>52484</v>
      </c>
      <c r="E107" s="31">
        <v>33946</v>
      </c>
      <c r="F107" s="32">
        <f t="shared" si="44"/>
        <v>-0.35321240759088479</v>
      </c>
      <c r="G107" s="32">
        <f t="shared" si="40"/>
        <v>0.50416518964906065</v>
      </c>
      <c r="H107" s="31">
        <f t="shared" si="45"/>
        <v>-18538</v>
      </c>
      <c r="I107" s="31">
        <f t="shared" si="41"/>
        <v>11378</v>
      </c>
      <c r="J107" s="32">
        <f t="shared" si="48"/>
        <v>1.2028682308985404E-2</v>
      </c>
      <c r="K107" s="90"/>
      <c r="L107" s="31">
        <v>92862</v>
      </c>
      <c r="M107" s="31">
        <v>181788</v>
      </c>
      <c r="N107" s="31">
        <v>203896</v>
      </c>
      <c r="O107" s="31">
        <v>181068</v>
      </c>
      <c r="P107" s="32">
        <f t="shared" si="46"/>
        <v>-0.111959037940911</v>
      </c>
      <c r="Q107" s="32">
        <f t="shared" si="42"/>
        <v>0.94986108418944237</v>
      </c>
      <c r="R107" s="31">
        <f t="shared" si="47"/>
        <v>-22828</v>
      </c>
      <c r="S107" s="31">
        <f t="shared" si="43"/>
        <v>88206</v>
      </c>
      <c r="T107" s="32">
        <f t="shared" si="49"/>
        <v>1.5081331143113727E-2</v>
      </c>
    </row>
    <row r="108" spans="1:20" x14ac:dyDescent="0.25">
      <c r="A108" s="54" t="s">
        <v>35</v>
      </c>
      <c r="B108" s="31">
        <v>69948</v>
      </c>
      <c r="C108" s="31">
        <v>72863</v>
      </c>
      <c r="D108" s="31">
        <v>73488</v>
      </c>
      <c r="E108" s="31">
        <v>94774</v>
      </c>
      <c r="F108" s="32">
        <f t="shared" si="44"/>
        <v>0.28965273241889822</v>
      </c>
      <c r="G108" s="32">
        <f t="shared" si="40"/>
        <v>0.35492079830731393</v>
      </c>
      <c r="H108" s="31">
        <f t="shared" si="45"/>
        <v>21286</v>
      </c>
      <c r="I108" s="31">
        <f t="shared" si="41"/>
        <v>24826</v>
      </c>
      <c r="J108" s="32">
        <f t="shared" si="48"/>
        <v>3.3582935755369782E-2</v>
      </c>
      <c r="K108" s="90"/>
      <c r="L108" s="31">
        <v>354308</v>
      </c>
      <c r="M108" s="31">
        <v>292108</v>
      </c>
      <c r="N108" s="31">
        <v>366301</v>
      </c>
      <c r="O108" s="31">
        <v>415603</v>
      </c>
      <c r="P108" s="32">
        <f t="shared" si="46"/>
        <v>0.1345942271519871</v>
      </c>
      <c r="Q108" s="32">
        <f t="shared" si="42"/>
        <v>0.17299919843751765</v>
      </c>
      <c r="R108" s="31">
        <f t="shared" si="47"/>
        <v>49302</v>
      </c>
      <c r="S108" s="31">
        <f t="shared" si="43"/>
        <v>61295</v>
      </c>
      <c r="T108" s="32">
        <f t="shared" si="49"/>
        <v>3.4615981106940454E-2</v>
      </c>
    </row>
    <row r="109" spans="1:20" x14ac:dyDescent="0.25">
      <c r="A109" s="54" t="s">
        <v>36</v>
      </c>
      <c r="B109" s="31">
        <v>42671</v>
      </c>
      <c r="C109" s="31">
        <v>22927</v>
      </c>
      <c r="D109" s="31">
        <v>30836</v>
      </c>
      <c r="E109" s="31">
        <v>23331</v>
      </c>
      <c r="F109" s="32">
        <f t="shared" si="44"/>
        <v>-0.24338435594759367</v>
      </c>
      <c r="G109" s="32">
        <f t="shared" si="40"/>
        <v>-0.45323521829814162</v>
      </c>
      <c r="H109" s="31">
        <f t="shared" si="45"/>
        <v>-7505</v>
      </c>
      <c r="I109" s="31">
        <f t="shared" si="41"/>
        <v>-19340</v>
      </c>
      <c r="J109" s="32">
        <f t="shared" si="48"/>
        <v>8.2672829479449265E-3</v>
      </c>
      <c r="K109" s="90"/>
      <c r="L109" s="31">
        <v>296711</v>
      </c>
      <c r="M109" s="31">
        <v>133093</v>
      </c>
      <c r="N109" s="31">
        <v>231935</v>
      </c>
      <c r="O109" s="31">
        <v>269268</v>
      </c>
      <c r="P109" s="32">
        <f t="shared" si="46"/>
        <v>0.16096320089680294</v>
      </c>
      <c r="Q109" s="32">
        <f t="shared" si="42"/>
        <v>-9.2490672742163271E-2</v>
      </c>
      <c r="R109" s="31">
        <f t="shared" si="47"/>
        <v>37333</v>
      </c>
      <c r="S109" s="31">
        <f t="shared" si="43"/>
        <v>-27443</v>
      </c>
      <c r="T109" s="32">
        <f t="shared" si="49"/>
        <v>2.2427595567653849E-2</v>
      </c>
    </row>
    <row r="110" spans="1:20" x14ac:dyDescent="0.25">
      <c r="A110" s="54" t="s">
        <v>37</v>
      </c>
      <c r="B110" s="31">
        <v>64990</v>
      </c>
      <c r="C110" s="31">
        <v>35071</v>
      </c>
      <c r="D110" s="31">
        <v>42285</v>
      </c>
      <c r="E110" s="31">
        <v>40146</v>
      </c>
      <c r="F110" s="32">
        <f t="shared" si="44"/>
        <v>-5.0585313941113874E-2</v>
      </c>
      <c r="G110" s="32">
        <f t="shared" si="40"/>
        <v>-0.38227419603015844</v>
      </c>
      <c r="H110" s="31">
        <f t="shared" si="45"/>
        <v>-2139</v>
      </c>
      <c r="I110" s="31">
        <f t="shared" si="41"/>
        <v>-24844</v>
      </c>
      <c r="J110" s="32">
        <f t="shared" si="48"/>
        <v>1.4225637187784364E-2</v>
      </c>
      <c r="K110" s="90"/>
      <c r="L110" s="31">
        <v>461513</v>
      </c>
      <c r="M110" s="31">
        <v>198904</v>
      </c>
      <c r="N110" s="31">
        <v>291712</v>
      </c>
      <c r="O110" s="31">
        <v>317488</v>
      </c>
      <c r="P110" s="32">
        <f t="shared" si="46"/>
        <v>8.8361123299692812E-2</v>
      </c>
      <c r="Q110" s="32">
        <f t="shared" si="42"/>
        <v>-0.31207138260460698</v>
      </c>
      <c r="R110" s="31">
        <f t="shared" si="47"/>
        <v>25776</v>
      </c>
      <c r="S110" s="31">
        <f t="shared" si="43"/>
        <v>-144025</v>
      </c>
      <c r="T110" s="32">
        <f t="shared" si="49"/>
        <v>2.6443886616988595E-2</v>
      </c>
    </row>
    <row r="111" spans="1:20" x14ac:dyDescent="0.25">
      <c r="A111" s="54" t="s">
        <v>38</v>
      </c>
      <c r="B111" s="31">
        <v>4073</v>
      </c>
      <c r="C111" s="31">
        <v>15406</v>
      </c>
      <c r="D111" s="31">
        <v>14111</v>
      </c>
      <c r="E111" s="31">
        <v>17956</v>
      </c>
      <c r="F111" s="32">
        <f t="shared" si="44"/>
        <v>0.27248246049181479</v>
      </c>
      <c r="G111" s="32">
        <f t="shared" si="40"/>
        <v>3.4085440707095511</v>
      </c>
      <c r="H111" s="31">
        <f t="shared" si="45"/>
        <v>3845</v>
      </c>
      <c r="I111" s="31">
        <f t="shared" si="41"/>
        <v>13883</v>
      </c>
      <c r="J111" s="32">
        <f t="shared" si="48"/>
        <v>6.3626648070506664E-3</v>
      </c>
      <c r="K111" s="90"/>
      <c r="L111" s="31">
        <v>15887</v>
      </c>
      <c r="M111" s="31">
        <v>61380</v>
      </c>
      <c r="N111" s="31">
        <v>61712</v>
      </c>
      <c r="O111" s="31">
        <v>64731</v>
      </c>
      <c r="P111" s="32">
        <f t="shared" si="46"/>
        <v>4.8920793362717152E-2</v>
      </c>
      <c r="Q111" s="32">
        <f t="shared" si="42"/>
        <v>3.0744633977465856</v>
      </c>
      <c r="R111" s="31">
        <f t="shared" si="47"/>
        <v>3019</v>
      </c>
      <c r="S111" s="31">
        <f t="shared" si="43"/>
        <v>48844</v>
      </c>
      <c r="T111" s="32">
        <f t="shared" si="49"/>
        <v>5.3915084179694626E-3</v>
      </c>
    </row>
    <row r="112" spans="1:20" x14ac:dyDescent="0.25">
      <c r="A112" s="54" t="s">
        <v>39</v>
      </c>
      <c r="B112" s="31">
        <v>4065</v>
      </c>
      <c r="C112" s="31">
        <v>8197</v>
      </c>
      <c r="D112" s="31">
        <v>8671</v>
      </c>
      <c r="E112" s="31">
        <v>11432</v>
      </c>
      <c r="F112" s="32">
        <f t="shared" si="44"/>
        <v>0.31841771421981324</v>
      </c>
      <c r="G112" s="32">
        <f t="shared" si="40"/>
        <v>1.8123001230012301</v>
      </c>
      <c r="H112" s="31">
        <f t="shared" si="45"/>
        <v>2761</v>
      </c>
      <c r="I112" s="31">
        <f t="shared" si="41"/>
        <v>7367</v>
      </c>
      <c r="J112" s="32">
        <f t="shared" si="48"/>
        <v>4.0509013184564053E-3</v>
      </c>
      <c r="K112" s="90"/>
      <c r="L112" s="31">
        <v>20478</v>
      </c>
      <c r="M112" s="31">
        <v>32434</v>
      </c>
      <c r="N112" s="31">
        <v>36765</v>
      </c>
      <c r="O112" s="31">
        <v>53862</v>
      </c>
      <c r="P112" s="32">
        <f t="shared" si="46"/>
        <v>0.46503467972256218</v>
      </c>
      <c r="Q112" s="32">
        <f t="shared" si="42"/>
        <v>1.6302373278640494</v>
      </c>
      <c r="R112" s="31">
        <f t="shared" si="47"/>
        <v>17097</v>
      </c>
      <c r="S112" s="31">
        <f t="shared" si="43"/>
        <v>33384</v>
      </c>
      <c r="T112" s="32">
        <f t="shared" si="49"/>
        <v>4.4862187577616782E-3</v>
      </c>
    </row>
    <row r="113" spans="1:20" x14ac:dyDescent="0.25">
      <c r="A113" s="54" t="s">
        <v>40</v>
      </c>
      <c r="B113" s="31">
        <v>5152</v>
      </c>
      <c r="C113" s="31">
        <v>7040</v>
      </c>
      <c r="D113" s="31">
        <v>9879</v>
      </c>
      <c r="E113" s="31">
        <v>9549</v>
      </c>
      <c r="F113" s="32">
        <f t="shared" si="44"/>
        <v>-3.340419070756151E-2</v>
      </c>
      <c r="G113" s="32">
        <f t="shared" si="40"/>
        <v>0.85345496894409933</v>
      </c>
      <c r="H113" s="31">
        <f t="shared" si="45"/>
        <v>-330</v>
      </c>
      <c r="I113" s="31">
        <f t="shared" si="41"/>
        <v>4397</v>
      </c>
      <c r="J113" s="32">
        <f t="shared" si="48"/>
        <v>3.3836648609114955E-3</v>
      </c>
      <c r="K113" s="90"/>
      <c r="L113" s="31">
        <v>11575</v>
      </c>
      <c r="M113" s="31">
        <v>15784</v>
      </c>
      <c r="N113" s="31">
        <v>23622</v>
      </c>
      <c r="O113" s="31">
        <v>23727</v>
      </c>
      <c r="P113" s="32">
        <f t="shared" si="46"/>
        <v>4.4450088900178653E-3</v>
      </c>
      <c r="Q113" s="32">
        <f t="shared" si="42"/>
        <v>1.0498488120950324</v>
      </c>
      <c r="R113" s="31">
        <f t="shared" si="47"/>
        <v>105</v>
      </c>
      <c r="S113" s="31">
        <f t="shared" si="43"/>
        <v>12152</v>
      </c>
      <c r="T113" s="32">
        <f t="shared" si="49"/>
        <v>1.9762450793771365E-3</v>
      </c>
    </row>
    <row r="114" spans="1:20" x14ac:dyDescent="0.25">
      <c r="A114" s="54" t="s">
        <v>41</v>
      </c>
      <c r="B114" s="31">
        <v>5873</v>
      </c>
      <c r="C114" s="31">
        <v>19342</v>
      </c>
      <c r="D114" s="31">
        <v>17457</v>
      </c>
      <c r="E114" s="31">
        <v>19127</v>
      </c>
      <c r="F114" s="32">
        <f t="shared" si="44"/>
        <v>9.5663630635275165E-2</v>
      </c>
      <c r="G114" s="32">
        <f t="shared" si="40"/>
        <v>2.256768261535842</v>
      </c>
      <c r="H114" s="31">
        <f t="shared" si="45"/>
        <v>1670</v>
      </c>
      <c r="I114" s="31">
        <f t="shared" si="41"/>
        <v>13254</v>
      </c>
      <c r="J114" s="32">
        <f t="shared" si="48"/>
        <v>6.777605801094792E-3</v>
      </c>
      <c r="K114" s="90"/>
      <c r="L114" s="31">
        <v>24913</v>
      </c>
      <c r="M114" s="31">
        <v>77399</v>
      </c>
      <c r="N114" s="31">
        <v>79453</v>
      </c>
      <c r="O114" s="31">
        <v>83472</v>
      </c>
      <c r="P114" s="32">
        <f t="shared" si="46"/>
        <v>5.0583363749638233E-2</v>
      </c>
      <c r="Q114" s="32">
        <f t="shared" si="42"/>
        <v>2.350539878778148</v>
      </c>
      <c r="R114" s="31">
        <f t="shared" si="47"/>
        <v>4019</v>
      </c>
      <c r="S114" s="31">
        <f t="shared" si="43"/>
        <v>58559</v>
      </c>
      <c r="T114" s="32">
        <f t="shared" si="49"/>
        <v>6.9524646717144334E-3</v>
      </c>
    </row>
    <row r="115" spans="1:20" x14ac:dyDescent="0.25">
      <c r="A115" s="54" t="s">
        <v>42</v>
      </c>
      <c r="B115" s="31">
        <v>6715</v>
      </c>
      <c r="C115" s="31">
        <v>15205</v>
      </c>
      <c r="D115" s="31">
        <v>19220</v>
      </c>
      <c r="E115" s="31">
        <v>17232</v>
      </c>
      <c r="F115" s="32">
        <f t="shared" si="44"/>
        <v>-0.10343392299687826</v>
      </c>
      <c r="G115" s="32">
        <f t="shared" si="40"/>
        <v>1.5661950856291882</v>
      </c>
      <c r="H115" s="31">
        <f t="shared" si="45"/>
        <v>-1988</v>
      </c>
      <c r="I115" s="31">
        <f t="shared" si="41"/>
        <v>10517</v>
      </c>
      <c r="J115" s="32">
        <f t="shared" si="48"/>
        <v>6.1061171728167231E-3</v>
      </c>
      <c r="K115" s="90"/>
      <c r="L115" s="31">
        <v>19667</v>
      </c>
      <c r="M115" s="31">
        <v>42696</v>
      </c>
      <c r="N115" s="31">
        <v>55084</v>
      </c>
      <c r="O115" s="31">
        <v>64216</v>
      </c>
      <c r="P115" s="32">
        <f t="shared" si="46"/>
        <v>0.16578316752596045</v>
      </c>
      <c r="Q115" s="32">
        <f t="shared" si="42"/>
        <v>2.2651649972034371</v>
      </c>
      <c r="R115" s="31">
        <f t="shared" si="47"/>
        <v>9132</v>
      </c>
      <c r="S115" s="31">
        <f t="shared" si="43"/>
        <v>44549</v>
      </c>
      <c r="T115" s="32">
        <f t="shared" si="49"/>
        <v>5.348613563336377E-3</v>
      </c>
    </row>
    <row r="116" spans="1:20" x14ac:dyDescent="0.25">
      <c r="A116" s="54" t="s">
        <v>43</v>
      </c>
      <c r="B116" s="31">
        <v>29381</v>
      </c>
      <c r="C116" s="31">
        <v>40865</v>
      </c>
      <c r="D116" s="31">
        <v>52466</v>
      </c>
      <c r="E116" s="31">
        <v>77431</v>
      </c>
      <c r="F116" s="32">
        <f t="shared" si="44"/>
        <v>0.47583196736934386</v>
      </c>
      <c r="G116" s="32">
        <f t="shared" si="40"/>
        <v>1.6354106395289474</v>
      </c>
      <c r="H116" s="31">
        <f t="shared" si="45"/>
        <v>24965</v>
      </c>
      <c r="I116" s="31">
        <f t="shared" si="41"/>
        <v>48050</v>
      </c>
      <c r="J116" s="32">
        <f t="shared" si="48"/>
        <v>2.7437486003271335E-2</v>
      </c>
      <c r="K116" s="90"/>
      <c r="L116" s="31">
        <v>110463</v>
      </c>
      <c r="M116" s="31">
        <v>187681</v>
      </c>
      <c r="N116" s="31">
        <v>235804</v>
      </c>
      <c r="O116" s="31">
        <v>315322</v>
      </c>
      <c r="P116" s="32">
        <f t="shared" si="46"/>
        <v>0.33722074265067592</v>
      </c>
      <c r="Q116" s="32">
        <f t="shared" si="42"/>
        <v>1.8545485818780949</v>
      </c>
      <c r="R116" s="31">
        <f t="shared" si="47"/>
        <v>79518</v>
      </c>
      <c r="S116" s="31">
        <f t="shared" si="43"/>
        <v>204859</v>
      </c>
      <c r="T116" s="32">
        <f t="shared" si="49"/>
        <v>2.6263478354590024E-2</v>
      </c>
    </row>
    <row r="117" spans="1:20" x14ac:dyDescent="0.25">
      <c r="A117" s="54" t="s">
        <v>44</v>
      </c>
      <c r="B117" s="31">
        <v>25430</v>
      </c>
      <c r="C117" s="31">
        <v>31651</v>
      </c>
      <c r="D117" s="31">
        <v>34280</v>
      </c>
      <c r="E117" s="31">
        <v>30356</v>
      </c>
      <c r="F117" s="32">
        <f t="shared" si="44"/>
        <v>-0.11446907817969665</v>
      </c>
      <c r="G117" s="32">
        <f t="shared" si="40"/>
        <v>0.19370821863940235</v>
      </c>
      <c r="H117" s="31">
        <f t="shared" si="45"/>
        <v>-3924</v>
      </c>
      <c r="I117" s="31">
        <f t="shared" si="41"/>
        <v>4926</v>
      </c>
      <c r="J117" s="32">
        <f t="shared" si="48"/>
        <v>1.0756574564648586E-2</v>
      </c>
      <c r="K117" s="90"/>
      <c r="L117" s="31">
        <v>100109</v>
      </c>
      <c r="M117" s="31">
        <v>93109</v>
      </c>
      <c r="N117" s="31">
        <v>119025</v>
      </c>
      <c r="O117" s="31">
        <v>110420</v>
      </c>
      <c r="P117" s="32">
        <f t="shared" si="46"/>
        <v>-7.2295736189876059E-2</v>
      </c>
      <c r="Q117" s="32">
        <f t="shared" si="42"/>
        <v>0.10299773247160604</v>
      </c>
      <c r="R117" s="31">
        <f t="shared" si="47"/>
        <v>-8605</v>
      </c>
      <c r="S117" s="31">
        <f t="shared" si="43"/>
        <v>10311</v>
      </c>
      <c r="T117" s="32">
        <f t="shared" si="49"/>
        <v>9.196989997253064E-3</v>
      </c>
    </row>
    <row r="118" spans="1:20" x14ac:dyDescent="0.25">
      <c r="A118" s="55" t="s">
        <v>45</v>
      </c>
      <c r="B118" s="31">
        <v>31689</v>
      </c>
      <c r="C118" s="31">
        <v>4121</v>
      </c>
      <c r="D118" s="31">
        <v>5680</v>
      </c>
      <c r="E118" s="31">
        <v>4267</v>
      </c>
      <c r="F118" s="32">
        <f t="shared" si="44"/>
        <v>-0.24876760563380285</v>
      </c>
      <c r="G118" s="32">
        <f t="shared" si="40"/>
        <v>-0.86534759695793495</v>
      </c>
      <c r="H118" s="31">
        <f t="shared" si="45"/>
        <v>-1413</v>
      </c>
      <c r="I118" s="31">
        <f t="shared" si="41"/>
        <v>-27422</v>
      </c>
      <c r="J118" s="32">
        <f t="shared" si="48"/>
        <v>1.5120010431992198E-3</v>
      </c>
      <c r="K118" s="90"/>
      <c r="L118" s="31">
        <v>123492</v>
      </c>
      <c r="M118" s="31">
        <v>19169</v>
      </c>
      <c r="N118" s="31">
        <v>23245</v>
      </c>
      <c r="O118" s="31">
        <v>18634</v>
      </c>
      <c r="P118" s="32">
        <f t="shared" si="46"/>
        <v>-0.19836523983652399</v>
      </c>
      <c r="Q118" s="32">
        <f t="shared" si="42"/>
        <v>-0.84910763450263982</v>
      </c>
      <c r="R118" s="31">
        <f t="shared" si="47"/>
        <v>-4611</v>
      </c>
      <c r="S118" s="31">
        <f t="shared" si="43"/>
        <v>-104858</v>
      </c>
      <c r="T118" s="32">
        <f t="shared" si="49"/>
        <v>1.5520441188988732E-3</v>
      </c>
    </row>
    <row r="119" spans="1:20" x14ac:dyDescent="0.25">
      <c r="A119" s="53" t="s">
        <v>46</v>
      </c>
      <c r="B119" s="69">
        <f>B94-SUM(B95:B118)</f>
        <v>122664</v>
      </c>
      <c r="C119" s="69">
        <f>C94-SUM(C95:C118)</f>
        <v>138444</v>
      </c>
      <c r="D119" s="69">
        <f>D94-SUM(D95:D118)</f>
        <v>137600</v>
      </c>
      <c r="E119" s="69">
        <f>E94-SUM(E95:E118)</f>
        <v>121773</v>
      </c>
      <c r="F119" s="70">
        <f t="shared" si="44"/>
        <v>-0.11502180232558135</v>
      </c>
      <c r="G119" s="70">
        <f t="shared" si="40"/>
        <v>-7.2637448640188174E-3</v>
      </c>
      <c r="H119" s="69">
        <f t="shared" si="45"/>
        <v>-15827</v>
      </c>
      <c r="I119" s="69">
        <f t="shared" si="41"/>
        <v>-891</v>
      </c>
      <c r="J119" s="70">
        <f t="shared" si="48"/>
        <v>4.3149965557417062E-2</v>
      </c>
      <c r="K119" s="90"/>
      <c r="L119" s="69">
        <f>L94-SUM(L95:L118)</f>
        <v>542410</v>
      </c>
      <c r="M119" s="69">
        <f>M94-SUM(M95:M118)</f>
        <v>508901</v>
      </c>
      <c r="N119" s="69">
        <f>N94-SUM(N95:N118)</f>
        <v>584690</v>
      </c>
      <c r="O119" s="69">
        <f>O94-SUM(O95:O118)</f>
        <v>503676</v>
      </c>
      <c r="P119" s="70">
        <f t="shared" si="46"/>
        <v>-0.13855889445689173</v>
      </c>
      <c r="Q119" s="70">
        <f t="shared" si="42"/>
        <v>-7.1410925314798757E-2</v>
      </c>
      <c r="R119" s="69">
        <f t="shared" si="47"/>
        <v>-81014</v>
      </c>
      <c r="S119" s="69">
        <f t="shared" si="43"/>
        <v>-38734</v>
      </c>
      <c r="T119" s="70">
        <f t="shared" si="49"/>
        <v>4.1951667577037076E-2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152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abril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2659396</v>
      </c>
      <c r="C123" s="76">
        <v>2650816</v>
      </c>
      <c r="D123" s="76">
        <v>2706253</v>
      </c>
      <c r="E123" s="76">
        <v>2822088</v>
      </c>
      <c r="F123" s="77">
        <f>E123/D123-1</f>
        <v>4.2802723913839547E-2</v>
      </c>
      <c r="G123" s="77">
        <f t="shared" ref="G123:G133" si="50">E123/B123-1</f>
        <v>6.1176297174245553E-2</v>
      </c>
      <c r="H123" s="76">
        <f>E123-D123</f>
        <v>115835</v>
      </c>
      <c r="I123" s="76">
        <f t="shared" ref="I123:I133" si="51">E123-B123</f>
        <v>162692</v>
      </c>
      <c r="J123" s="77">
        <f t="shared" ref="J123:J133" si="52">E123/$E$123</f>
        <v>1</v>
      </c>
      <c r="K123" s="78"/>
      <c r="L123" s="76">
        <v>11227380</v>
      </c>
      <c r="M123" s="76">
        <v>9533834</v>
      </c>
      <c r="N123" s="76">
        <v>11318734</v>
      </c>
      <c r="O123" s="76">
        <v>12006102</v>
      </c>
      <c r="P123" s="77">
        <f>O123/N123-1</f>
        <v>6.0728346474084427E-2</v>
      </c>
      <c r="Q123" s="77">
        <f t="shared" ref="Q123:Q133" si="53">O123/L123-1</f>
        <v>6.9359191547805343E-2</v>
      </c>
      <c r="R123" s="76">
        <f>O123-N123</f>
        <v>687368</v>
      </c>
      <c r="S123" s="76">
        <f t="shared" ref="S123:S133" si="54">O123-L123</f>
        <v>778722</v>
      </c>
      <c r="T123" s="77">
        <f t="shared" ref="T123:T133" si="55">O123/$O$123</f>
        <v>1</v>
      </c>
    </row>
    <row r="124" spans="1:20" x14ac:dyDescent="0.25">
      <c r="A124" s="94" t="s">
        <v>49</v>
      </c>
      <c r="B124" s="95">
        <v>1045451</v>
      </c>
      <c r="C124" s="95">
        <v>1117075</v>
      </c>
      <c r="D124" s="95">
        <v>1108018</v>
      </c>
      <c r="E124" s="95">
        <v>1093882</v>
      </c>
      <c r="F124" s="96">
        <f t="shared" ref="F124:F133" si="56">E124/D124-1</f>
        <v>-1.2757915485127502E-2</v>
      </c>
      <c r="G124" s="96">
        <f t="shared" si="50"/>
        <v>4.6325461451564909E-2</v>
      </c>
      <c r="H124" s="95">
        <f t="shared" ref="H124:H133" si="57">E124-D124</f>
        <v>-14136</v>
      </c>
      <c r="I124" s="95">
        <f t="shared" si="51"/>
        <v>48431</v>
      </c>
      <c r="J124" s="96">
        <f t="shared" si="52"/>
        <v>0.3876144188274781</v>
      </c>
      <c r="K124" s="90"/>
      <c r="L124" s="95">
        <v>4288366</v>
      </c>
      <c r="M124" s="95">
        <v>3872965</v>
      </c>
      <c r="N124" s="95">
        <v>4389120</v>
      </c>
      <c r="O124" s="95">
        <v>4572184</v>
      </c>
      <c r="P124" s="96">
        <f t="shared" ref="P124:P133" si="58">O124/N124-1</f>
        <v>4.1708588509769662E-2</v>
      </c>
      <c r="Q124" s="96">
        <f t="shared" si="53"/>
        <v>6.6183250216982348E-2</v>
      </c>
      <c r="R124" s="95">
        <f t="shared" ref="R124:R133" si="59">O124-N124</f>
        <v>183064</v>
      </c>
      <c r="S124" s="95">
        <f t="shared" si="54"/>
        <v>283818</v>
      </c>
      <c r="T124" s="96">
        <f t="shared" si="55"/>
        <v>0.38082168550625339</v>
      </c>
    </row>
    <row r="125" spans="1:20" x14ac:dyDescent="0.25">
      <c r="A125" s="97" t="s">
        <v>50</v>
      </c>
      <c r="B125" s="31">
        <v>768872</v>
      </c>
      <c r="C125" s="31">
        <v>725227</v>
      </c>
      <c r="D125" s="31">
        <v>745949</v>
      </c>
      <c r="E125" s="31">
        <v>789795</v>
      </c>
      <c r="F125" s="32">
        <f t="shared" si="56"/>
        <v>5.8778817318610344E-2</v>
      </c>
      <c r="G125" s="32">
        <f t="shared" si="50"/>
        <v>2.7212591952886722E-2</v>
      </c>
      <c r="H125" s="31">
        <f t="shared" si="57"/>
        <v>43846</v>
      </c>
      <c r="I125" s="31">
        <f t="shared" si="51"/>
        <v>20923</v>
      </c>
      <c r="J125" s="32">
        <f t="shared" si="52"/>
        <v>0.27986193201629433</v>
      </c>
      <c r="K125" s="90"/>
      <c r="L125" s="31">
        <v>3311482</v>
      </c>
      <c r="M125" s="31">
        <v>2658546</v>
      </c>
      <c r="N125" s="31">
        <v>3148928</v>
      </c>
      <c r="O125" s="31">
        <v>3318184</v>
      </c>
      <c r="P125" s="32">
        <f t="shared" si="58"/>
        <v>5.3750355676598582E-2</v>
      </c>
      <c r="Q125" s="32">
        <f t="shared" si="53"/>
        <v>2.023867259432377E-3</v>
      </c>
      <c r="R125" s="31">
        <f t="shared" si="59"/>
        <v>169256</v>
      </c>
      <c r="S125" s="31">
        <f t="shared" si="54"/>
        <v>6702</v>
      </c>
      <c r="T125" s="32">
        <f t="shared" si="55"/>
        <v>0.27637479674918636</v>
      </c>
    </row>
    <row r="126" spans="1:20" x14ac:dyDescent="0.25">
      <c r="A126" s="97" t="s">
        <v>51</v>
      </c>
      <c r="B126" s="31">
        <v>14923</v>
      </c>
      <c r="C126" s="31">
        <v>12113</v>
      </c>
      <c r="D126" s="31">
        <v>13117</v>
      </c>
      <c r="E126" s="31">
        <v>14586</v>
      </c>
      <c r="F126" s="32">
        <f t="shared" si="56"/>
        <v>0.11199207135778</v>
      </c>
      <c r="G126" s="32">
        <f t="shared" si="50"/>
        <v>-2.2582590631910482E-2</v>
      </c>
      <c r="H126" s="31">
        <f t="shared" si="57"/>
        <v>1469</v>
      </c>
      <c r="I126" s="31">
        <f t="shared" si="51"/>
        <v>-337</v>
      </c>
      <c r="J126" s="32">
        <f t="shared" si="52"/>
        <v>5.1685135261551026E-3</v>
      </c>
      <c r="K126" s="90"/>
      <c r="L126" s="31">
        <v>83497</v>
      </c>
      <c r="M126" s="31">
        <v>56272</v>
      </c>
      <c r="N126" s="31">
        <v>65549</v>
      </c>
      <c r="O126" s="31">
        <v>75339</v>
      </c>
      <c r="P126" s="32">
        <f t="shared" si="58"/>
        <v>0.14935391844269175</v>
      </c>
      <c r="Q126" s="32">
        <f t="shared" si="53"/>
        <v>-9.7704109129669314E-2</v>
      </c>
      <c r="R126" s="31">
        <f>O126-N126</f>
        <v>9790</v>
      </c>
      <c r="S126" s="31">
        <f t="shared" si="54"/>
        <v>-8158</v>
      </c>
      <c r="T126" s="32">
        <f t="shared" si="55"/>
        <v>6.2750591324311584E-3</v>
      </c>
    </row>
    <row r="127" spans="1:20" x14ac:dyDescent="0.25">
      <c r="A127" s="97" t="s">
        <v>52</v>
      </c>
      <c r="B127" s="31">
        <v>426118</v>
      </c>
      <c r="C127" s="31">
        <v>348988</v>
      </c>
      <c r="D127" s="31">
        <v>379392</v>
      </c>
      <c r="E127" s="31">
        <v>411482</v>
      </c>
      <c r="F127" s="32">
        <f t="shared" si="56"/>
        <v>8.4582700742240169E-2</v>
      </c>
      <c r="G127" s="32">
        <f t="shared" si="50"/>
        <v>-3.4347293472700047E-2</v>
      </c>
      <c r="H127" s="31">
        <f t="shared" si="57"/>
        <v>32090</v>
      </c>
      <c r="I127" s="31">
        <f t="shared" si="51"/>
        <v>-14636</v>
      </c>
      <c r="J127" s="32">
        <f t="shared" si="52"/>
        <v>0.14580764313515382</v>
      </c>
      <c r="K127" s="90"/>
      <c r="L127" s="31">
        <v>1819219</v>
      </c>
      <c r="M127" s="31">
        <v>1277643</v>
      </c>
      <c r="N127" s="31">
        <v>1686660</v>
      </c>
      <c r="O127" s="31">
        <v>1869735</v>
      </c>
      <c r="P127" s="32">
        <f t="shared" si="58"/>
        <v>0.10854291914197289</v>
      </c>
      <c r="Q127" s="32">
        <f t="shared" si="53"/>
        <v>2.7767959767350803E-2</v>
      </c>
      <c r="R127" s="31">
        <f t="shared" si="59"/>
        <v>183075</v>
      </c>
      <c r="S127" s="31">
        <f t="shared" si="54"/>
        <v>50516</v>
      </c>
      <c r="T127" s="32">
        <f t="shared" si="55"/>
        <v>0.15573206024736422</v>
      </c>
    </row>
    <row r="128" spans="1:20" x14ac:dyDescent="0.25">
      <c r="A128" s="97" t="s">
        <v>53</v>
      </c>
      <c r="B128" s="31">
        <v>77887</v>
      </c>
      <c r="C128" s="31">
        <v>113016</v>
      </c>
      <c r="D128" s="31">
        <v>122279</v>
      </c>
      <c r="E128" s="31">
        <v>113033</v>
      </c>
      <c r="F128" s="32">
        <f t="shared" si="56"/>
        <v>-7.5613964785449683E-2</v>
      </c>
      <c r="G128" s="32">
        <f t="shared" si="50"/>
        <v>0.45124346810122362</v>
      </c>
      <c r="H128" s="31">
        <f t="shared" si="57"/>
        <v>-9246</v>
      </c>
      <c r="I128" s="31">
        <f t="shared" si="51"/>
        <v>35146</v>
      </c>
      <c r="J128" s="32">
        <f t="shared" si="52"/>
        <v>4.0052967873432724E-2</v>
      </c>
      <c r="K128" s="90"/>
      <c r="L128" s="31">
        <v>359659</v>
      </c>
      <c r="M128" s="31">
        <v>419361</v>
      </c>
      <c r="N128" s="31">
        <v>437729</v>
      </c>
      <c r="O128" s="31">
        <v>463774</v>
      </c>
      <c r="P128" s="32">
        <f t="shared" si="58"/>
        <v>5.9500284422553618E-2</v>
      </c>
      <c r="Q128" s="32">
        <f t="shared" si="53"/>
        <v>0.2894825376259178</v>
      </c>
      <c r="R128" s="31">
        <f>O128-N128</f>
        <v>26045</v>
      </c>
      <c r="S128" s="31">
        <f t="shared" si="54"/>
        <v>104115</v>
      </c>
      <c r="T128" s="32">
        <f t="shared" si="55"/>
        <v>3.8628190898261569E-2</v>
      </c>
    </row>
    <row r="129" spans="1:20" x14ac:dyDescent="0.25">
      <c r="A129" s="97" t="s">
        <v>54</v>
      </c>
      <c r="B129" s="31">
        <v>37600</v>
      </c>
      <c r="C129" s="31">
        <v>43531</v>
      </c>
      <c r="D129" s="31">
        <v>42717</v>
      </c>
      <c r="E129" s="31">
        <v>46133</v>
      </c>
      <c r="F129" s="32">
        <f t="shared" si="56"/>
        <v>7.9968162558232025E-2</v>
      </c>
      <c r="G129" s="32">
        <f t="shared" si="50"/>
        <v>0.22694148936170211</v>
      </c>
      <c r="H129" s="31">
        <f t="shared" si="57"/>
        <v>3416</v>
      </c>
      <c r="I129" s="31">
        <f t="shared" si="51"/>
        <v>8533</v>
      </c>
      <c r="J129" s="32">
        <f t="shared" si="52"/>
        <v>1.6347116036069746E-2</v>
      </c>
      <c r="K129" s="90"/>
      <c r="L129" s="31">
        <v>184393</v>
      </c>
      <c r="M129" s="31">
        <v>172608</v>
      </c>
      <c r="N129" s="31">
        <v>212843</v>
      </c>
      <c r="O129" s="31">
        <v>223384</v>
      </c>
      <c r="P129" s="32">
        <f t="shared" si="58"/>
        <v>4.9524767081839727E-2</v>
      </c>
      <c r="Q129" s="32">
        <f t="shared" si="53"/>
        <v>0.21145596633277841</v>
      </c>
      <c r="R129" s="31">
        <f t="shared" si="59"/>
        <v>10541</v>
      </c>
      <c r="S129" s="31">
        <f t="shared" si="54"/>
        <v>38991</v>
      </c>
      <c r="T129" s="32">
        <f t="shared" si="55"/>
        <v>1.8605872247295582E-2</v>
      </c>
    </row>
    <row r="130" spans="1:20" x14ac:dyDescent="0.25">
      <c r="A130" s="97" t="s">
        <v>55</v>
      </c>
      <c r="B130" s="31">
        <v>12265</v>
      </c>
      <c r="C130" s="31">
        <v>12193</v>
      </c>
      <c r="D130" s="31">
        <v>12703</v>
      </c>
      <c r="E130" s="31">
        <v>13439</v>
      </c>
      <c r="F130" s="32">
        <f t="shared" si="56"/>
        <v>5.793906951113903E-2</v>
      </c>
      <c r="G130" s="32">
        <f t="shared" si="50"/>
        <v>9.5719527109661584E-2</v>
      </c>
      <c r="H130" s="31">
        <f t="shared" si="57"/>
        <v>736</v>
      </c>
      <c r="I130" s="31">
        <f t="shared" si="51"/>
        <v>1174</v>
      </c>
      <c r="J130" s="32">
        <f t="shared" si="52"/>
        <v>4.7620768735772943E-3</v>
      </c>
      <c r="K130" s="90"/>
      <c r="L130" s="31">
        <v>52077</v>
      </c>
      <c r="M130" s="31">
        <v>47686</v>
      </c>
      <c r="N130" s="31">
        <v>56910</v>
      </c>
      <c r="O130" s="31">
        <v>58450</v>
      </c>
      <c r="P130" s="32">
        <f t="shared" si="58"/>
        <v>2.7060270602706105E-2</v>
      </c>
      <c r="Q130" s="32">
        <f t="shared" si="53"/>
        <v>0.12237648098008713</v>
      </c>
      <c r="R130" s="31">
        <f t="shared" si="59"/>
        <v>1540</v>
      </c>
      <c r="S130" s="31">
        <f t="shared" si="54"/>
        <v>6373</v>
      </c>
      <c r="T130" s="32">
        <f t="shared" si="55"/>
        <v>4.8683577734055569E-3</v>
      </c>
    </row>
    <row r="131" spans="1:20" x14ac:dyDescent="0.25">
      <c r="A131" s="97" t="s">
        <v>56</v>
      </c>
      <c r="B131" s="31">
        <v>142052</v>
      </c>
      <c r="C131" s="31">
        <v>152510</v>
      </c>
      <c r="D131" s="31">
        <v>144835</v>
      </c>
      <c r="E131" s="31">
        <v>154662</v>
      </c>
      <c r="F131" s="32">
        <f t="shared" si="56"/>
        <v>6.7849621983636643E-2</v>
      </c>
      <c r="G131" s="32">
        <f t="shared" si="50"/>
        <v>8.8770309464139885E-2</v>
      </c>
      <c r="H131" s="31">
        <f t="shared" si="57"/>
        <v>9827</v>
      </c>
      <c r="I131" s="31">
        <f t="shared" si="51"/>
        <v>12610</v>
      </c>
      <c r="J131" s="32">
        <f t="shared" si="52"/>
        <v>5.4804102494323353E-2</v>
      </c>
      <c r="K131" s="90"/>
      <c r="L131" s="31">
        <v>598072</v>
      </c>
      <c r="M131" s="31">
        <v>557575</v>
      </c>
      <c r="N131" s="31">
        <v>611263</v>
      </c>
      <c r="O131" s="31">
        <v>671699</v>
      </c>
      <c r="P131" s="32">
        <f t="shared" si="58"/>
        <v>9.8870698864482298E-2</v>
      </c>
      <c r="Q131" s="32">
        <f t="shared" si="53"/>
        <v>0.12310725130084665</v>
      </c>
      <c r="R131" s="31">
        <f>O131-N131</f>
        <v>60436</v>
      </c>
      <c r="S131" s="31">
        <f t="shared" si="54"/>
        <v>73627</v>
      </c>
      <c r="T131" s="32">
        <f t="shared" si="55"/>
        <v>5.5946467887745745E-2</v>
      </c>
    </row>
    <row r="132" spans="1:20" x14ac:dyDescent="0.25">
      <c r="A132" s="98" t="s">
        <v>57</v>
      </c>
      <c r="B132" s="39">
        <v>74713</v>
      </c>
      <c r="C132" s="39">
        <v>76269</v>
      </c>
      <c r="D132" s="39">
        <v>71493</v>
      </c>
      <c r="E132" s="39">
        <v>122581</v>
      </c>
      <c r="F132" s="40">
        <f t="shared" si="56"/>
        <v>0.71458744212720116</v>
      </c>
      <c r="G132" s="40">
        <f t="shared" si="50"/>
        <v>0.64069171362413502</v>
      </c>
      <c r="H132" s="39">
        <f t="shared" si="57"/>
        <v>51088</v>
      </c>
      <c r="I132" s="39">
        <f t="shared" si="51"/>
        <v>47868</v>
      </c>
      <c r="J132" s="40">
        <f t="shared" si="52"/>
        <v>4.3436278386783121E-2</v>
      </c>
      <c r="K132" s="90"/>
      <c r="L132" s="39">
        <v>270614</v>
      </c>
      <c r="M132" s="39">
        <v>271858</v>
      </c>
      <c r="N132" s="39">
        <v>416036</v>
      </c>
      <c r="O132" s="39">
        <v>486806</v>
      </c>
      <c r="P132" s="40">
        <f t="shared" si="58"/>
        <v>0.17010547164187706</v>
      </c>
      <c r="Q132" s="40">
        <f t="shared" si="53"/>
        <v>0.79889436614513665</v>
      </c>
      <c r="R132" s="39">
        <f t="shared" si="59"/>
        <v>70770</v>
      </c>
      <c r="S132" s="39">
        <f t="shared" si="54"/>
        <v>216192</v>
      </c>
      <c r="T132" s="40">
        <f t="shared" si="55"/>
        <v>4.0546548746629003E-2</v>
      </c>
    </row>
    <row r="133" spans="1:20" x14ac:dyDescent="0.25">
      <c r="A133" s="99" t="s">
        <v>58</v>
      </c>
      <c r="B133" s="100">
        <f>B123-SUM(B124:B132)</f>
        <v>59515</v>
      </c>
      <c r="C133" s="100">
        <f>C123-SUM(C124:C132)</f>
        <v>49894</v>
      </c>
      <c r="D133" s="100">
        <f>D123-SUM(D124:D132)</f>
        <v>65750</v>
      </c>
      <c r="E133" s="100">
        <f>E123-SUM(E124:E132)</f>
        <v>62495</v>
      </c>
      <c r="F133" s="101">
        <f t="shared" si="56"/>
        <v>-4.9505703422053182E-2</v>
      </c>
      <c r="G133" s="101">
        <f t="shared" si="50"/>
        <v>5.0071410568764074E-2</v>
      </c>
      <c r="H133" s="100">
        <f t="shared" si="57"/>
        <v>-3255</v>
      </c>
      <c r="I133" s="100">
        <f t="shared" si="51"/>
        <v>2980</v>
      </c>
      <c r="J133" s="101">
        <f t="shared" si="52"/>
        <v>2.2144950830732424E-2</v>
      </c>
      <c r="K133" s="90"/>
      <c r="L133" s="100">
        <f>L123-SUM(L124:L132)</f>
        <v>260001</v>
      </c>
      <c r="M133" s="100">
        <f>M123-SUM(M124:M132)</f>
        <v>199320</v>
      </c>
      <c r="N133" s="100">
        <f>N123-SUM(N124:N132)</f>
        <v>293696</v>
      </c>
      <c r="O133" s="100">
        <f>O123-SUM(O124:O132)</f>
        <v>266547</v>
      </c>
      <c r="P133" s="101">
        <f t="shared" si="58"/>
        <v>-9.2439120723469159E-2</v>
      </c>
      <c r="Q133" s="101">
        <f t="shared" si="53"/>
        <v>2.5176826242975903E-2</v>
      </c>
      <c r="R133" s="100">
        <f t="shared" si="59"/>
        <v>-27149</v>
      </c>
      <c r="S133" s="100">
        <f t="shared" si="54"/>
        <v>6546</v>
      </c>
      <c r="T133" s="101">
        <f t="shared" si="55"/>
        <v>2.2200960811427389E-2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152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abril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6.5999310076114988</v>
      </c>
      <c r="C137" s="112">
        <f>C72/C7</f>
        <v>6.2271481158691717</v>
      </c>
      <c r="D137" s="113">
        <f>D72/D7</f>
        <v>6.072093195448824</v>
      </c>
      <c r="E137" s="114"/>
      <c r="F137" s="111">
        <f t="shared" ref="F137:F148" si="61">E72/E7</f>
        <v>6.4556513782454532</v>
      </c>
      <c r="G137" s="113">
        <f>F137-D137</f>
        <v>0.38355818279662923</v>
      </c>
      <c r="H137" s="114"/>
      <c r="I137" s="113">
        <f t="shared" ref="I137:I148" si="62">F137-B137</f>
        <v>-0.14427962936604555</v>
      </c>
      <c r="J137" s="114"/>
      <c r="K137" s="115"/>
      <c r="L137" s="111">
        <f t="shared" ref="L137:N148" si="63">L72/L7</f>
        <v>7.145790319172499</v>
      </c>
      <c r="M137" s="112">
        <f t="shared" si="63"/>
        <v>6.6108476926810669</v>
      </c>
      <c r="N137" s="113">
        <f>N72/N7</f>
        <v>6.6548570897735981</v>
      </c>
      <c r="O137" s="114"/>
      <c r="P137" s="111">
        <f t="shared" ref="P137:P148" si="64">O72/O7</f>
        <v>6.7151338680710566</v>
      </c>
      <c r="Q137" s="113">
        <f>P137-N137</f>
        <v>6.0276778297458478E-2</v>
      </c>
      <c r="R137" s="114"/>
      <c r="S137" s="113">
        <f t="shared" ref="S137:S148" si="65">P137-L137</f>
        <v>-0.43065645110144235</v>
      </c>
      <c r="T137" s="114"/>
    </row>
    <row r="138" spans="1:20" x14ac:dyDescent="0.25">
      <c r="A138" s="116" t="s">
        <v>5</v>
      </c>
      <c r="B138" s="117">
        <f t="shared" si="60"/>
        <v>6.4702258447028038</v>
      </c>
      <c r="C138" s="118">
        <f t="shared" si="60"/>
        <v>6.0965957762134124</v>
      </c>
      <c r="D138" s="119">
        <f t="shared" si="60"/>
        <v>5.9232535698844062</v>
      </c>
      <c r="E138" s="120"/>
      <c r="F138" s="117">
        <f t="shared" si="61"/>
        <v>6.2713831722703963</v>
      </c>
      <c r="G138" s="119">
        <f t="shared" ref="G138:G148" si="66">F138-D138</f>
        <v>0.34812960238599011</v>
      </c>
      <c r="H138" s="120"/>
      <c r="I138" s="119">
        <f t="shared" si="62"/>
        <v>-0.1988426724324075</v>
      </c>
      <c r="J138" s="120"/>
      <c r="K138" s="115"/>
      <c r="L138" s="117">
        <f t="shared" si="63"/>
        <v>6.8355196097466262</v>
      </c>
      <c r="M138" s="118">
        <f t="shared" si="63"/>
        <v>6.3531111961809472</v>
      </c>
      <c r="N138" s="119">
        <f t="shared" si="63"/>
        <v>6.3839919210394811</v>
      </c>
      <c r="O138" s="120"/>
      <c r="P138" s="117">
        <f t="shared" si="64"/>
        <v>6.42041478920701</v>
      </c>
      <c r="Q138" s="119">
        <f t="shared" ref="Q138:Q148" si="67">P138-N138</f>
        <v>3.6422868167528932E-2</v>
      </c>
      <c r="R138" s="120"/>
      <c r="S138" s="119">
        <f t="shared" si="65"/>
        <v>-0.41510482053961617</v>
      </c>
      <c r="T138" s="120"/>
    </row>
    <row r="139" spans="1:20" x14ac:dyDescent="0.25">
      <c r="A139" s="121" t="s">
        <v>6</v>
      </c>
      <c r="B139" s="122">
        <f t="shared" si="60"/>
        <v>6.2648432419650426</v>
      </c>
      <c r="C139" s="123">
        <f t="shared" si="60"/>
        <v>6.1548041225688479</v>
      </c>
      <c r="D139" s="124">
        <f t="shared" si="60"/>
        <v>6.0259131633356304</v>
      </c>
      <c r="E139" s="125"/>
      <c r="F139" s="122">
        <f t="shared" si="61"/>
        <v>6.4303806810633679</v>
      </c>
      <c r="G139" s="124">
        <f t="shared" si="66"/>
        <v>0.40446751772773748</v>
      </c>
      <c r="H139" s="125"/>
      <c r="I139" s="124">
        <f t="shared" si="62"/>
        <v>0.1655374390983253</v>
      </c>
      <c r="J139" s="125"/>
      <c r="K139" s="126"/>
      <c r="L139" s="122">
        <f t="shared" si="63"/>
        <v>6.5480898968987216</v>
      </c>
      <c r="M139" s="123">
        <f t="shared" si="63"/>
        <v>6.3896980331047004</v>
      </c>
      <c r="N139" s="124">
        <f>N74/N9</f>
        <v>6.3709007830348945</v>
      </c>
      <c r="O139" s="125"/>
      <c r="P139" s="122">
        <f t="shared" si="64"/>
        <v>6.3955011907969963</v>
      </c>
      <c r="Q139" s="124">
        <f t="shared" si="67"/>
        <v>2.4600407762101817E-2</v>
      </c>
      <c r="R139" s="125"/>
      <c r="S139" s="124">
        <f t="shared" si="65"/>
        <v>-0.15258870610172526</v>
      </c>
      <c r="T139" s="125"/>
    </row>
    <row r="140" spans="1:20" x14ac:dyDescent="0.25">
      <c r="A140" s="37" t="s">
        <v>7</v>
      </c>
      <c r="B140" s="127">
        <f t="shared" si="60"/>
        <v>6.6828124742952086</v>
      </c>
      <c r="C140" s="128">
        <f t="shared" si="60"/>
        <v>6.2086969196385189</v>
      </c>
      <c r="D140" s="129">
        <f t="shared" si="60"/>
        <v>6.1742351329841378</v>
      </c>
      <c r="E140" s="130"/>
      <c r="F140" s="127">
        <f t="shared" si="61"/>
        <v>6.5169068537949251</v>
      </c>
      <c r="G140" s="129">
        <f t="shared" si="66"/>
        <v>0.34267172081078723</v>
      </c>
      <c r="H140" s="130"/>
      <c r="I140" s="129">
        <f t="shared" si="62"/>
        <v>-0.16590562050028357</v>
      </c>
      <c r="J140" s="130"/>
      <c r="K140" s="126"/>
      <c r="L140" s="127">
        <f t="shared" si="63"/>
        <v>7.1298197203826339</v>
      </c>
      <c r="M140" s="128">
        <f t="shared" si="63"/>
        <v>6.4568044450703654</v>
      </c>
      <c r="N140" s="129">
        <f t="shared" si="63"/>
        <v>6.6574493890481214</v>
      </c>
      <c r="O140" s="130"/>
      <c r="P140" s="127">
        <f t="shared" si="64"/>
        <v>6.6681965489254278</v>
      </c>
      <c r="Q140" s="129">
        <f>P140-N140</f>
        <v>1.0747159877306345E-2</v>
      </c>
      <c r="R140" s="130"/>
      <c r="S140" s="129">
        <f t="shared" si="65"/>
        <v>-0.46162317145720611</v>
      </c>
      <c r="T140" s="130"/>
    </row>
    <row r="141" spans="1:20" x14ac:dyDescent="0.25">
      <c r="A141" s="37" t="s">
        <v>8</v>
      </c>
      <c r="B141" s="127">
        <f t="shared" si="60"/>
        <v>6.5850013110742065</v>
      </c>
      <c r="C141" s="128">
        <f t="shared" si="60"/>
        <v>6.011346908734053</v>
      </c>
      <c r="D141" s="129">
        <f t="shared" si="60"/>
        <v>5.2451987573254257</v>
      </c>
      <c r="E141" s="130"/>
      <c r="F141" s="127">
        <f t="shared" si="61"/>
        <v>5.6283438378944339</v>
      </c>
      <c r="G141" s="129">
        <f t="shared" si="66"/>
        <v>0.3831450805690082</v>
      </c>
      <c r="H141" s="130"/>
      <c r="I141" s="129">
        <f t="shared" si="62"/>
        <v>-0.95665747317977257</v>
      </c>
      <c r="J141" s="130"/>
      <c r="K141" s="126"/>
      <c r="L141" s="127">
        <f t="shared" si="63"/>
        <v>6.9697966045786579</v>
      </c>
      <c r="M141" s="128">
        <f t="shared" si="63"/>
        <v>6.282582998988441</v>
      </c>
      <c r="N141" s="129">
        <f t="shared" si="63"/>
        <v>5.8896830989314362</v>
      </c>
      <c r="O141" s="130"/>
      <c r="P141" s="127">
        <f t="shared" si="64"/>
        <v>6.0422065938955152</v>
      </c>
      <c r="Q141" s="129">
        <f t="shared" si="67"/>
        <v>0.15252349496407902</v>
      </c>
      <c r="R141" s="130"/>
      <c r="S141" s="129">
        <f t="shared" si="65"/>
        <v>-0.92759001068314273</v>
      </c>
      <c r="T141" s="130"/>
    </row>
    <row r="142" spans="1:20" x14ac:dyDescent="0.25">
      <c r="A142" s="37" t="s">
        <v>9</v>
      </c>
      <c r="B142" s="127">
        <f t="shared" si="60"/>
        <v>3.9601160939986895</v>
      </c>
      <c r="C142" s="128">
        <f t="shared" si="60"/>
        <v>3.9325288698585701</v>
      </c>
      <c r="D142" s="129">
        <f t="shared" si="60"/>
        <v>4.0256130128672005</v>
      </c>
      <c r="E142" s="130"/>
      <c r="F142" s="127">
        <f t="shared" si="61"/>
        <v>3.6113887153862168</v>
      </c>
      <c r="G142" s="129">
        <f t="shared" si="66"/>
        <v>-0.41422429748098377</v>
      </c>
      <c r="H142" s="130"/>
      <c r="I142" s="129">
        <f t="shared" si="62"/>
        <v>-0.34872737861247272</v>
      </c>
      <c r="J142" s="130"/>
      <c r="K142" s="126"/>
      <c r="L142" s="127">
        <f t="shared" si="63"/>
        <v>3.9663212435233159</v>
      </c>
      <c r="M142" s="128">
        <f t="shared" si="63"/>
        <v>4.4927220888355341</v>
      </c>
      <c r="N142" s="129">
        <f t="shared" si="63"/>
        <v>4.0984273968228626</v>
      </c>
      <c r="O142" s="130"/>
      <c r="P142" s="127">
        <f t="shared" si="64"/>
        <v>3.9897009801482661</v>
      </c>
      <c r="Q142" s="129">
        <f t="shared" si="67"/>
        <v>-0.10872641667459648</v>
      </c>
      <c r="R142" s="130"/>
      <c r="S142" s="129">
        <f t="shared" si="65"/>
        <v>2.3379736624950187E-2</v>
      </c>
      <c r="T142" s="130"/>
    </row>
    <row r="143" spans="1:20" x14ac:dyDescent="0.25">
      <c r="A143" s="131" t="s">
        <v>10</v>
      </c>
      <c r="B143" s="132">
        <f t="shared" si="60"/>
        <v>4.7411464968152863</v>
      </c>
      <c r="C143" s="133">
        <f t="shared" si="60"/>
        <v>3.7580058224163029</v>
      </c>
      <c r="D143" s="134">
        <f t="shared" si="60"/>
        <v>3.5768707482993198</v>
      </c>
      <c r="E143" s="135"/>
      <c r="F143" s="132">
        <f t="shared" si="61"/>
        <v>4.311070780399274</v>
      </c>
      <c r="G143" s="134">
        <f t="shared" si="66"/>
        <v>0.73420003209995421</v>
      </c>
      <c r="H143" s="135"/>
      <c r="I143" s="134">
        <f t="shared" si="62"/>
        <v>-0.43007571641601228</v>
      </c>
      <c r="J143" s="135"/>
      <c r="K143" s="126"/>
      <c r="L143" s="132">
        <f t="shared" si="63"/>
        <v>4.4603156771330674</v>
      </c>
      <c r="M143" s="133">
        <f t="shared" si="63"/>
        <v>4.1341227646205896</v>
      </c>
      <c r="N143" s="134">
        <f t="shared" si="63"/>
        <v>3.7560938910622932</v>
      </c>
      <c r="O143" s="135"/>
      <c r="P143" s="132">
        <f t="shared" si="64"/>
        <v>3.8214845419575436</v>
      </c>
      <c r="Q143" s="134">
        <f t="shared" si="67"/>
        <v>6.5390650895250424E-2</v>
      </c>
      <c r="R143" s="135"/>
      <c r="S143" s="134">
        <f t="shared" si="65"/>
        <v>-0.63883113517552381</v>
      </c>
      <c r="T143" s="135"/>
    </row>
    <row r="144" spans="1:20" x14ac:dyDescent="0.25">
      <c r="A144" s="136" t="s">
        <v>11</v>
      </c>
      <c r="B144" s="137">
        <f t="shared" si="60"/>
        <v>6.9476645929823597</v>
      </c>
      <c r="C144" s="118">
        <f t="shared" si="60"/>
        <v>6.7258922909683845</v>
      </c>
      <c r="D144" s="119">
        <f t="shared" si="60"/>
        <v>6.6110569645190056</v>
      </c>
      <c r="E144" s="120"/>
      <c r="F144" s="137">
        <f t="shared" si="61"/>
        <v>7.0886309680822999</v>
      </c>
      <c r="G144" s="119">
        <f t="shared" si="66"/>
        <v>0.47757400356329427</v>
      </c>
      <c r="H144" s="120"/>
      <c r="I144" s="119">
        <f t="shared" si="62"/>
        <v>0.14096637509994014</v>
      </c>
      <c r="J144" s="120"/>
      <c r="K144" s="115"/>
      <c r="L144" s="137">
        <f t="shared" si="63"/>
        <v>8.0032361141718322</v>
      </c>
      <c r="M144" s="118">
        <f t="shared" si="63"/>
        <v>7.6004422937528524</v>
      </c>
      <c r="N144" s="119">
        <f t="shared" si="63"/>
        <v>7.6705727275773858</v>
      </c>
      <c r="O144" s="120"/>
      <c r="P144" s="137">
        <f t="shared" si="64"/>
        <v>7.7708504721997977</v>
      </c>
      <c r="Q144" s="119">
        <f t="shared" si="67"/>
        <v>0.1002777446224119</v>
      </c>
      <c r="R144" s="120"/>
      <c r="S144" s="119">
        <f t="shared" si="65"/>
        <v>-0.23238564197203448</v>
      </c>
      <c r="T144" s="120"/>
    </row>
    <row r="145" spans="1:20" x14ac:dyDescent="0.25">
      <c r="A145" s="36" t="s">
        <v>12</v>
      </c>
      <c r="B145" s="138">
        <f t="shared" si="60"/>
        <v>7.0912395492548166</v>
      </c>
      <c r="C145" s="139">
        <f t="shared" si="60"/>
        <v>6.8213923867419304</v>
      </c>
      <c r="D145" s="140">
        <f t="shared" si="60"/>
        <v>6.4480194673516289</v>
      </c>
      <c r="E145" s="141"/>
      <c r="F145" s="138">
        <f t="shared" si="61"/>
        <v>6.6302383939774154</v>
      </c>
      <c r="G145" s="140">
        <f t="shared" si="66"/>
        <v>0.18221892662578654</v>
      </c>
      <c r="H145" s="141"/>
      <c r="I145" s="140">
        <f t="shared" si="62"/>
        <v>-0.46100115527740115</v>
      </c>
      <c r="J145" s="141"/>
      <c r="K145" s="126"/>
      <c r="L145" s="138">
        <f t="shared" si="63"/>
        <v>7.6352405721716519</v>
      </c>
      <c r="M145" s="139">
        <f t="shared" si="63"/>
        <v>6.9951430319718524</v>
      </c>
      <c r="N145" s="140">
        <f t="shared" si="63"/>
        <v>6.48158157787568</v>
      </c>
      <c r="O145" s="141"/>
      <c r="P145" s="138">
        <f t="shared" si="64"/>
        <v>5.9187047518757403</v>
      </c>
      <c r="Q145" s="140">
        <f t="shared" si="67"/>
        <v>-0.56287682599993971</v>
      </c>
      <c r="R145" s="141"/>
      <c r="S145" s="140">
        <f t="shared" si="65"/>
        <v>-1.7165358202959116</v>
      </c>
      <c r="T145" s="141"/>
    </row>
    <row r="146" spans="1:20" x14ac:dyDescent="0.25">
      <c r="A146" s="37" t="s">
        <v>8</v>
      </c>
      <c r="B146" s="142">
        <f t="shared" si="60"/>
        <v>6.7830755590582212</v>
      </c>
      <c r="C146" s="143">
        <f t="shared" si="60"/>
        <v>6.8792495280950297</v>
      </c>
      <c r="D146" s="144">
        <f t="shared" si="60"/>
        <v>6.9401868476753519</v>
      </c>
      <c r="E146" s="145"/>
      <c r="F146" s="142">
        <f t="shared" si="61"/>
        <v>7.2710964482705291</v>
      </c>
      <c r="G146" s="144">
        <f t="shared" si="66"/>
        <v>0.33090960059517727</v>
      </c>
      <c r="H146" s="145"/>
      <c r="I146" s="144">
        <f t="shared" si="62"/>
        <v>0.48802088921230791</v>
      </c>
      <c r="J146" s="145"/>
      <c r="K146" s="126"/>
      <c r="L146" s="142">
        <f t="shared" si="63"/>
        <v>8.0951235445228154</v>
      </c>
      <c r="M146" s="143">
        <f t="shared" si="63"/>
        <v>7.8437742413201379</v>
      </c>
      <c r="N146" s="144">
        <f t="shared" si="63"/>
        <v>8.1602811671614237</v>
      </c>
      <c r="O146" s="145"/>
      <c r="P146" s="142">
        <f t="shared" si="64"/>
        <v>8.2785964363432267</v>
      </c>
      <c r="Q146" s="144">
        <f t="shared" si="67"/>
        <v>0.11831526918180302</v>
      </c>
      <c r="R146" s="145"/>
      <c r="S146" s="144">
        <f t="shared" si="65"/>
        <v>0.18347289182041138</v>
      </c>
      <c r="T146" s="145"/>
    </row>
    <row r="147" spans="1:20" x14ac:dyDescent="0.25">
      <c r="A147" s="37" t="s">
        <v>9</v>
      </c>
      <c r="B147" s="142">
        <f t="shared" si="60"/>
        <v>7.075300914780934</v>
      </c>
      <c r="C147" s="143">
        <f t="shared" si="60"/>
        <v>6.4463638503177219</v>
      </c>
      <c r="D147" s="144">
        <f t="shared" si="60"/>
        <v>5.938113116143878</v>
      </c>
      <c r="E147" s="145"/>
      <c r="F147" s="142">
        <f t="shared" si="61"/>
        <v>6.7912873862158651</v>
      </c>
      <c r="G147" s="144">
        <f t="shared" si="66"/>
        <v>0.8531742700719871</v>
      </c>
      <c r="H147" s="145"/>
      <c r="I147" s="144">
        <f t="shared" si="62"/>
        <v>-0.2840135285650689</v>
      </c>
      <c r="J147" s="145"/>
      <c r="K147" s="126"/>
      <c r="L147" s="142">
        <f t="shared" si="63"/>
        <v>7.8864003142264307</v>
      </c>
      <c r="M147" s="143">
        <f t="shared" si="63"/>
        <v>7.396189491046842</v>
      </c>
      <c r="N147" s="144">
        <f t="shared" si="63"/>
        <v>7.0074585399213545</v>
      </c>
      <c r="O147" s="145"/>
      <c r="P147" s="142">
        <f t="shared" si="64"/>
        <v>7.3548482954370789</v>
      </c>
      <c r="Q147" s="144">
        <f t="shared" si="67"/>
        <v>0.34738975551572437</v>
      </c>
      <c r="R147" s="145"/>
      <c r="S147" s="144">
        <f t="shared" si="65"/>
        <v>-0.53155201878935188</v>
      </c>
      <c r="T147" s="145"/>
    </row>
    <row r="148" spans="1:20" x14ac:dyDescent="0.25">
      <c r="A148" s="38" t="s">
        <v>10</v>
      </c>
      <c r="B148" s="146">
        <f t="shared" si="60"/>
        <v>7.389364919354839</v>
      </c>
      <c r="C148" s="147">
        <f t="shared" si="60"/>
        <v>6.3673972247438728</v>
      </c>
      <c r="D148" s="148">
        <f t="shared" si="60"/>
        <v>6.5939413130673419</v>
      </c>
      <c r="E148" s="149"/>
      <c r="F148" s="146">
        <f t="shared" si="61"/>
        <v>7.0772858827312684</v>
      </c>
      <c r="G148" s="148">
        <f t="shared" si="66"/>
        <v>0.48334456966392647</v>
      </c>
      <c r="H148" s="149"/>
      <c r="I148" s="148">
        <f t="shared" si="62"/>
        <v>-0.31207903662357062</v>
      </c>
      <c r="J148" s="149"/>
      <c r="K148" s="126"/>
      <c r="L148" s="146">
        <f t="shared" si="63"/>
        <v>8.0183268609033345</v>
      </c>
      <c r="M148" s="147">
        <f t="shared" si="63"/>
        <v>7.2365880362297199</v>
      </c>
      <c r="N148" s="148">
        <f t="shared" si="63"/>
        <v>7.5463299569862636</v>
      </c>
      <c r="O148" s="149"/>
      <c r="P148" s="146">
        <f t="shared" si="64"/>
        <v>7.786623007139406</v>
      </c>
      <c r="Q148" s="148">
        <f t="shared" si="67"/>
        <v>0.2402930501531424</v>
      </c>
      <c r="R148" s="149"/>
      <c r="S148" s="148">
        <f t="shared" si="65"/>
        <v>-0.23170385376392844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152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abril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6.5999310076114988</v>
      </c>
      <c r="C153" s="151">
        <f t="shared" si="68"/>
        <v>6.2271481158691717</v>
      </c>
      <c r="D153" s="152">
        <f t="shared" si="68"/>
        <v>6.072093195448824</v>
      </c>
      <c r="E153" s="153"/>
      <c r="F153" s="154">
        <f t="shared" ref="F153:F184" si="69">E88/E23</f>
        <v>6.4556513782454532</v>
      </c>
      <c r="G153" s="113">
        <f>F153-D153</f>
        <v>0.38355818279662923</v>
      </c>
      <c r="H153" s="114"/>
      <c r="I153" s="113">
        <f t="shared" ref="I153:I184" si="70">F153-B153</f>
        <v>-0.14427962936604555</v>
      </c>
      <c r="J153" s="114"/>
      <c r="K153" s="115"/>
      <c r="L153" s="150">
        <f t="shared" ref="L153:N168" si="71">L88/L23</f>
        <v>7.145790319172499</v>
      </c>
      <c r="M153" s="151">
        <f>M88/M23</f>
        <v>6.6108476926810669</v>
      </c>
      <c r="N153" s="152">
        <f>N88/N23</f>
        <v>6.6548570897735981</v>
      </c>
      <c r="O153" s="153"/>
      <c r="P153" s="154">
        <f t="shared" ref="P153:P184" si="72">O88/O23</f>
        <v>6.7151338680710566</v>
      </c>
      <c r="Q153" s="113">
        <f>P153-N153</f>
        <v>6.0276778297458478E-2</v>
      </c>
      <c r="R153" s="114"/>
      <c r="S153" s="113">
        <f t="shared" ref="S153:S184" si="73">P153-L153</f>
        <v>-0.43065645110144235</v>
      </c>
      <c r="T153" s="114"/>
    </row>
    <row r="154" spans="1:20" x14ac:dyDescent="0.25">
      <c r="A154" s="155" t="s">
        <v>16</v>
      </c>
      <c r="B154" s="111">
        <f t="shared" si="68"/>
        <v>4.3188211359762469</v>
      </c>
      <c r="C154" s="151">
        <f t="shared" si="68"/>
        <v>3.6700001107456504</v>
      </c>
      <c r="D154" s="113">
        <f t="shared" si="68"/>
        <v>3.7463646797443428</v>
      </c>
      <c r="E154" s="114"/>
      <c r="F154" s="156">
        <f t="shared" si="69"/>
        <v>3.9408195223802687</v>
      </c>
      <c r="G154" s="119">
        <f t="shared" ref="G154:G184" si="74">F154-D154</f>
        <v>0.19445484263592583</v>
      </c>
      <c r="H154" s="120"/>
      <c r="I154" s="119">
        <f t="shared" si="70"/>
        <v>-0.37800161359597828</v>
      </c>
      <c r="J154" s="120"/>
      <c r="K154" s="115"/>
      <c r="L154" s="150">
        <f t="shared" si="71"/>
        <v>4.401838629894069</v>
      </c>
      <c r="M154" s="151">
        <f t="shared" si="71"/>
        <v>3.9143025698466545</v>
      </c>
      <c r="N154" s="113">
        <f t="shared" si="71"/>
        <v>4.0321258560583271</v>
      </c>
      <c r="O154" s="114"/>
      <c r="P154" s="154">
        <f t="shared" si="72"/>
        <v>4.0356257141001093</v>
      </c>
      <c r="Q154" s="119">
        <f t="shared" ref="Q154:Q184" si="75">P154-N154</f>
        <v>3.4998580417822112E-3</v>
      </c>
      <c r="R154" s="120"/>
      <c r="S154" s="119">
        <f t="shared" si="73"/>
        <v>-0.36621291579395976</v>
      </c>
      <c r="T154" s="120"/>
    </row>
    <row r="155" spans="1:20" x14ac:dyDescent="0.25">
      <c r="A155" s="157" t="s">
        <v>17</v>
      </c>
      <c r="B155" s="122">
        <f t="shared" si="68"/>
        <v>3.3650095602294456</v>
      </c>
      <c r="C155" s="158">
        <f t="shared" si="68"/>
        <v>2.5396794513218377</v>
      </c>
      <c r="D155" s="159">
        <f t="shared" si="68"/>
        <v>2.8220454382570055</v>
      </c>
      <c r="E155" s="160"/>
      <c r="F155" s="161">
        <f t="shared" si="69"/>
        <v>3.1337565512659631</v>
      </c>
      <c r="G155" s="124">
        <f t="shared" si="74"/>
        <v>0.3117111130089576</v>
      </c>
      <c r="H155" s="125"/>
      <c r="I155" s="124">
        <f t="shared" si="70"/>
        <v>-0.23125300896348255</v>
      </c>
      <c r="J155" s="125"/>
      <c r="K155" s="126"/>
      <c r="L155" s="162">
        <f t="shared" si="71"/>
        <v>3.3856831427681628</v>
      </c>
      <c r="M155" s="158">
        <f t="shared" si="71"/>
        <v>2.7167599377985532</v>
      </c>
      <c r="N155" s="159">
        <f t="shared" si="71"/>
        <v>3.0880518989733576</v>
      </c>
      <c r="O155" s="160"/>
      <c r="P155" s="163">
        <f t="shared" si="72"/>
        <v>3.2965299019090812</v>
      </c>
      <c r="Q155" s="124">
        <f t="shared" si="75"/>
        <v>0.20847800293572361</v>
      </c>
      <c r="R155" s="125"/>
      <c r="S155" s="124">
        <f t="shared" si="73"/>
        <v>-8.9153240859081606E-2</v>
      </c>
      <c r="T155" s="125"/>
    </row>
    <row r="156" spans="1:20" x14ac:dyDescent="0.25">
      <c r="A156" s="121" t="s">
        <v>18</v>
      </c>
      <c r="B156" s="122">
        <f t="shared" si="68"/>
        <v>3.8688172043010751</v>
      </c>
      <c r="C156" s="158">
        <f t="shared" si="68"/>
        <v>2.5944987146529561</v>
      </c>
      <c r="D156" s="159">
        <f t="shared" si="68"/>
        <v>2.7335483145224795</v>
      </c>
      <c r="E156" s="160"/>
      <c r="F156" s="161">
        <f t="shared" si="69"/>
        <v>2.9494895576166011</v>
      </c>
      <c r="G156" s="124">
        <f t="shared" si="74"/>
        <v>0.21594124309412166</v>
      </c>
      <c r="H156" s="125"/>
      <c r="I156" s="124">
        <f t="shared" si="70"/>
        <v>-0.91932764668447398</v>
      </c>
      <c r="J156" s="125"/>
      <c r="K156" s="126"/>
      <c r="L156" s="162">
        <f t="shared" si="71"/>
        <v>3.8973313777405285</v>
      </c>
      <c r="M156" s="158">
        <f t="shared" si="71"/>
        <v>2.7955330168321106</v>
      </c>
      <c r="N156" s="159">
        <f t="shared" si="71"/>
        <v>3.1968733593886718</v>
      </c>
      <c r="O156" s="160"/>
      <c r="P156" s="163">
        <f t="shared" si="72"/>
        <v>3.0855898200160494</v>
      </c>
      <c r="Q156" s="124">
        <f t="shared" si="75"/>
        <v>-0.11128353937262236</v>
      </c>
      <c r="R156" s="125"/>
      <c r="S156" s="124">
        <f t="shared" si="73"/>
        <v>-0.81174155772447909</v>
      </c>
      <c r="T156" s="125"/>
    </row>
    <row r="157" spans="1:20" x14ac:dyDescent="0.25">
      <c r="A157" s="121" t="s">
        <v>19</v>
      </c>
      <c r="B157" s="122">
        <f t="shared" si="68"/>
        <v>2.5850588712951685</v>
      </c>
      <c r="C157" s="158">
        <f t="shared" si="68"/>
        <v>2.4904693773941937</v>
      </c>
      <c r="D157" s="124">
        <f t="shared" si="68"/>
        <v>2.9774193548387098</v>
      </c>
      <c r="E157" s="125"/>
      <c r="F157" s="161">
        <f t="shared" si="69"/>
        <v>3.3618567770711159</v>
      </c>
      <c r="G157" s="124">
        <f t="shared" si="74"/>
        <v>0.38443742223240607</v>
      </c>
      <c r="H157" s="125"/>
      <c r="I157" s="124">
        <f t="shared" si="70"/>
        <v>0.77679790577594732</v>
      </c>
      <c r="J157" s="125"/>
      <c r="K157" s="126"/>
      <c r="L157" s="162">
        <f t="shared" si="71"/>
        <v>2.6676468229570425</v>
      </c>
      <c r="M157" s="158">
        <f t="shared" si="71"/>
        <v>2.65697017345585</v>
      </c>
      <c r="N157" s="124">
        <f t="shared" si="71"/>
        <v>2.9127493128479807</v>
      </c>
      <c r="O157" s="125"/>
      <c r="P157" s="163">
        <f t="shared" si="72"/>
        <v>3.4762379138587751</v>
      </c>
      <c r="Q157" s="124">
        <f>P157-N157</f>
        <v>0.56348860101079445</v>
      </c>
      <c r="R157" s="125"/>
      <c r="S157" s="124">
        <f t="shared" si="73"/>
        <v>0.80859109090173265</v>
      </c>
      <c r="T157" s="125"/>
    </row>
    <row r="158" spans="1:20" x14ac:dyDescent="0.25">
      <c r="A158" s="164" t="s">
        <v>64</v>
      </c>
      <c r="B158" s="132">
        <f t="shared" si="68"/>
        <v>4.8213919905969274</v>
      </c>
      <c r="C158" s="165">
        <f t="shared" si="68"/>
        <v>4.6150061000406666</v>
      </c>
      <c r="D158" s="134">
        <f t="shared" si="68"/>
        <v>4.4748456092785061</v>
      </c>
      <c r="E158" s="135"/>
      <c r="F158" s="166">
        <f t="shared" si="69"/>
        <v>4.382247254521964</v>
      </c>
      <c r="G158" s="129">
        <f t="shared" si="74"/>
        <v>-9.2598354756542101E-2</v>
      </c>
      <c r="H158" s="130"/>
      <c r="I158" s="129">
        <f t="shared" si="70"/>
        <v>-0.4391447360749634</v>
      </c>
      <c r="J158" s="130"/>
      <c r="K158" s="126"/>
      <c r="L158" s="167">
        <f t="shared" si="71"/>
        <v>4.9481224587419277</v>
      </c>
      <c r="M158" s="165">
        <f t="shared" si="71"/>
        <v>4.8106608678682443</v>
      </c>
      <c r="N158" s="134">
        <f t="shared" si="71"/>
        <v>4.6442598275439604</v>
      </c>
      <c r="O158" s="135"/>
      <c r="P158" s="168">
        <f t="shared" si="72"/>
        <v>4.4555227314945203</v>
      </c>
      <c r="Q158" s="129">
        <f t="shared" si="75"/>
        <v>-0.18873709604944011</v>
      </c>
      <c r="R158" s="130"/>
      <c r="S158" s="129">
        <f t="shared" si="73"/>
        <v>-0.49259972724740742</v>
      </c>
      <c r="T158" s="130"/>
    </row>
    <row r="159" spans="1:20" x14ac:dyDescent="0.25">
      <c r="A159" s="169" t="s">
        <v>21</v>
      </c>
      <c r="B159" s="117">
        <f t="shared" si="68"/>
        <v>7.2647624419886672</v>
      </c>
      <c r="C159" s="170">
        <f t="shared" si="68"/>
        <v>6.9156086943558241</v>
      </c>
      <c r="D159" s="119">
        <f t="shared" si="68"/>
        <v>6.7018812942665864</v>
      </c>
      <c r="E159" s="120"/>
      <c r="F159" s="171">
        <f t="shared" si="69"/>
        <v>6.9901891711971595</v>
      </c>
      <c r="G159" s="119">
        <f t="shared" si="74"/>
        <v>0.28830787693057314</v>
      </c>
      <c r="H159" s="120"/>
      <c r="I159" s="119">
        <f t="shared" si="70"/>
        <v>-0.27457327079150762</v>
      </c>
      <c r="J159" s="120"/>
      <c r="K159" s="115"/>
      <c r="L159" s="172">
        <f t="shared" si="71"/>
        <v>7.6827615597698697</v>
      </c>
      <c r="M159" s="170">
        <f t="shared" si="71"/>
        <v>7.1787121236922671</v>
      </c>
      <c r="N159" s="119">
        <f t="shared" si="71"/>
        <v>7.1773495746250031</v>
      </c>
      <c r="O159" s="120"/>
      <c r="P159" s="173">
        <f t="shared" si="72"/>
        <v>7.1745739812766667</v>
      </c>
      <c r="Q159" s="119">
        <f t="shared" si="75"/>
        <v>-2.7755933483364359E-3</v>
      </c>
      <c r="R159" s="120"/>
      <c r="S159" s="119">
        <f t="shared" si="73"/>
        <v>-0.50818757849320306</v>
      </c>
      <c r="T159" s="120"/>
    </row>
    <row r="160" spans="1:20" x14ac:dyDescent="0.25">
      <c r="A160" s="49" t="s">
        <v>22</v>
      </c>
      <c r="B160" s="142">
        <f t="shared" si="68"/>
        <v>8.4562171628721536</v>
      </c>
      <c r="C160" s="174">
        <f t="shared" si="68"/>
        <v>7.528928523172544</v>
      </c>
      <c r="D160" s="140">
        <f t="shared" si="68"/>
        <v>7.2792839945566836</v>
      </c>
      <c r="E160" s="141"/>
      <c r="F160" s="175">
        <f t="shared" si="69"/>
        <v>8.4044103001849475</v>
      </c>
      <c r="G160" s="140">
        <f t="shared" si="74"/>
        <v>1.1251263056282639</v>
      </c>
      <c r="H160" s="141"/>
      <c r="I160" s="140">
        <f t="shared" si="70"/>
        <v>-5.1806862687206134E-2</v>
      </c>
      <c r="J160" s="141"/>
      <c r="K160" s="126"/>
      <c r="L160" s="176">
        <f t="shared" si="71"/>
        <v>9.1081955346438352</v>
      </c>
      <c r="M160" s="174">
        <f t="shared" si="71"/>
        <v>8.1448819622340505</v>
      </c>
      <c r="N160" s="140">
        <f t="shared" si="71"/>
        <v>8.2615382681441343</v>
      </c>
      <c r="O160" s="141"/>
      <c r="P160" s="177">
        <f t="shared" si="72"/>
        <v>8.3906085039735476</v>
      </c>
      <c r="Q160" s="140">
        <f t="shared" si="75"/>
        <v>0.12907023582941335</v>
      </c>
      <c r="R160" s="141"/>
      <c r="S160" s="140">
        <f t="shared" si="73"/>
        <v>-0.71758703067028762</v>
      </c>
      <c r="T160" s="141"/>
    </row>
    <row r="161" spans="1:20" x14ac:dyDescent="0.25">
      <c r="A161" s="54" t="s">
        <v>23</v>
      </c>
      <c r="B161" s="142">
        <f t="shared" si="68"/>
        <v>7.8233506944444446</v>
      </c>
      <c r="C161" s="178">
        <f t="shared" si="68"/>
        <v>7.1694468832309042</v>
      </c>
      <c r="D161" s="144">
        <f t="shared" si="68"/>
        <v>7.3971797884841362</v>
      </c>
      <c r="E161" s="145"/>
      <c r="F161" s="179">
        <f t="shared" si="69"/>
        <v>7.2448886869604729</v>
      </c>
      <c r="G161" s="144">
        <f t="shared" si="74"/>
        <v>-0.15229110152366321</v>
      </c>
      <c r="H161" s="145"/>
      <c r="I161" s="144">
        <f t="shared" si="70"/>
        <v>-0.5784620074839717</v>
      </c>
      <c r="J161" s="145"/>
      <c r="K161" s="126"/>
      <c r="L161" s="180">
        <f t="shared" si="71"/>
        <v>9.8106956016275912</v>
      </c>
      <c r="M161" s="178">
        <f t="shared" si="71"/>
        <v>8.2019314236111107</v>
      </c>
      <c r="N161" s="144">
        <f t="shared" si="71"/>
        <v>8.4996267263904439</v>
      </c>
      <c r="O161" s="145"/>
      <c r="P161" s="181">
        <f t="shared" si="72"/>
        <v>8.3775262054507333</v>
      </c>
      <c r="Q161" s="144">
        <f t="shared" si="75"/>
        <v>-0.12210052093971058</v>
      </c>
      <c r="R161" s="145"/>
      <c r="S161" s="144">
        <f t="shared" si="73"/>
        <v>-1.4331693961768579</v>
      </c>
      <c r="T161" s="145"/>
    </row>
    <row r="162" spans="1:20" x14ac:dyDescent="0.25">
      <c r="A162" s="54" t="s">
        <v>24</v>
      </c>
      <c r="B162" s="142">
        <f t="shared" si="68"/>
        <v>5.8906882591093117</v>
      </c>
      <c r="C162" s="178">
        <f t="shared" si="68"/>
        <v>5.4575163398692812</v>
      </c>
      <c r="D162" s="144">
        <f t="shared" si="68"/>
        <v>4.7075718015665799</v>
      </c>
      <c r="E162" s="145"/>
      <c r="F162" s="179">
        <f t="shared" si="69"/>
        <v>4.3966386554621852</v>
      </c>
      <c r="G162" s="144">
        <f t="shared" si="74"/>
        <v>-0.31093314610439471</v>
      </c>
      <c r="H162" s="145"/>
      <c r="I162" s="144">
        <f t="shared" si="70"/>
        <v>-1.4940496036471265</v>
      </c>
      <c r="J162" s="145"/>
      <c r="K162" s="126"/>
      <c r="L162" s="180">
        <f t="shared" si="71"/>
        <v>7.3931972789115648</v>
      </c>
      <c r="M162" s="178">
        <f t="shared" si="71"/>
        <v>5.203633610900833</v>
      </c>
      <c r="N162" s="144">
        <f t="shared" si="71"/>
        <v>5.6371911573472042</v>
      </c>
      <c r="O162" s="145"/>
      <c r="P162" s="181">
        <f t="shared" si="72"/>
        <v>5.7281746031746028</v>
      </c>
      <c r="Q162" s="144">
        <f t="shared" si="75"/>
        <v>9.098344582739859E-2</v>
      </c>
      <c r="R162" s="145"/>
      <c r="S162" s="144">
        <f t="shared" si="73"/>
        <v>-1.6650226757369619</v>
      </c>
      <c r="T162" s="145"/>
    </row>
    <row r="163" spans="1:20" x14ac:dyDescent="0.25">
      <c r="A163" s="54" t="s">
        <v>25</v>
      </c>
      <c r="B163" s="142">
        <f t="shared" si="68"/>
        <v>9.625098347757671</v>
      </c>
      <c r="C163" s="178">
        <f t="shared" si="68"/>
        <v>8.2972972972972965</v>
      </c>
      <c r="D163" s="144">
        <f t="shared" si="68"/>
        <v>7.6434914037407893</v>
      </c>
      <c r="E163" s="145"/>
      <c r="F163" s="179">
        <f t="shared" si="69"/>
        <v>9.3325911494572775</v>
      </c>
      <c r="G163" s="144">
        <f t="shared" si="74"/>
        <v>1.6890997457164882</v>
      </c>
      <c r="H163" s="145"/>
      <c r="I163" s="144">
        <f t="shared" si="70"/>
        <v>-0.29250719830039351</v>
      </c>
      <c r="J163" s="145"/>
      <c r="K163" s="126"/>
      <c r="L163" s="180">
        <f t="shared" si="71"/>
        <v>8.0607811248391865</v>
      </c>
      <c r="M163" s="178">
        <f t="shared" si="71"/>
        <v>8.0335958174659527</v>
      </c>
      <c r="N163" s="144">
        <f t="shared" si="71"/>
        <v>7.8685617647790291</v>
      </c>
      <c r="O163" s="145"/>
      <c r="P163" s="181">
        <f t="shared" si="72"/>
        <v>8.3153183968986948</v>
      </c>
      <c r="Q163" s="144">
        <f t="shared" si="75"/>
        <v>0.44675663211966565</v>
      </c>
      <c r="R163" s="145"/>
      <c r="S163" s="144">
        <f t="shared" si="73"/>
        <v>0.25453727205950827</v>
      </c>
      <c r="T163" s="145"/>
    </row>
    <row r="164" spans="1:20" x14ac:dyDescent="0.25">
      <c r="A164" s="54" t="s">
        <v>26</v>
      </c>
      <c r="B164" s="142">
        <f t="shared" si="68"/>
        <v>4.4352454169130695</v>
      </c>
      <c r="C164" s="178">
        <f t="shared" si="68"/>
        <v>4.9430555555555555</v>
      </c>
      <c r="D164" s="144">
        <f t="shared" si="68"/>
        <v>4.6557788944723617</v>
      </c>
      <c r="E164" s="145"/>
      <c r="F164" s="179">
        <f t="shared" si="69"/>
        <v>4.2450000000000001</v>
      </c>
      <c r="G164" s="144">
        <f t="shared" si="74"/>
        <v>-0.4107788944723616</v>
      </c>
      <c r="H164" s="145"/>
      <c r="I164" s="144">
        <f t="shared" si="70"/>
        <v>-0.1902454169130694</v>
      </c>
      <c r="J164" s="145"/>
      <c r="K164" s="126"/>
      <c r="L164" s="180">
        <f t="shared" si="71"/>
        <v>4.5031743447826793</v>
      </c>
      <c r="M164" s="178">
        <f t="shared" si="71"/>
        <v>5.2327319587628862</v>
      </c>
      <c r="N164" s="144">
        <f t="shared" si="71"/>
        <v>4.6118692763512303</v>
      </c>
      <c r="O164" s="145"/>
      <c r="P164" s="181">
        <f t="shared" si="72"/>
        <v>4.4607363075807038</v>
      </c>
      <c r="Q164" s="144">
        <f t="shared" si="75"/>
        <v>-0.15113296877052651</v>
      </c>
      <c r="R164" s="145"/>
      <c r="S164" s="144">
        <f t="shared" si="73"/>
        <v>-4.2438037201975476E-2</v>
      </c>
      <c r="T164" s="145"/>
    </row>
    <row r="165" spans="1:20" x14ac:dyDescent="0.25">
      <c r="A165" s="54" t="s">
        <v>27</v>
      </c>
      <c r="B165" s="142">
        <f t="shared" si="68"/>
        <v>9.6402538902538897</v>
      </c>
      <c r="C165" s="178">
        <f t="shared" si="68"/>
        <v>8.4039215686274513</v>
      </c>
      <c r="D165" s="144">
        <f t="shared" si="68"/>
        <v>9.421812596006145</v>
      </c>
      <c r="E165" s="145"/>
      <c r="F165" s="179">
        <f t="shared" si="69"/>
        <v>11.428021184400578</v>
      </c>
      <c r="G165" s="144">
        <f t="shared" si="74"/>
        <v>2.0062085883944327</v>
      </c>
      <c r="H165" s="145"/>
      <c r="I165" s="144">
        <f t="shared" si="70"/>
        <v>1.787767294146688</v>
      </c>
      <c r="J165" s="145"/>
      <c r="K165" s="126"/>
      <c r="L165" s="180">
        <f t="shared" si="71"/>
        <v>8.4068881172333967</v>
      </c>
      <c r="M165" s="178">
        <f t="shared" si="71"/>
        <v>7.9107434873550107</v>
      </c>
      <c r="N165" s="144">
        <f t="shared" si="71"/>
        <v>8.4353970771496538</v>
      </c>
      <c r="O165" s="145"/>
      <c r="P165" s="181">
        <f t="shared" si="72"/>
        <v>8.2409305214420829</v>
      </c>
      <c r="Q165" s="144">
        <f t="shared" si="75"/>
        <v>-0.19446655570757088</v>
      </c>
      <c r="R165" s="145"/>
      <c r="S165" s="144">
        <f t="shared" si="73"/>
        <v>-0.16595759579131375</v>
      </c>
      <c r="T165" s="145"/>
    </row>
    <row r="166" spans="1:20" x14ac:dyDescent="0.25">
      <c r="A166" s="54" t="s">
        <v>28</v>
      </c>
      <c r="B166" s="142">
        <f t="shared" si="68"/>
        <v>7</v>
      </c>
      <c r="C166" s="178">
        <f t="shared" si="68"/>
        <v>7.2421991084695394</v>
      </c>
      <c r="D166" s="144">
        <f t="shared" si="68"/>
        <v>7.1038062283737027</v>
      </c>
      <c r="E166" s="145"/>
      <c r="F166" s="179">
        <f t="shared" si="69"/>
        <v>8.552941176470588</v>
      </c>
      <c r="G166" s="144">
        <f t="shared" si="74"/>
        <v>1.4491349480968854</v>
      </c>
      <c r="H166" s="145"/>
      <c r="I166" s="144">
        <f t="shared" si="70"/>
        <v>1.552941176470588</v>
      </c>
      <c r="J166" s="145"/>
      <c r="K166" s="126"/>
      <c r="L166" s="180">
        <f t="shared" si="71"/>
        <v>8.0849858356940505</v>
      </c>
      <c r="M166" s="178">
        <f t="shared" si="71"/>
        <v>7.7417994376757262</v>
      </c>
      <c r="N166" s="144">
        <f t="shared" si="71"/>
        <v>8.2156057494866523</v>
      </c>
      <c r="O166" s="145"/>
      <c r="P166" s="181">
        <f t="shared" si="72"/>
        <v>8.3461231015187849</v>
      </c>
      <c r="Q166" s="144">
        <f t="shared" si="75"/>
        <v>0.13051735203213255</v>
      </c>
      <c r="R166" s="145"/>
      <c r="S166" s="144">
        <f t="shared" si="73"/>
        <v>0.2611372658247344</v>
      </c>
      <c r="T166" s="145"/>
    </row>
    <row r="167" spans="1:20" x14ac:dyDescent="0.25">
      <c r="A167" s="54" t="s">
        <v>29</v>
      </c>
      <c r="B167" s="142">
        <f t="shared" si="68"/>
        <v>6.9635926522096563</v>
      </c>
      <c r="C167" s="178">
        <f t="shared" si="68"/>
        <v>7.0702629795489882</v>
      </c>
      <c r="D167" s="144">
        <f>D102/D37</f>
        <v>6.7196895403752359</v>
      </c>
      <c r="E167" s="145"/>
      <c r="F167" s="179">
        <f t="shared" si="69"/>
        <v>6.7990177184437668</v>
      </c>
      <c r="G167" s="144">
        <f t="shared" si="74"/>
        <v>7.9328178068530875E-2</v>
      </c>
      <c r="H167" s="145"/>
      <c r="I167" s="144">
        <f t="shared" si="70"/>
        <v>-0.1645749337658895</v>
      </c>
      <c r="J167" s="145"/>
      <c r="K167" s="126"/>
      <c r="L167" s="180">
        <f t="shared" si="71"/>
        <v>7.3363866094184926</v>
      </c>
      <c r="M167" s="178">
        <f t="shared" si="71"/>
        <v>7.2563167173164125</v>
      </c>
      <c r="N167" s="144">
        <f t="shared" si="71"/>
        <v>6.9479158565327506</v>
      </c>
      <c r="O167" s="145"/>
      <c r="P167" s="181">
        <f t="shared" si="72"/>
        <v>6.906560164314369</v>
      </c>
      <c r="Q167" s="144">
        <f t="shared" si="75"/>
        <v>-4.1355692218381535E-2</v>
      </c>
      <c r="R167" s="145"/>
      <c r="S167" s="144">
        <f t="shared" si="73"/>
        <v>-0.4298264451041236</v>
      </c>
      <c r="T167" s="145"/>
    </row>
    <row r="168" spans="1:20" x14ac:dyDescent="0.25">
      <c r="A168" s="54" t="s">
        <v>30</v>
      </c>
      <c r="B168" s="142">
        <f t="shared" si="68"/>
        <v>6.6281904990691247</v>
      </c>
      <c r="C168" s="178">
        <f t="shared" si="68"/>
        <v>5.8835061651963061</v>
      </c>
      <c r="D168" s="144">
        <f t="shared" si="68"/>
        <v>6.0486727598723053</v>
      </c>
      <c r="E168" s="145"/>
      <c r="F168" s="179">
        <f t="shared" si="69"/>
        <v>6.2805680056968125</v>
      </c>
      <c r="G168" s="144">
        <f t="shared" si="74"/>
        <v>0.23189524582450716</v>
      </c>
      <c r="H168" s="145"/>
      <c r="I168" s="144">
        <f t="shared" si="70"/>
        <v>-0.34762249337231221</v>
      </c>
      <c r="J168" s="145"/>
      <c r="K168" s="126"/>
      <c r="L168" s="180">
        <f t="shared" si="71"/>
        <v>7.078004658517095</v>
      </c>
      <c r="M168" s="178">
        <f t="shared" si="71"/>
        <v>6.222320372505278</v>
      </c>
      <c r="N168" s="144">
        <f t="shared" si="71"/>
        <v>6.6933133596622634</v>
      </c>
      <c r="O168" s="145"/>
      <c r="P168" s="181">
        <f t="shared" si="72"/>
        <v>6.9060361957569336</v>
      </c>
      <c r="Q168" s="144">
        <f t="shared" si="75"/>
        <v>0.21272283609467024</v>
      </c>
      <c r="R168" s="145"/>
      <c r="S168" s="144">
        <f t="shared" si="73"/>
        <v>-0.17196846276016142</v>
      </c>
      <c r="T168" s="145"/>
    </row>
    <row r="169" spans="1:20" x14ac:dyDescent="0.25">
      <c r="A169" s="54" t="s">
        <v>31</v>
      </c>
      <c r="B169" s="142">
        <f t="shared" ref="B169:D184" si="76">B104/B39</f>
        <v>7.0618549260194872</v>
      </c>
      <c r="C169" s="178">
        <f t="shared" si="76"/>
        <v>6.1383647798742142</v>
      </c>
      <c r="D169" s="144">
        <f t="shared" si="76"/>
        <v>6.4379966289429325</v>
      </c>
      <c r="E169" s="145"/>
      <c r="F169" s="179">
        <f t="shared" si="69"/>
        <v>6.6884552649066631</v>
      </c>
      <c r="G169" s="144">
        <f t="shared" si="74"/>
        <v>0.25045863596373064</v>
      </c>
      <c r="H169" s="145"/>
      <c r="I169" s="144">
        <f t="shared" si="70"/>
        <v>-0.37339966111282408</v>
      </c>
      <c r="J169" s="145"/>
      <c r="K169" s="126"/>
      <c r="L169" s="180">
        <f t="shared" ref="L169:N184" si="77">L104/L39</f>
        <v>7.6403542549095107</v>
      </c>
      <c r="M169" s="178">
        <f t="shared" si="77"/>
        <v>6.8276447388128005</v>
      </c>
      <c r="N169" s="144">
        <f t="shared" si="77"/>
        <v>7.3011297234125436</v>
      </c>
      <c r="O169" s="145"/>
      <c r="P169" s="181">
        <f t="shared" si="72"/>
        <v>7.4524102120294247</v>
      </c>
      <c r="Q169" s="144">
        <f t="shared" si="75"/>
        <v>0.15128048861688104</v>
      </c>
      <c r="R169" s="145"/>
      <c r="S169" s="144">
        <f t="shared" si="73"/>
        <v>-0.18794404288008604</v>
      </c>
      <c r="T169" s="145"/>
    </row>
    <row r="170" spans="1:20" x14ac:dyDescent="0.25">
      <c r="A170" s="54" t="s">
        <v>32</v>
      </c>
      <c r="B170" s="142">
        <f t="shared" si="76"/>
        <v>7.2499402628434888</v>
      </c>
      <c r="C170" s="178">
        <f t="shared" si="76"/>
        <v>7.1280053280053277</v>
      </c>
      <c r="D170" s="144">
        <f>D105/D40</f>
        <v>7.0627267596549226</v>
      </c>
      <c r="E170" s="145"/>
      <c r="F170" s="179">
        <f t="shared" si="69"/>
        <v>7.8873580065958224</v>
      </c>
      <c r="G170" s="144">
        <f t="shared" si="74"/>
        <v>0.82463124694089984</v>
      </c>
      <c r="H170" s="145"/>
      <c r="I170" s="144">
        <f t="shared" si="70"/>
        <v>0.63741774375233362</v>
      </c>
      <c r="J170" s="145"/>
      <c r="K170" s="126"/>
      <c r="L170" s="180">
        <f t="shared" si="77"/>
        <v>7.9878198091699737</v>
      </c>
      <c r="M170" s="178">
        <f t="shared" si="77"/>
        <v>7.6059256463483678</v>
      </c>
      <c r="N170" s="144">
        <f t="shared" si="77"/>
        <v>7.7435391716313209</v>
      </c>
      <c r="O170" s="145"/>
      <c r="P170" s="181">
        <f t="shared" si="72"/>
        <v>7.6448959402022574</v>
      </c>
      <c r="Q170" s="144">
        <f t="shared" si="75"/>
        <v>-9.8643231429063505E-2</v>
      </c>
      <c r="R170" s="145"/>
      <c r="S170" s="144">
        <f t="shared" si="73"/>
        <v>-0.34292386896771632</v>
      </c>
      <c r="T170" s="145"/>
    </row>
    <row r="171" spans="1:20" x14ac:dyDescent="0.25">
      <c r="A171" s="54" t="s">
        <v>33</v>
      </c>
      <c r="B171" s="142">
        <f t="shared" si="76"/>
        <v>6.8696636847469144</v>
      </c>
      <c r="C171" s="178">
        <f t="shared" si="76"/>
        <v>6.8300255799594245</v>
      </c>
      <c r="D171" s="144">
        <f t="shared" si="76"/>
        <v>6.908534160502664</v>
      </c>
      <c r="E171" s="145"/>
      <c r="F171" s="179">
        <f t="shared" si="69"/>
        <v>6.8699445983379501</v>
      </c>
      <c r="G171" s="144">
        <f t="shared" si="74"/>
        <v>-3.8589562164713875E-2</v>
      </c>
      <c r="H171" s="145"/>
      <c r="I171" s="144">
        <f t="shared" si="70"/>
        <v>2.8091359103576963E-4</v>
      </c>
      <c r="J171" s="145"/>
      <c r="K171" s="126"/>
      <c r="L171" s="180">
        <f t="shared" si="77"/>
        <v>7.0711321330485202</v>
      </c>
      <c r="M171" s="178">
        <f t="shared" si="77"/>
        <v>6.9255895196506554</v>
      </c>
      <c r="N171" s="144">
        <f t="shared" si="77"/>
        <v>7.0927021696252464</v>
      </c>
      <c r="O171" s="145"/>
      <c r="P171" s="181">
        <f t="shared" si="72"/>
        <v>6.9617465286138538</v>
      </c>
      <c r="Q171" s="144">
        <f t="shared" si="75"/>
        <v>-0.13095564101139257</v>
      </c>
      <c r="R171" s="145"/>
      <c r="S171" s="144">
        <f t="shared" si="73"/>
        <v>-0.10938560443466638</v>
      </c>
      <c r="T171" s="145"/>
    </row>
    <row r="172" spans="1:20" x14ac:dyDescent="0.25">
      <c r="A172" s="54" t="s">
        <v>34</v>
      </c>
      <c r="B172" s="142">
        <f t="shared" si="76"/>
        <v>9.9243623570800352</v>
      </c>
      <c r="C172" s="178">
        <f t="shared" si="76"/>
        <v>10.61105567750948</v>
      </c>
      <c r="D172" s="144">
        <f t="shared" si="76"/>
        <v>10.07757296466974</v>
      </c>
      <c r="E172" s="145"/>
      <c r="F172" s="179">
        <f t="shared" si="69"/>
        <v>9.2344940152339507</v>
      </c>
      <c r="G172" s="144">
        <f t="shared" si="74"/>
        <v>-0.84307894943578887</v>
      </c>
      <c r="H172" s="145"/>
      <c r="I172" s="144">
        <f t="shared" si="70"/>
        <v>-0.68986834184608448</v>
      </c>
      <c r="J172" s="145"/>
      <c r="K172" s="126"/>
      <c r="L172" s="180">
        <f t="shared" si="77"/>
        <v>10.079452946922826</v>
      </c>
      <c r="M172" s="178">
        <f t="shared" si="77"/>
        <v>9.6377902661435684</v>
      </c>
      <c r="N172" s="144">
        <f t="shared" si="77"/>
        <v>9.4892725834225349</v>
      </c>
      <c r="O172" s="145"/>
      <c r="P172" s="181">
        <f t="shared" si="72"/>
        <v>8.9363340242819067</v>
      </c>
      <c r="Q172" s="144">
        <f t="shared" si="75"/>
        <v>-0.55293855914062817</v>
      </c>
      <c r="R172" s="145"/>
      <c r="S172" s="144">
        <f t="shared" si="73"/>
        <v>-1.1431189226409195</v>
      </c>
      <c r="T172" s="145"/>
    </row>
    <row r="173" spans="1:20" x14ac:dyDescent="0.25">
      <c r="A173" s="54" t="s">
        <v>35</v>
      </c>
      <c r="B173" s="142">
        <f t="shared" si="76"/>
        <v>6.3175578034682083</v>
      </c>
      <c r="C173" s="178">
        <f t="shared" si="76"/>
        <v>5.8267093162734902</v>
      </c>
      <c r="D173" s="144">
        <f t="shared" si="76"/>
        <v>5.4944299065420559</v>
      </c>
      <c r="E173" s="145"/>
      <c r="F173" s="179">
        <f t="shared" si="69"/>
        <v>5.6934999399255073</v>
      </c>
      <c r="G173" s="144">
        <f t="shared" si="74"/>
        <v>0.19907003338345142</v>
      </c>
      <c r="H173" s="145"/>
      <c r="I173" s="144">
        <f t="shared" si="70"/>
        <v>-0.62405786354270099</v>
      </c>
      <c r="J173" s="145"/>
      <c r="K173" s="126"/>
      <c r="L173" s="180">
        <f t="shared" si="77"/>
        <v>7.5664801605945415</v>
      </c>
      <c r="M173" s="178">
        <f t="shared" si="77"/>
        <v>6.2234058418731495</v>
      </c>
      <c r="N173" s="144">
        <f t="shared" si="77"/>
        <v>6.7277853285824483</v>
      </c>
      <c r="O173" s="145"/>
      <c r="P173" s="181">
        <f t="shared" si="72"/>
        <v>6.4596816811215767</v>
      </c>
      <c r="Q173" s="144">
        <f t="shared" si="75"/>
        <v>-0.26810364746087156</v>
      </c>
      <c r="R173" s="145"/>
      <c r="S173" s="144">
        <f t="shared" si="73"/>
        <v>-1.1067984794729648</v>
      </c>
      <c r="T173" s="145"/>
    </row>
    <row r="174" spans="1:20" x14ac:dyDescent="0.25">
      <c r="A174" s="54" t="s">
        <v>36</v>
      </c>
      <c r="B174" s="142">
        <f t="shared" si="76"/>
        <v>11.626975476839236</v>
      </c>
      <c r="C174" s="178">
        <f t="shared" si="76"/>
        <v>9.1016276300119099</v>
      </c>
      <c r="D174" s="144">
        <f t="shared" si="76"/>
        <v>9.0058411214953278</v>
      </c>
      <c r="E174" s="145"/>
      <c r="F174" s="179">
        <f t="shared" si="69"/>
        <v>13.533062645011601</v>
      </c>
      <c r="G174" s="144">
        <f t="shared" si="74"/>
        <v>4.5272215235162729</v>
      </c>
      <c r="H174" s="145"/>
      <c r="I174" s="144">
        <f t="shared" si="70"/>
        <v>1.9060871681723643</v>
      </c>
      <c r="J174" s="145"/>
      <c r="K174" s="126"/>
      <c r="L174" s="180">
        <f t="shared" si="77"/>
        <v>9.2000558122228764</v>
      </c>
      <c r="M174" s="178">
        <f t="shared" si="77"/>
        <v>8.6519534551127872</v>
      </c>
      <c r="N174" s="144">
        <f t="shared" si="77"/>
        <v>9.1012007534139059</v>
      </c>
      <c r="O174" s="145"/>
      <c r="P174" s="181">
        <f t="shared" si="72"/>
        <v>9.5013408609738885</v>
      </c>
      <c r="Q174" s="144">
        <f t="shared" si="75"/>
        <v>0.40014010755998264</v>
      </c>
      <c r="R174" s="145"/>
      <c r="S174" s="144">
        <f t="shared" si="73"/>
        <v>0.30128504875101214</v>
      </c>
      <c r="T174" s="145"/>
    </row>
    <row r="175" spans="1:20" x14ac:dyDescent="0.25">
      <c r="A175" s="54" t="s">
        <v>37</v>
      </c>
      <c r="B175" s="142">
        <f t="shared" si="76"/>
        <v>9.8320726172465953</v>
      </c>
      <c r="C175" s="178">
        <f t="shared" si="76"/>
        <v>8.0254004576659046</v>
      </c>
      <c r="D175" s="144">
        <f t="shared" si="76"/>
        <v>7.4800990624447197</v>
      </c>
      <c r="E175" s="145"/>
      <c r="F175" s="179">
        <f t="shared" si="69"/>
        <v>10.360258064516129</v>
      </c>
      <c r="G175" s="144">
        <f t="shared" si="74"/>
        <v>2.8801590020714096</v>
      </c>
      <c r="H175" s="145"/>
      <c r="I175" s="144">
        <f t="shared" si="70"/>
        <v>0.52818544726953398</v>
      </c>
      <c r="J175" s="145"/>
      <c r="K175" s="126"/>
      <c r="L175" s="180">
        <f t="shared" si="77"/>
        <v>8.409493440233236</v>
      </c>
      <c r="M175" s="178">
        <f t="shared" si="77"/>
        <v>7.9858674268277996</v>
      </c>
      <c r="N175" s="144">
        <f t="shared" si="77"/>
        <v>7.8569273863391507</v>
      </c>
      <c r="O175" s="145"/>
      <c r="P175" s="181">
        <f t="shared" si="72"/>
        <v>8.052552819134096</v>
      </c>
      <c r="Q175" s="144">
        <f t="shared" si="75"/>
        <v>0.19562543279494538</v>
      </c>
      <c r="R175" s="145"/>
      <c r="S175" s="144">
        <f t="shared" si="73"/>
        <v>-0.35694062109913993</v>
      </c>
      <c r="T175" s="145"/>
    </row>
    <row r="176" spans="1:20" x14ac:dyDescent="0.25">
      <c r="A176" s="54" t="s">
        <v>38</v>
      </c>
      <c r="B176" s="142">
        <f t="shared" si="76"/>
        <v>5.4090305444887115</v>
      </c>
      <c r="C176" s="178">
        <f t="shared" si="76"/>
        <v>6.9678878335594749</v>
      </c>
      <c r="D176" s="144">
        <f t="shared" si="76"/>
        <v>7.0099354197714856</v>
      </c>
      <c r="E176" s="145"/>
      <c r="F176" s="179">
        <f t="shared" si="69"/>
        <v>6.9786241741158177</v>
      </c>
      <c r="G176" s="144">
        <f t="shared" si="74"/>
        <v>-3.1311245655667896E-2</v>
      </c>
      <c r="H176" s="145"/>
      <c r="I176" s="144">
        <f t="shared" si="70"/>
        <v>1.5695936296271062</v>
      </c>
      <c r="J176" s="145"/>
      <c r="K176" s="126"/>
      <c r="L176" s="180">
        <f t="shared" si="77"/>
        <v>5.7188624910007197</v>
      </c>
      <c r="M176" s="178">
        <f t="shared" si="77"/>
        <v>6.791325514494357</v>
      </c>
      <c r="N176" s="144">
        <f t="shared" si="77"/>
        <v>6.6271477663230245</v>
      </c>
      <c r="O176" s="145"/>
      <c r="P176" s="181">
        <f t="shared" si="72"/>
        <v>6.2511830033800093</v>
      </c>
      <c r="Q176" s="144">
        <f t="shared" si="75"/>
        <v>-0.37596476294301517</v>
      </c>
      <c r="R176" s="145"/>
      <c r="S176" s="144">
        <f t="shared" si="73"/>
        <v>0.53232051237928957</v>
      </c>
      <c r="T176" s="145"/>
    </row>
    <row r="177" spans="1:20" x14ac:dyDescent="0.25">
      <c r="A177" s="54" t="s">
        <v>39</v>
      </c>
      <c r="B177" s="142">
        <f t="shared" si="76"/>
        <v>6.535369774919614</v>
      </c>
      <c r="C177" s="178">
        <f t="shared" si="76"/>
        <v>6.5418994413407825</v>
      </c>
      <c r="D177" s="144">
        <f t="shared" si="76"/>
        <v>6.0006920415224911</v>
      </c>
      <c r="E177" s="145"/>
      <c r="F177" s="179">
        <f t="shared" si="69"/>
        <v>6.9749847467968271</v>
      </c>
      <c r="G177" s="144">
        <f t="shared" si="74"/>
        <v>0.97429270527433598</v>
      </c>
      <c r="H177" s="145"/>
      <c r="I177" s="144">
        <f t="shared" si="70"/>
        <v>0.4396149718772131</v>
      </c>
      <c r="J177" s="145"/>
      <c r="K177" s="126"/>
      <c r="L177" s="180">
        <f t="shared" si="77"/>
        <v>6.8396793587174347</v>
      </c>
      <c r="M177" s="178">
        <f t="shared" si="77"/>
        <v>6.8455044322498946</v>
      </c>
      <c r="N177" s="144">
        <f t="shared" si="77"/>
        <v>6.3607266435986158</v>
      </c>
      <c r="O177" s="145"/>
      <c r="P177" s="181">
        <f t="shared" si="72"/>
        <v>6.324057766819303</v>
      </c>
      <c r="Q177" s="144">
        <f t="shared" si="75"/>
        <v>-3.6668876779312853E-2</v>
      </c>
      <c r="R177" s="145"/>
      <c r="S177" s="144">
        <f t="shared" si="73"/>
        <v>-0.51562159189813173</v>
      </c>
      <c r="T177" s="145"/>
    </row>
    <row r="178" spans="1:20" x14ac:dyDescent="0.25">
      <c r="A178" s="54" t="s">
        <v>40</v>
      </c>
      <c r="B178" s="142">
        <f t="shared" si="76"/>
        <v>4.953846153846154</v>
      </c>
      <c r="C178" s="178">
        <f t="shared" si="76"/>
        <v>5.4658385093167698</v>
      </c>
      <c r="D178" s="144">
        <f t="shared" si="76"/>
        <v>5.0454545454545459</v>
      </c>
      <c r="E178" s="145"/>
      <c r="F178" s="179">
        <f t="shared" si="69"/>
        <v>4.8546009150991356</v>
      </c>
      <c r="G178" s="144">
        <f t="shared" si="74"/>
        <v>-0.19085363035541025</v>
      </c>
      <c r="H178" s="145"/>
      <c r="I178" s="144">
        <f t="shared" si="70"/>
        <v>-9.9245238747018405E-2</v>
      </c>
      <c r="J178" s="145"/>
      <c r="K178" s="126"/>
      <c r="L178" s="180">
        <f t="shared" si="77"/>
        <v>5.0545851528384276</v>
      </c>
      <c r="M178" s="178">
        <f t="shared" si="77"/>
        <v>4.8897149938042128</v>
      </c>
      <c r="N178" s="144">
        <f t="shared" si="77"/>
        <v>4.7856564019448946</v>
      </c>
      <c r="O178" s="145"/>
      <c r="P178" s="181">
        <f t="shared" si="72"/>
        <v>4.9022727272727273</v>
      </c>
      <c r="Q178" s="144">
        <f t="shared" si="75"/>
        <v>0.11661632532783273</v>
      </c>
      <c r="R178" s="145"/>
      <c r="S178" s="144">
        <f t="shared" si="73"/>
        <v>-0.15231242556570024</v>
      </c>
      <c r="T178" s="145"/>
    </row>
    <row r="179" spans="1:20" x14ac:dyDescent="0.25">
      <c r="A179" s="54" t="s">
        <v>41</v>
      </c>
      <c r="B179" s="142">
        <f t="shared" si="76"/>
        <v>7.3504380475594493</v>
      </c>
      <c r="C179" s="178">
        <f t="shared" si="76"/>
        <v>7.4335126825518829</v>
      </c>
      <c r="D179" s="144">
        <f t="shared" si="76"/>
        <v>7.4602564102564104</v>
      </c>
      <c r="E179" s="145"/>
      <c r="F179" s="179">
        <f t="shared" si="69"/>
        <v>7.7688870836718111</v>
      </c>
      <c r="G179" s="144">
        <f t="shared" si="74"/>
        <v>0.30863067341540074</v>
      </c>
      <c r="H179" s="145"/>
      <c r="I179" s="144">
        <f t="shared" si="70"/>
        <v>0.41844903611236184</v>
      </c>
      <c r="J179" s="145"/>
      <c r="K179" s="126"/>
      <c r="L179" s="180">
        <f t="shared" si="77"/>
        <v>6.9049334811529937</v>
      </c>
      <c r="M179" s="178">
        <f t="shared" si="77"/>
        <v>7.2315238718116417</v>
      </c>
      <c r="N179" s="144">
        <f t="shared" si="77"/>
        <v>7.0587242359630418</v>
      </c>
      <c r="O179" s="145"/>
      <c r="P179" s="181">
        <f t="shared" si="72"/>
        <v>6.8251839738348323</v>
      </c>
      <c r="Q179" s="144">
        <f t="shared" si="75"/>
        <v>-0.23354026212820944</v>
      </c>
      <c r="R179" s="145"/>
      <c r="S179" s="144">
        <f t="shared" si="73"/>
        <v>-7.9749507318161328E-2</v>
      </c>
      <c r="T179" s="145"/>
    </row>
    <row r="180" spans="1:20" x14ac:dyDescent="0.25">
      <c r="A180" s="54" t="s">
        <v>42</v>
      </c>
      <c r="B180" s="142">
        <f t="shared" si="76"/>
        <v>5.2379095163806548</v>
      </c>
      <c r="C180" s="178">
        <f t="shared" si="76"/>
        <v>5.7442387608613528</v>
      </c>
      <c r="D180" s="144">
        <f t="shared" si="76"/>
        <v>5.8561852528945764</v>
      </c>
      <c r="E180" s="145"/>
      <c r="F180" s="179">
        <f t="shared" si="69"/>
        <v>5.2826486817903131</v>
      </c>
      <c r="G180" s="144">
        <f t="shared" si="74"/>
        <v>-0.57353657110426326</v>
      </c>
      <c r="H180" s="145"/>
      <c r="I180" s="144">
        <f t="shared" si="70"/>
        <v>4.4739165409658277E-2</v>
      </c>
      <c r="J180" s="145"/>
      <c r="K180" s="126"/>
      <c r="L180" s="180">
        <f t="shared" si="77"/>
        <v>5.6079270031365835</v>
      </c>
      <c r="M180" s="178">
        <f t="shared" si="77"/>
        <v>5.7814488828706843</v>
      </c>
      <c r="N180" s="144">
        <f t="shared" si="77"/>
        <v>5.7837043259134822</v>
      </c>
      <c r="O180" s="145"/>
      <c r="P180" s="181">
        <f t="shared" si="72"/>
        <v>5.3348841073357152</v>
      </c>
      <c r="Q180" s="144">
        <f t="shared" si="75"/>
        <v>-0.44882021857776699</v>
      </c>
      <c r="R180" s="145"/>
      <c r="S180" s="144">
        <f t="shared" si="73"/>
        <v>-0.27304289580086838</v>
      </c>
      <c r="T180" s="145"/>
    </row>
    <row r="181" spans="1:20" x14ac:dyDescent="0.25">
      <c r="A181" s="54" t="s">
        <v>43</v>
      </c>
      <c r="B181" s="142">
        <f t="shared" si="76"/>
        <v>7.0882991556091675</v>
      </c>
      <c r="C181" s="178">
        <f t="shared" si="76"/>
        <v>6.3533893034825875</v>
      </c>
      <c r="D181" s="144">
        <f t="shared" si="76"/>
        <v>6.4844889383265354</v>
      </c>
      <c r="E181" s="145"/>
      <c r="F181" s="179">
        <f t="shared" si="69"/>
        <v>6.7354732080723734</v>
      </c>
      <c r="G181" s="144">
        <f t="shared" si="74"/>
        <v>0.25098426974583798</v>
      </c>
      <c r="H181" s="145"/>
      <c r="I181" s="144">
        <f t="shared" si="70"/>
        <v>-0.35282594753679408</v>
      </c>
      <c r="J181" s="145"/>
      <c r="K181" s="126"/>
      <c r="L181" s="180">
        <f t="shared" si="77"/>
        <v>6.7216137276378243</v>
      </c>
      <c r="M181" s="178">
        <f t="shared" si="77"/>
        <v>6.5698533272657258</v>
      </c>
      <c r="N181" s="144">
        <f t="shared" si="77"/>
        <v>6.5970232766338404</v>
      </c>
      <c r="O181" s="145"/>
      <c r="P181" s="181">
        <f t="shared" si="72"/>
        <v>6.5005463129032925</v>
      </c>
      <c r="Q181" s="144">
        <f t="shared" si="75"/>
        <v>-9.6476963730547816E-2</v>
      </c>
      <c r="R181" s="145"/>
      <c r="S181" s="144">
        <f t="shared" si="73"/>
        <v>-0.22106741473453173</v>
      </c>
      <c r="T181" s="145"/>
    </row>
    <row r="182" spans="1:20" x14ac:dyDescent="0.25">
      <c r="A182" s="54" t="s">
        <v>44</v>
      </c>
      <c r="B182" s="142">
        <f t="shared" si="76"/>
        <v>6.7705005324813632</v>
      </c>
      <c r="C182" s="178">
        <f t="shared" si="76"/>
        <v>6.4911812961443802</v>
      </c>
      <c r="D182" s="144">
        <f t="shared" si="76"/>
        <v>6.0618921308576477</v>
      </c>
      <c r="E182" s="145"/>
      <c r="F182" s="179">
        <f t="shared" si="69"/>
        <v>6.6453590192644487</v>
      </c>
      <c r="G182" s="144">
        <f t="shared" si="74"/>
        <v>0.58346688840680105</v>
      </c>
      <c r="H182" s="145"/>
      <c r="I182" s="144">
        <f t="shared" si="70"/>
        <v>-0.12514151321691447</v>
      </c>
      <c r="J182" s="145"/>
      <c r="K182" s="126"/>
      <c r="L182" s="180">
        <f t="shared" si="77"/>
        <v>7.580569438134181</v>
      </c>
      <c r="M182" s="178">
        <f t="shared" si="77"/>
        <v>6.9015640056333849</v>
      </c>
      <c r="N182" s="144">
        <f t="shared" si="77"/>
        <v>6.9593053850201718</v>
      </c>
      <c r="O182" s="145"/>
      <c r="P182" s="181">
        <f t="shared" si="72"/>
        <v>6.9934764709607951</v>
      </c>
      <c r="Q182" s="144">
        <f t="shared" si="75"/>
        <v>3.4171085940623236E-2</v>
      </c>
      <c r="R182" s="145"/>
      <c r="S182" s="144">
        <f t="shared" si="73"/>
        <v>-0.58709296717338599</v>
      </c>
      <c r="T182" s="145"/>
    </row>
    <row r="183" spans="1:20" x14ac:dyDescent="0.25">
      <c r="A183" s="55" t="s">
        <v>45</v>
      </c>
      <c r="B183" s="142">
        <f t="shared" si="76"/>
        <v>6.8814332247557006</v>
      </c>
      <c r="C183" s="178">
        <f t="shared" si="76"/>
        <v>6.9966044142614603</v>
      </c>
      <c r="D183" s="144">
        <f t="shared" si="76"/>
        <v>6.8105515587529979</v>
      </c>
      <c r="E183" s="145"/>
      <c r="F183" s="179">
        <f t="shared" si="69"/>
        <v>6.8933764135702749</v>
      </c>
      <c r="G183" s="144">
        <f t="shared" si="74"/>
        <v>8.2824854817276972E-2</v>
      </c>
      <c r="H183" s="145"/>
      <c r="I183" s="144">
        <f t="shared" si="70"/>
        <v>1.1943188814574235E-2</v>
      </c>
      <c r="J183" s="145"/>
      <c r="K183" s="126"/>
      <c r="L183" s="180">
        <f t="shared" si="77"/>
        <v>7.4231786487136331</v>
      </c>
      <c r="M183" s="178">
        <f t="shared" si="77"/>
        <v>6.2156290531776914</v>
      </c>
      <c r="N183" s="144">
        <f t="shared" si="77"/>
        <v>6.5831209289153216</v>
      </c>
      <c r="O183" s="145"/>
      <c r="P183" s="181">
        <f t="shared" si="72"/>
        <v>5.9724358974358971</v>
      </c>
      <c r="Q183" s="144">
        <f t="shared" si="75"/>
        <v>-0.61068503147942454</v>
      </c>
      <c r="R183" s="145"/>
      <c r="S183" s="144">
        <f t="shared" si="73"/>
        <v>-1.450742751277736</v>
      </c>
      <c r="T183" s="145"/>
    </row>
    <row r="184" spans="1:20" x14ac:dyDescent="0.25">
      <c r="A184" s="53" t="s">
        <v>46</v>
      </c>
      <c r="B184" s="142">
        <f t="shared" si="76"/>
        <v>6.0754829123328378</v>
      </c>
      <c r="C184" s="178">
        <f t="shared" si="76"/>
        <v>5.8169747899159665</v>
      </c>
      <c r="D184" s="144">
        <f t="shared" si="76"/>
        <v>5.702208777091708</v>
      </c>
      <c r="E184" s="145"/>
      <c r="F184" s="179">
        <f t="shared" si="69"/>
        <v>6.1838817794028031</v>
      </c>
      <c r="G184" s="144">
        <f t="shared" si="74"/>
        <v>0.48167300231109511</v>
      </c>
      <c r="H184" s="145"/>
      <c r="I184" s="144">
        <f t="shared" si="70"/>
        <v>0.10839886706996538</v>
      </c>
      <c r="J184" s="145"/>
      <c r="K184" s="126"/>
      <c r="L184" s="180">
        <f t="shared" si="77"/>
        <v>6.2138135661179277</v>
      </c>
      <c r="M184" s="178">
        <f t="shared" si="77"/>
        <v>5.7526988684534777</v>
      </c>
      <c r="N184" s="144">
        <f t="shared" si="77"/>
        <v>5.9463225124074528</v>
      </c>
      <c r="O184" s="145"/>
      <c r="P184" s="181">
        <f t="shared" si="72"/>
        <v>5.9762930267326384</v>
      </c>
      <c r="Q184" s="144">
        <f t="shared" si="75"/>
        <v>2.9970514325185604E-2</v>
      </c>
      <c r="R184" s="145"/>
      <c r="S184" s="144">
        <f t="shared" si="73"/>
        <v>-0.23752053938528928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152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abril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6.5999310076114988</v>
      </c>
      <c r="C188" s="182">
        <f t="shared" si="78"/>
        <v>6.2271481158691717</v>
      </c>
      <c r="D188" s="152">
        <f>D123/D58</f>
        <v>6.072093195448824</v>
      </c>
      <c r="E188" s="153"/>
      <c r="F188" s="156">
        <f t="shared" ref="F188:F198" si="79">E123/E58</f>
        <v>6.4556513782454532</v>
      </c>
      <c r="G188" s="113">
        <f>F188-D188</f>
        <v>0.38355818279662923</v>
      </c>
      <c r="H188" s="114"/>
      <c r="I188" s="113">
        <f t="shared" ref="I188:I198" si="80">F188-B188</f>
        <v>-0.14427962936604555</v>
      </c>
      <c r="J188" s="114"/>
      <c r="K188" s="115"/>
      <c r="L188" s="111">
        <f t="shared" ref="L188:N198" si="81">L123/L58</f>
        <v>7.145790319172499</v>
      </c>
      <c r="M188" s="151">
        <f t="shared" si="81"/>
        <v>6.6108476926810669</v>
      </c>
      <c r="N188" s="152">
        <f>N123/N58</f>
        <v>6.6548570897735981</v>
      </c>
      <c r="O188" s="153"/>
      <c r="P188" s="156">
        <f t="shared" ref="P188:P198" si="82">O123/O58</f>
        <v>6.7151338680710566</v>
      </c>
      <c r="Q188" s="119">
        <f>P188-N188</f>
        <v>6.0276778297458478E-2</v>
      </c>
      <c r="R188" s="120"/>
      <c r="S188" s="119">
        <f t="shared" ref="S188:S198" si="83">P188-L188</f>
        <v>-0.43065645110144235</v>
      </c>
      <c r="T188" s="120"/>
    </row>
    <row r="189" spans="1:20" x14ac:dyDescent="0.25">
      <c r="A189" s="183" t="s">
        <v>49</v>
      </c>
      <c r="B189" s="184">
        <f t="shared" si="78"/>
        <v>6.7539957361586662</v>
      </c>
      <c r="C189" s="185">
        <f t="shared" si="78"/>
        <v>6.7202182570716973</v>
      </c>
      <c r="D189" s="186">
        <f>D124/D59</f>
        <v>6.6100999254287842</v>
      </c>
      <c r="E189" s="187"/>
      <c r="F189" s="188">
        <f t="shared" si="79"/>
        <v>6.8861707753128698</v>
      </c>
      <c r="G189" s="140">
        <f t="shared" ref="G189:G198" si="84">F189-D189</f>
        <v>0.27607084988408559</v>
      </c>
      <c r="H189" s="141"/>
      <c r="I189" s="140">
        <f t="shared" si="80"/>
        <v>0.13217503915420359</v>
      </c>
      <c r="J189" s="141"/>
      <c r="K189" s="126"/>
      <c r="L189" s="184">
        <f t="shared" si="81"/>
        <v>7.5092605725672721</v>
      </c>
      <c r="M189" s="185">
        <f t="shared" si="81"/>
        <v>7.2071923703186789</v>
      </c>
      <c r="N189" s="186">
        <f t="shared" si="81"/>
        <v>7.2145569308151289</v>
      </c>
      <c r="O189" s="187"/>
      <c r="P189" s="188">
        <f t="shared" si="82"/>
        <v>7.1407906717414429</v>
      </c>
      <c r="Q189" s="140">
        <f t="shared" ref="Q189:Q198" si="85">P189-N189</f>
        <v>-7.3766259073686058E-2</v>
      </c>
      <c r="R189" s="141"/>
      <c r="S189" s="140">
        <f t="shared" si="83"/>
        <v>-0.3684699008258292</v>
      </c>
      <c r="T189" s="141"/>
    </row>
    <row r="190" spans="1:20" x14ac:dyDescent="0.25">
      <c r="A190" s="189" t="s">
        <v>50</v>
      </c>
      <c r="B190" s="142">
        <f t="shared" si="78"/>
        <v>7.1676330754171715</v>
      </c>
      <c r="C190" s="178">
        <f t="shared" si="78"/>
        <v>6.5430669710120082</v>
      </c>
      <c r="D190" s="144">
        <f t="shared" si="78"/>
        <v>6.6071071115401994</v>
      </c>
      <c r="E190" s="145"/>
      <c r="F190" s="179">
        <f t="shared" si="79"/>
        <v>6.9559722393475543</v>
      </c>
      <c r="G190" s="144">
        <f t="shared" si="84"/>
        <v>0.3488651278073549</v>
      </c>
      <c r="H190" s="145"/>
      <c r="I190" s="144">
        <f t="shared" si="80"/>
        <v>-0.21166083606961728</v>
      </c>
      <c r="J190" s="145"/>
      <c r="K190" s="126"/>
      <c r="L190" s="142">
        <f t="shared" si="81"/>
        <v>7.7291796498451353</v>
      </c>
      <c r="M190" s="178">
        <f t="shared" si="81"/>
        <v>7.0594298915280342</v>
      </c>
      <c r="N190" s="144">
        <f t="shared" si="81"/>
        <v>7.2979021238330972</v>
      </c>
      <c r="O190" s="145"/>
      <c r="P190" s="179">
        <f t="shared" si="82"/>
        <v>7.3592526714069635</v>
      </c>
      <c r="Q190" s="144">
        <f t="shared" si="85"/>
        <v>6.1350547573866265E-2</v>
      </c>
      <c r="R190" s="145"/>
      <c r="S190" s="144">
        <f t="shared" si="83"/>
        <v>-0.36992697843817179</v>
      </c>
      <c r="T190" s="145"/>
    </row>
    <row r="191" spans="1:20" x14ac:dyDescent="0.25">
      <c r="A191" s="189" t="s">
        <v>51</v>
      </c>
      <c r="B191" s="142">
        <f t="shared" si="78"/>
        <v>4.7239632795188351</v>
      </c>
      <c r="C191" s="178">
        <f t="shared" si="78"/>
        <v>4.0661295736824439</v>
      </c>
      <c r="D191" s="144">
        <f t="shared" si="78"/>
        <v>2.946316262353998</v>
      </c>
      <c r="E191" s="145"/>
      <c r="F191" s="179">
        <f t="shared" si="79"/>
        <v>3.7641290322580647</v>
      </c>
      <c r="G191" s="144">
        <f t="shared" si="84"/>
        <v>0.81781276990406671</v>
      </c>
      <c r="H191" s="145"/>
      <c r="I191" s="144">
        <f t="shared" si="80"/>
        <v>-0.95983424726077038</v>
      </c>
      <c r="J191" s="145"/>
      <c r="K191" s="126"/>
      <c r="L191" s="142">
        <f t="shared" si="81"/>
        <v>5.0665655339805822</v>
      </c>
      <c r="M191" s="178">
        <f t="shared" si="81"/>
        <v>4.7255626469600269</v>
      </c>
      <c r="N191" s="144">
        <f t="shared" si="81"/>
        <v>3.1582269332690918</v>
      </c>
      <c r="O191" s="145"/>
      <c r="P191" s="179">
        <f t="shared" si="82"/>
        <v>3.9685524652338811</v>
      </c>
      <c r="Q191" s="144">
        <f t="shared" si="85"/>
        <v>0.81032553196478929</v>
      </c>
      <c r="R191" s="145"/>
      <c r="S191" s="144">
        <f t="shared" si="83"/>
        <v>-1.0980130687467011</v>
      </c>
      <c r="T191" s="145"/>
    </row>
    <row r="192" spans="1:20" x14ac:dyDescent="0.25">
      <c r="A192" s="189" t="s">
        <v>52</v>
      </c>
      <c r="B192" s="142">
        <f t="shared" si="78"/>
        <v>6.6985993429016082</v>
      </c>
      <c r="C192" s="178">
        <f t="shared" si="78"/>
        <v>5.741822968081606</v>
      </c>
      <c r="D192" s="144">
        <f t="shared" si="78"/>
        <v>5.8235402468226196</v>
      </c>
      <c r="E192" s="145"/>
      <c r="F192" s="179">
        <f t="shared" si="79"/>
        <v>6.1835149147193631</v>
      </c>
      <c r="G192" s="144">
        <f t="shared" si="84"/>
        <v>0.35997466789674348</v>
      </c>
      <c r="H192" s="145"/>
      <c r="I192" s="144">
        <f t="shared" si="80"/>
        <v>-0.51508442818224509</v>
      </c>
      <c r="J192" s="145"/>
      <c r="K192" s="126"/>
      <c r="L192" s="142">
        <f t="shared" si="81"/>
        <v>7.5147323069805481</v>
      </c>
      <c r="M192" s="178">
        <f t="shared" si="81"/>
        <v>6.2467266415684737</v>
      </c>
      <c r="N192" s="144">
        <f t="shared" si="81"/>
        <v>6.7602957975109721</v>
      </c>
      <c r="O192" s="145"/>
      <c r="P192" s="179">
        <f t="shared" si="82"/>
        <v>6.8195445941066408</v>
      </c>
      <c r="Q192" s="144">
        <f t="shared" si="85"/>
        <v>5.9248796595668729E-2</v>
      </c>
      <c r="R192" s="145"/>
      <c r="S192" s="144">
        <f t="shared" si="83"/>
        <v>-0.69518771287390724</v>
      </c>
      <c r="T192" s="145"/>
    </row>
    <row r="193" spans="1:20" x14ac:dyDescent="0.25">
      <c r="A193" s="189" t="s">
        <v>53</v>
      </c>
      <c r="B193" s="142">
        <f t="shared" si="78"/>
        <v>6.7804474623487421</v>
      </c>
      <c r="C193" s="178">
        <f t="shared" si="78"/>
        <v>6.9211831710453797</v>
      </c>
      <c r="D193" s="144">
        <f t="shared" si="78"/>
        <v>4.6508063289213446</v>
      </c>
      <c r="E193" s="145"/>
      <c r="F193" s="179">
        <f t="shared" si="79"/>
        <v>5.5245845552297164</v>
      </c>
      <c r="G193" s="144">
        <f t="shared" si="84"/>
        <v>0.87377822630837176</v>
      </c>
      <c r="H193" s="145"/>
      <c r="I193" s="144">
        <f t="shared" si="80"/>
        <v>-1.2558629071190257</v>
      </c>
      <c r="J193" s="145"/>
      <c r="K193" s="126"/>
      <c r="L193" s="142">
        <f t="shared" si="81"/>
        <v>7.5275539462943968</v>
      </c>
      <c r="M193" s="178">
        <f t="shared" si="81"/>
        <v>6.707093162734906</v>
      </c>
      <c r="N193" s="144">
        <f t="shared" si="81"/>
        <v>5.21323170368606</v>
      </c>
      <c r="O193" s="145"/>
      <c r="P193" s="179">
        <f t="shared" si="82"/>
        <v>6.03558042686101</v>
      </c>
      <c r="Q193" s="144">
        <f t="shared" si="85"/>
        <v>0.82234872317495</v>
      </c>
      <c r="R193" s="145"/>
      <c r="S193" s="144">
        <f t="shared" si="83"/>
        <v>-1.4919735194333867</v>
      </c>
      <c r="T193" s="145"/>
    </row>
    <row r="194" spans="1:20" x14ac:dyDescent="0.25">
      <c r="A194" s="189" t="s">
        <v>54</v>
      </c>
      <c r="B194" s="142">
        <f t="shared" si="78"/>
        <v>2.2437044993435973</v>
      </c>
      <c r="C194" s="178">
        <f t="shared" si="78"/>
        <v>2.5104382929642446</v>
      </c>
      <c r="D194" s="144">
        <f t="shared" si="78"/>
        <v>2.2301869061292678</v>
      </c>
      <c r="E194" s="145"/>
      <c r="F194" s="179">
        <f t="shared" si="79"/>
        <v>2.4243523043775292</v>
      </c>
      <c r="G194" s="144">
        <f t="shared" si="84"/>
        <v>0.1941653982482614</v>
      </c>
      <c r="H194" s="145"/>
      <c r="I194" s="144">
        <f t="shared" si="80"/>
        <v>0.18064780503393196</v>
      </c>
      <c r="J194" s="145"/>
      <c r="K194" s="126"/>
      <c r="L194" s="142">
        <f t="shared" si="81"/>
        <v>2.3043652132618502</v>
      </c>
      <c r="M194" s="178">
        <f t="shared" si="81"/>
        <v>2.5161882826280269</v>
      </c>
      <c r="N194" s="144">
        <f t="shared" si="81"/>
        <v>2.3463599082811535</v>
      </c>
      <c r="O194" s="145"/>
      <c r="P194" s="179">
        <f t="shared" si="82"/>
        <v>2.5243411833838088</v>
      </c>
      <c r="Q194" s="144">
        <f>P194-N194</f>
        <v>0.17798127510265527</v>
      </c>
      <c r="R194" s="145"/>
      <c r="S194" s="144">
        <f t="shared" si="83"/>
        <v>0.21997597012195858</v>
      </c>
      <c r="T194" s="145"/>
    </row>
    <row r="195" spans="1:20" x14ac:dyDescent="0.25">
      <c r="A195" s="189" t="s">
        <v>55</v>
      </c>
      <c r="B195" s="142">
        <f t="shared" si="78"/>
        <v>2.924415832141154</v>
      </c>
      <c r="C195" s="178">
        <f t="shared" si="78"/>
        <v>2.9921472392638035</v>
      </c>
      <c r="D195" s="144">
        <f t="shared" si="78"/>
        <v>2.4570599613152804</v>
      </c>
      <c r="E195" s="145"/>
      <c r="F195" s="179">
        <f t="shared" si="79"/>
        <v>2.6590819153146024</v>
      </c>
      <c r="G195" s="144">
        <f t="shared" si="84"/>
        <v>0.20202195399932199</v>
      </c>
      <c r="H195" s="145"/>
      <c r="I195" s="144">
        <f t="shared" si="80"/>
        <v>-0.26533391682655161</v>
      </c>
      <c r="J195" s="145"/>
      <c r="K195" s="126"/>
      <c r="L195" s="142">
        <f t="shared" si="81"/>
        <v>2.7419049123361239</v>
      </c>
      <c r="M195" s="178">
        <f t="shared" si="81"/>
        <v>2.8867364852593984</v>
      </c>
      <c r="N195" s="144">
        <f t="shared" si="81"/>
        <v>2.6483317045930477</v>
      </c>
      <c r="O195" s="145"/>
      <c r="P195" s="179">
        <f t="shared" si="82"/>
        <v>2.8875605177354018</v>
      </c>
      <c r="Q195" s="144">
        <f t="shared" si="85"/>
        <v>0.23922881314235411</v>
      </c>
      <c r="R195" s="145"/>
      <c r="S195" s="144">
        <f t="shared" si="83"/>
        <v>0.14565560539927791</v>
      </c>
      <c r="T195" s="145"/>
    </row>
    <row r="196" spans="1:20" x14ac:dyDescent="0.25">
      <c r="A196" s="189" t="s">
        <v>56</v>
      </c>
      <c r="B196" s="142">
        <f t="shared" si="78"/>
        <v>7.060589492519509</v>
      </c>
      <c r="C196" s="178">
        <f t="shared" si="78"/>
        <v>6.3827739181384446</v>
      </c>
      <c r="D196" s="144">
        <f t="shared" si="78"/>
        <v>6.1673905637881115</v>
      </c>
      <c r="E196" s="145"/>
      <c r="F196" s="179">
        <f t="shared" si="79"/>
        <v>6.965188020716055</v>
      </c>
      <c r="G196" s="144">
        <f t="shared" si="84"/>
        <v>0.79779745692794357</v>
      </c>
      <c r="H196" s="145"/>
      <c r="I196" s="144">
        <f t="shared" si="80"/>
        <v>-9.540147180345393E-2</v>
      </c>
      <c r="J196" s="145"/>
      <c r="K196" s="126"/>
      <c r="L196" s="142">
        <f t="shared" si="81"/>
        <v>7.3785947813213246</v>
      </c>
      <c r="M196" s="178">
        <f t="shared" si="81"/>
        <v>6.6864334624470851</v>
      </c>
      <c r="N196" s="144">
        <f t="shared" si="81"/>
        <v>6.7357546639632391</v>
      </c>
      <c r="O196" s="145"/>
      <c r="P196" s="179">
        <f t="shared" si="82"/>
        <v>6.9872571048142138</v>
      </c>
      <c r="Q196" s="144">
        <f t="shared" si="85"/>
        <v>0.25150244085097473</v>
      </c>
      <c r="R196" s="145"/>
      <c r="S196" s="144">
        <f t="shared" si="83"/>
        <v>-0.39133767650711082</v>
      </c>
      <c r="T196" s="145"/>
    </row>
    <row r="197" spans="1:20" x14ac:dyDescent="0.25">
      <c r="A197" s="190" t="s">
        <v>57</v>
      </c>
      <c r="B197" s="142">
        <f t="shared" si="78"/>
        <v>6.7509713562844489</v>
      </c>
      <c r="C197" s="143">
        <f t="shared" si="78"/>
        <v>5.8118570448830296</v>
      </c>
      <c r="D197" s="144">
        <f t="shared" si="78"/>
        <v>6.111035131207796</v>
      </c>
      <c r="E197" s="145"/>
      <c r="F197" s="191">
        <f t="shared" si="79"/>
        <v>6.8823199146594805</v>
      </c>
      <c r="G197" s="144">
        <f t="shared" si="84"/>
        <v>0.7712847834516845</v>
      </c>
      <c r="H197" s="145"/>
      <c r="I197" s="144">
        <f t="shared" si="80"/>
        <v>0.13134855837503157</v>
      </c>
      <c r="J197" s="145"/>
      <c r="K197" s="126"/>
      <c r="L197" s="142">
        <f t="shared" si="81"/>
        <v>6.427580637499406</v>
      </c>
      <c r="M197" s="143">
        <f t="shared" si="81"/>
        <v>6.1425730941298751</v>
      </c>
      <c r="N197" s="144">
        <f t="shared" si="81"/>
        <v>6.4831390637661288</v>
      </c>
      <c r="O197" s="145"/>
      <c r="P197" s="191">
        <f t="shared" si="82"/>
        <v>6.1987444768441291</v>
      </c>
      <c r="Q197" s="144">
        <f t="shared" si="85"/>
        <v>-0.2843945869219997</v>
      </c>
      <c r="R197" s="145"/>
      <c r="S197" s="144">
        <f t="shared" si="83"/>
        <v>-0.2288361606552769</v>
      </c>
      <c r="T197" s="145"/>
    </row>
    <row r="198" spans="1:20" x14ac:dyDescent="0.25">
      <c r="A198" s="192" t="s">
        <v>58</v>
      </c>
      <c r="B198" s="146">
        <f t="shared" si="78"/>
        <v>5.6756627884798778</v>
      </c>
      <c r="C198" s="193">
        <f t="shared" si="78"/>
        <v>4.9390219758463667</v>
      </c>
      <c r="D198" s="194">
        <f t="shared" si="78"/>
        <v>6.7353001434132347</v>
      </c>
      <c r="E198" s="195"/>
      <c r="F198" s="196">
        <f t="shared" si="79"/>
        <v>6.3920425488391119</v>
      </c>
      <c r="G198" s="144">
        <f t="shared" si="84"/>
        <v>-0.34325759457412275</v>
      </c>
      <c r="H198" s="145"/>
      <c r="I198" s="144">
        <f t="shared" si="80"/>
        <v>0.71637976035923412</v>
      </c>
      <c r="J198" s="145"/>
      <c r="K198" s="126"/>
      <c r="L198" s="146">
        <f t="shared" si="81"/>
        <v>6.0245383135991846</v>
      </c>
      <c r="M198" s="193">
        <f t="shared" si="81"/>
        <v>5.4680127290683638</v>
      </c>
      <c r="N198" s="194">
        <f t="shared" si="81"/>
        <v>7.4105773112636255</v>
      </c>
      <c r="O198" s="195"/>
      <c r="P198" s="196">
        <f t="shared" si="82"/>
        <v>6.1495708748615723</v>
      </c>
      <c r="Q198" s="144">
        <f t="shared" si="85"/>
        <v>-1.2610064364020532</v>
      </c>
      <c r="R198" s="145"/>
      <c r="S198" s="144">
        <f t="shared" si="83"/>
        <v>0.12503256126238771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152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abril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0.67409999999999992</v>
      </c>
      <c r="C202" s="201">
        <v>0.70400000000000007</v>
      </c>
      <c r="D202" s="201">
        <v>0.72049999999999992</v>
      </c>
      <c r="E202" s="201">
        <v>0.74099999999999999</v>
      </c>
      <c r="F202" s="201">
        <f>E202/D202-1</f>
        <v>2.8452463566967401E-2</v>
      </c>
      <c r="G202" s="201">
        <f t="shared" ref="G202:G213" si="86">E202/B202-1</f>
        <v>9.9243435692033977E-2</v>
      </c>
      <c r="H202" s="202">
        <f>(E202-D202)*100</f>
        <v>2.0500000000000074</v>
      </c>
      <c r="I202" s="203">
        <f t="shared" ref="I202:I213" si="87">(E202-B202)*100</f>
        <v>6.6900000000000066</v>
      </c>
      <c r="J202" s="204"/>
      <c r="K202" s="205"/>
      <c r="L202" s="201">
        <v>0.70521364951446053</v>
      </c>
      <c r="M202" s="201">
        <v>0.65257788495920732</v>
      </c>
      <c r="N202" s="201">
        <v>0.74884352924177333</v>
      </c>
      <c r="O202" s="201">
        <v>0.77886323521703416</v>
      </c>
      <c r="P202" s="201">
        <f>O202/N202-1</f>
        <v>4.008808890377491E-2</v>
      </c>
      <c r="Q202" s="201">
        <f t="shared" ref="Q202:Q213" si="88">O202/L202-1</f>
        <v>0.10443584827559893</v>
      </c>
      <c r="R202" s="202">
        <f>(O202-N202)*100</f>
        <v>3.0019705975260824</v>
      </c>
      <c r="S202" s="203">
        <f t="shared" ref="S202:S213" si="89">(O202-L202)*100</f>
        <v>7.3649585702573628</v>
      </c>
      <c r="T202" s="204"/>
    </row>
    <row r="203" spans="1:20" x14ac:dyDescent="0.25">
      <c r="A203" s="206" t="s">
        <v>5</v>
      </c>
      <c r="B203" s="201">
        <v>0.72360000000000002</v>
      </c>
      <c r="C203" s="201">
        <v>0.75060000000000004</v>
      </c>
      <c r="D203" s="201">
        <v>0.7770999999999999</v>
      </c>
      <c r="E203" s="201">
        <v>0.77810000000000001</v>
      </c>
      <c r="F203" s="207">
        <f t="shared" ref="F203:F213" si="90">E203/D203-1</f>
        <v>1.286835671084896E-3</v>
      </c>
      <c r="G203" s="207">
        <f t="shared" si="86"/>
        <v>7.5317855168601344E-2</v>
      </c>
      <c r="H203" s="208">
        <f t="shared" ref="H203:H213" si="91">(E203-D203)*100</f>
        <v>0.10000000000001119</v>
      </c>
      <c r="I203" s="209">
        <f t="shared" si="87"/>
        <v>5.4499999999999993</v>
      </c>
      <c r="J203" s="210"/>
      <c r="K203" s="205"/>
      <c r="L203" s="207">
        <v>0.74064677895769326</v>
      </c>
      <c r="M203" s="207">
        <v>0.67970397707864572</v>
      </c>
      <c r="N203" s="207">
        <v>0.7985810887983078</v>
      </c>
      <c r="O203" s="207">
        <v>0.81269452603026349</v>
      </c>
      <c r="P203" s="207">
        <f t="shared" ref="P203:P213" si="92">O203/N203-1</f>
        <v>1.7673142314443391E-2</v>
      </c>
      <c r="Q203" s="207">
        <f t="shared" si="88"/>
        <v>9.7276797954839456E-2</v>
      </c>
      <c r="R203" s="208">
        <f>(O203-N203)*100</f>
        <v>1.4113437231955683</v>
      </c>
      <c r="S203" s="209">
        <f t="shared" si="89"/>
        <v>7.2047747072570223</v>
      </c>
      <c r="T203" s="210"/>
    </row>
    <row r="204" spans="1:20" x14ac:dyDescent="0.25">
      <c r="A204" s="211" t="s">
        <v>6</v>
      </c>
      <c r="B204" s="212">
        <v>0.67500000000000004</v>
      </c>
      <c r="C204" s="212">
        <v>0.8073999999999999</v>
      </c>
      <c r="D204" s="212">
        <v>0.80059999999999998</v>
      </c>
      <c r="E204" s="212">
        <v>0.82889999999999997</v>
      </c>
      <c r="F204" s="212">
        <f t="shared" si="90"/>
        <v>3.534848863352491E-2</v>
      </c>
      <c r="G204" s="212">
        <f t="shared" si="86"/>
        <v>0.22799999999999998</v>
      </c>
      <c r="H204" s="213">
        <f t="shared" si="91"/>
        <v>2.8299999999999992</v>
      </c>
      <c r="I204" s="214">
        <f t="shared" si="87"/>
        <v>15.389999999999993</v>
      </c>
      <c r="J204" s="215"/>
      <c r="K204" s="216"/>
      <c r="L204" s="212">
        <v>0.67489118895966027</v>
      </c>
      <c r="M204" s="212">
        <v>0.72745500500099647</v>
      </c>
      <c r="N204" s="212">
        <v>0.81077289029200328</v>
      </c>
      <c r="O204" s="212">
        <v>0.82854235407453392</v>
      </c>
      <c r="P204" s="212">
        <f>O204/N204-1</f>
        <v>2.1916697012563935E-2</v>
      </c>
      <c r="Q204" s="212">
        <f t="shared" si="88"/>
        <v>0.22766805616728503</v>
      </c>
      <c r="R204" s="213">
        <f t="shared" ref="R204:R213" si="93">(O204-N204)*100</f>
        <v>1.7769463782530637</v>
      </c>
      <c r="S204" s="214">
        <f t="shared" si="89"/>
        <v>15.365116511487365</v>
      </c>
      <c r="T204" s="215"/>
    </row>
    <row r="205" spans="1:20" x14ac:dyDescent="0.25">
      <c r="A205" s="37" t="s">
        <v>7</v>
      </c>
      <c r="B205" s="32">
        <v>0.77890000000000004</v>
      </c>
      <c r="C205" s="32">
        <v>0.78290000000000004</v>
      </c>
      <c r="D205" s="32">
        <v>0.8034</v>
      </c>
      <c r="E205" s="32">
        <v>0.8034</v>
      </c>
      <c r="F205" s="32">
        <f t="shared" si="90"/>
        <v>0</v>
      </c>
      <c r="G205" s="32">
        <f t="shared" si="86"/>
        <v>3.1454615483373916E-2</v>
      </c>
      <c r="H205" s="217">
        <f t="shared" si="91"/>
        <v>0</v>
      </c>
      <c r="I205" s="218">
        <f t="shared" si="87"/>
        <v>2.4499999999999966</v>
      </c>
      <c r="J205" s="219"/>
      <c r="K205" s="216"/>
      <c r="L205" s="32">
        <v>0.78670660494595324</v>
      </c>
      <c r="M205" s="32">
        <v>0.6946003634181549</v>
      </c>
      <c r="N205" s="32">
        <v>0.83125374073518221</v>
      </c>
      <c r="O205" s="32">
        <v>0.84527924847845959</v>
      </c>
      <c r="P205" s="32">
        <f t="shared" si="92"/>
        <v>1.6872715340652711E-2</v>
      </c>
      <c r="Q205" s="32">
        <f t="shared" si="88"/>
        <v>7.445297035040177E-2</v>
      </c>
      <c r="R205" s="217">
        <f>(O205-N205)*100</f>
        <v>1.4025507743277377</v>
      </c>
      <c r="S205" s="218">
        <f t="shared" si="89"/>
        <v>5.8572643532506348</v>
      </c>
      <c r="T205" s="219"/>
    </row>
    <row r="206" spans="1:20" x14ac:dyDescent="0.25">
      <c r="A206" s="37" t="s">
        <v>8</v>
      </c>
      <c r="B206" s="32">
        <v>0.62809999999999999</v>
      </c>
      <c r="C206" s="32">
        <v>0.61180000000000001</v>
      </c>
      <c r="D206" s="32">
        <v>0.69530000000000003</v>
      </c>
      <c r="E206" s="32">
        <v>0.65579999999999994</v>
      </c>
      <c r="F206" s="32">
        <f>E206/D206-1</f>
        <v>-5.6810010067596894E-2</v>
      </c>
      <c r="G206" s="32">
        <f t="shared" si="86"/>
        <v>4.4101257761502755E-2</v>
      </c>
      <c r="H206" s="217">
        <f t="shared" si="91"/>
        <v>-3.9500000000000091</v>
      </c>
      <c r="I206" s="218">
        <f t="shared" si="87"/>
        <v>2.7699999999999947</v>
      </c>
      <c r="J206" s="219"/>
      <c r="K206" s="216"/>
      <c r="L206" s="32">
        <v>0.68226777493073354</v>
      </c>
      <c r="M206" s="32">
        <v>0.59199021132926188</v>
      </c>
      <c r="N206" s="32">
        <v>0.69527576416937442</v>
      </c>
      <c r="O206" s="32">
        <v>0.69598128957939986</v>
      </c>
      <c r="P206" s="32">
        <f t="shared" si="92"/>
        <v>1.0147418425670018E-3</v>
      </c>
      <c r="Q206" s="32">
        <f t="shared" si="88"/>
        <v>2.0099900878447041E-2</v>
      </c>
      <c r="R206" s="217">
        <f t="shared" si="93"/>
        <v>7.0552541002544267E-2</v>
      </c>
      <c r="S206" s="218">
        <f t="shared" si="89"/>
        <v>1.3713514648666325</v>
      </c>
      <c r="T206" s="219"/>
    </row>
    <row r="207" spans="1:20" x14ac:dyDescent="0.25">
      <c r="A207" s="37" t="s">
        <v>9</v>
      </c>
      <c r="B207" s="32">
        <v>0.53859999999999997</v>
      </c>
      <c r="C207" s="32">
        <v>0.51200000000000001</v>
      </c>
      <c r="D207" s="32">
        <v>0.51129999999999998</v>
      </c>
      <c r="E207" s="32">
        <v>0.55220000000000002</v>
      </c>
      <c r="F207" s="32">
        <f t="shared" si="90"/>
        <v>7.9992176804224657E-2</v>
      </c>
      <c r="G207" s="32">
        <f t="shared" si="86"/>
        <v>2.5250649832900152E-2</v>
      </c>
      <c r="H207" s="217">
        <f t="shared" si="91"/>
        <v>4.0900000000000052</v>
      </c>
      <c r="I207" s="218">
        <f t="shared" si="87"/>
        <v>1.3600000000000056</v>
      </c>
      <c r="J207" s="219"/>
      <c r="K207" s="216"/>
      <c r="L207" s="32">
        <v>0.5945441813088872</v>
      </c>
      <c r="M207" s="32">
        <v>0.54422096394521347</v>
      </c>
      <c r="N207" s="32">
        <v>0.59153842313261151</v>
      </c>
      <c r="O207" s="32">
        <v>0.63530129454453266</v>
      </c>
      <c r="P207" s="32">
        <f t="shared" si="92"/>
        <v>7.3981451923555541E-2</v>
      </c>
      <c r="Q207" s="32">
        <f t="shared" si="88"/>
        <v>6.8551866315332166E-2</v>
      </c>
      <c r="R207" s="217">
        <f t="shared" si="93"/>
        <v>4.3762871411921145</v>
      </c>
      <c r="S207" s="218">
        <f t="shared" si="89"/>
        <v>4.0757113235645459</v>
      </c>
      <c r="T207" s="219"/>
    </row>
    <row r="208" spans="1:20" x14ac:dyDescent="0.25">
      <c r="A208" s="220" t="s">
        <v>10</v>
      </c>
      <c r="B208" s="221">
        <v>0.61719999999999997</v>
      </c>
      <c r="C208" s="221">
        <v>0.58340000000000003</v>
      </c>
      <c r="D208" s="221">
        <v>0.59920000000000007</v>
      </c>
      <c r="E208" s="221">
        <v>0.57379999999999998</v>
      </c>
      <c r="F208" s="221">
        <f t="shared" si="90"/>
        <v>-4.2389853137516864E-2</v>
      </c>
      <c r="G208" s="221">
        <f t="shared" si="86"/>
        <v>-7.0317563188593613E-2</v>
      </c>
      <c r="H208" s="222">
        <f t="shared" si="91"/>
        <v>-2.5400000000000089</v>
      </c>
      <c r="I208" s="223">
        <f t="shared" si="87"/>
        <v>-4.34</v>
      </c>
      <c r="J208" s="224"/>
      <c r="K208" s="216"/>
      <c r="L208" s="221">
        <v>0.63566282420749276</v>
      </c>
      <c r="M208" s="221">
        <v>0.60369834492006913</v>
      </c>
      <c r="N208" s="221">
        <v>0.71119658119658125</v>
      </c>
      <c r="O208" s="221">
        <v>0.66094991683607462</v>
      </c>
      <c r="P208" s="221">
        <f t="shared" si="92"/>
        <v>-7.0650880064646926E-2</v>
      </c>
      <c r="Q208" s="221">
        <f t="shared" si="88"/>
        <v>3.9780669351095588E-2</v>
      </c>
      <c r="R208" s="222">
        <f t="shared" si="93"/>
        <v>-5.0246664360506621</v>
      </c>
      <c r="S208" s="223">
        <f t="shared" si="89"/>
        <v>2.5287092628581864</v>
      </c>
      <c r="T208" s="224"/>
    </row>
    <row r="209" spans="1:20" x14ac:dyDescent="0.25">
      <c r="A209" s="206" t="s">
        <v>11</v>
      </c>
      <c r="B209" s="201">
        <v>0.57579999999999998</v>
      </c>
      <c r="C209" s="201">
        <v>0.57950000000000002</v>
      </c>
      <c r="D209" s="201">
        <v>0.5827</v>
      </c>
      <c r="E209" s="201">
        <v>0.6472</v>
      </c>
      <c r="F209" s="207">
        <f t="shared" si="90"/>
        <v>0.11069160803157718</v>
      </c>
      <c r="G209" s="207">
        <f t="shared" si="86"/>
        <v>0.12400138937130945</v>
      </c>
      <c r="H209" s="208">
        <f t="shared" si="91"/>
        <v>6.45</v>
      </c>
      <c r="I209" s="209">
        <f t="shared" si="87"/>
        <v>7.1400000000000023</v>
      </c>
      <c r="J209" s="210"/>
      <c r="K209" s="205"/>
      <c r="L209" s="207">
        <v>0.63366078818264648</v>
      </c>
      <c r="M209" s="207">
        <v>0.57848318433669488</v>
      </c>
      <c r="N209" s="207">
        <v>0.62697320995268913</v>
      </c>
      <c r="O209" s="207">
        <v>0.69342988739171396</v>
      </c>
      <c r="P209" s="207">
        <f t="shared" si="92"/>
        <v>0.10599603999673235</v>
      </c>
      <c r="Q209" s="207">
        <f t="shared" si="88"/>
        <v>9.4323493458521535E-2</v>
      </c>
      <c r="R209" s="208">
        <f t="shared" si="93"/>
        <v>6.645667743902484</v>
      </c>
      <c r="S209" s="209">
        <f t="shared" si="89"/>
        <v>5.9769099209067473</v>
      </c>
      <c r="T209" s="210"/>
    </row>
    <row r="210" spans="1:20" x14ac:dyDescent="0.25">
      <c r="A210" s="36" t="s">
        <v>12</v>
      </c>
      <c r="B210" s="212">
        <v>0.67280000000000006</v>
      </c>
      <c r="C210" s="212">
        <v>0.70450000000000002</v>
      </c>
      <c r="D210" s="212">
        <v>0.75099999999999989</v>
      </c>
      <c r="E210" s="212">
        <v>0.83200000000000007</v>
      </c>
      <c r="F210" s="212">
        <f t="shared" si="90"/>
        <v>0.10785619174434125</v>
      </c>
      <c r="G210" s="212">
        <f t="shared" si="86"/>
        <v>0.2366230677764567</v>
      </c>
      <c r="H210" s="213">
        <f t="shared" si="91"/>
        <v>8.1000000000000192</v>
      </c>
      <c r="I210" s="214">
        <f t="shared" si="87"/>
        <v>15.920000000000002</v>
      </c>
      <c r="J210" s="215"/>
      <c r="K210" s="216"/>
      <c r="L210" s="212">
        <v>0.70875150888084149</v>
      </c>
      <c r="M210" s="212">
        <v>0.68351644245142007</v>
      </c>
      <c r="N210" s="212">
        <v>0.68915918752952288</v>
      </c>
      <c r="O210" s="212">
        <v>0.87767267730337251</v>
      </c>
      <c r="P210" s="212">
        <f t="shared" si="92"/>
        <v>0.27354128506887809</v>
      </c>
      <c r="Q210" s="212">
        <f t="shared" si="88"/>
        <v>0.23833623816796812</v>
      </c>
      <c r="R210" s="213">
        <f t="shared" si="93"/>
        <v>18.851348977384962</v>
      </c>
      <c r="S210" s="214">
        <f t="shared" si="89"/>
        <v>16.892116842253103</v>
      </c>
      <c r="T210" s="215"/>
    </row>
    <row r="211" spans="1:20" x14ac:dyDescent="0.25">
      <c r="A211" s="37" t="s">
        <v>8</v>
      </c>
      <c r="B211" s="32">
        <v>0.57179999999999997</v>
      </c>
      <c r="C211" s="32">
        <v>0.59289999999999998</v>
      </c>
      <c r="D211" s="32">
        <v>0.58689999999999998</v>
      </c>
      <c r="E211" s="32">
        <v>0.66930000000000012</v>
      </c>
      <c r="F211" s="32">
        <f t="shared" si="90"/>
        <v>0.14039870506048757</v>
      </c>
      <c r="G211" s="32">
        <f t="shared" si="86"/>
        <v>0.17051416579223533</v>
      </c>
      <c r="H211" s="217">
        <f t="shared" si="91"/>
        <v>8.2400000000000144</v>
      </c>
      <c r="I211" s="218">
        <f t="shared" si="87"/>
        <v>9.7500000000000142</v>
      </c>
      <c r="J211" s="219"/>
      <c r="K211" s="216"/>
      <c r="L211" s="32">
        <v>0.63699920948836253</v>
      </c>
      <c r="M211" s="32">
        <v>0.57268511903765862</v>
      </c>
      <c r="N211" s="32">
        <v>0.63291492092875701</v>
      </c>
      <c r="O211" s="32">
        <v>0.70032590784443915</v>
      </c>
      <c r="P211" s="32">
        <f t="shared" si="92"/>
        <v>0.10650876553322752</v>
      </c>
      <c r="Q211" s="32">
        <f t="shared" si="88"/>
        <v>9.9414092533867571E-2</v>
      </c>
      <c r="R211" s="217">
        <f t="shared" si="93"/>
        <v>6.7410986915682152</v>
      </c>
      <c r="S211" s="218">
        <f t="shared" si="89"/>
        <v>6.3326698356076623</v>
      </c>
      <c r="T211" s="219"/>
    </row>
    <row r="212" spans="1:20" x14ac:dyDescent="0.25">
      <c r="A212" s="37" t="s">
        <v>9</v>
      </c>
      <c r="B212" s="32">
        <v>0.59109999999999996</v>
      </c>
      <c r="C212" s="32">
        <v>0.52739999999999998</v>
      </c>
      <c r="D212" s="32">
        <v>0.52579999999999993</v>
      </c>
      <c r="E212" s="32">
        <v>0.55649999999999999</v>
      </c>
      <c r="F212" s="32">
        <f t="shared" si="90"/>
        <v>5.8387219475085628E-2</v>
      </c>
      <c r="G212" s="32">
        <f t="shared" si="86"/>
        <v>-5.8534934867196742E-2</v>
      </c>
      <c r="H212" s="217">
        <f t="shared" si="91"/>
        <v>3.0700000000000061</v>
      </c>
      <c r="I212" s="218">
        <f t="shared" si="87"/>
        <v>-3.4599999999999964</v>
      </c>
      <c r="J212" s="219"/>
      <c r="K212" s="216"/>
      <c r="L212" s="32">
        <v>0.61920085813891124</v>
      </c>
      <c r="M212" s="32">
        <v>0.55278630978499343</v>
      </c>
      <c r="N212" s="32">
        <v>0.58604647006255584</v>
      </c>
      <c r="O212" s="32">
        <v>0.63213540896056586</v>
      </c>
      <c r="P212" s="32">
        <f t="shared" si="92"/>
        <v>7.864382988791041E-2</v>
      </c>
      <c r="Q212" s="32">
        <f t="shared" si="88"/>
        <v>2.0889103514053708E-2</v>
      </c>
      <c r="R212" s="217">
        <f t="shared" si="93"/>
        <v>4.6088938898010028</v>
      </c>
      <c r="S212" s="218">
        <f t="shared" si="89"/>
        <v>1.2934550821654622</v>
      </c>
      <c r="T212" s="219"/>
    </row>
    <row r="213" spans="1:20" x14ac:dyDescent="0.25">
      <c r="A213" s="38" t="s">
        <v>10</v>
      </c>
      <c r="B213" s="101">
        <v>0.52510000000000001</v>
      </c>
      <c r="C213" s="101">
        <v>0.54590000000000005</v>
      </c>
      <c r="D213" s="101">
        <v>0.60729999999999995</v>
      </c>
      <c r="E213" s="101">
        <v>0.64560000000000006</v>
      </c>
      <c r="F213" s="101">
        <f t="shared" si="90"/>
        <v>6.3066029968714243E-2</v>
      </c>
      <c r="G213" s="101">
        <f t="shared" si="86"/>
        <v>0.22948009902875643</v>
      </c>
      <c r="H213" s="225">
        <f t="shared" si="91"/>
        <v>3.8300000000000112</v>
      </c>
      <c r="I213" s="226">
        <f t="shared" si="87"/>
        <v>12.050000000000004</v>
      </c>
      <c r="J213" s="227"/>
      <c r="K213" s="216"/>
      <c r="L213" s="101">
        <v>0.62551038681948423</v>
      </c>
      <c r="M213" s="101">
        <v>0.60628752501667782</v>
      </c>
      <c r="N213" s="101">
        <v>0.66246029116563698</v>
      </c>
      <c r="O213" s="101">
        <v>0.70480854961238615</v>
      </c>
      <c r="P213" s="101">
        <f t="shared" si="92"/>
        <v>6.3925731113988693E-2</v>
      </c>
      <c r="Q213" s="101">
        <f t="shared" si="88"/>
        <v>0.12677353480268683</v>
      </c>
      <c r="R213" s="225">
        <f t="shared" si="93"/>
        <v>4.2348258446749165</v>
      </c>
      <c r="S213" s="226">
        <f t="shared" si="89"/>
        <v>7.9298162792901916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152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abril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0.67409999999999992</v>
      </c>
      <c r="C218" s="201">
        <v>0.70400000000000007</v>
      </c>
      <c r="D218" s="201">
        <v>0.72049999999999992</v>
      </c>
      <c r="E218" s="201">
        <v>0.74099999999999999</v>
      </c>
      <c r="F218" s="228">
        <f>IFERROR(E218/D218-1,"-")</f>
        <v>2.8452463566967401E-2</v>
      </c>
      <c r="G218" s="228">
        <f t="shared" ref="G218:G228" si="94">IFERROR(E218/B218-1,"-")</f>
        <v>9.9243435692033977E-2</v>
      </c>
      <c r="H218" s="202">
        <f>IFERROR((E218-D218)*100,"-")</f>
        <v>2.0500000000000074</v>
      </c>
      <c r="I218" s="203">
        <f t="shared" ref="I218:I228" si="95">IFERROR((E218-B218)*100,"-")</f>
        <v>6.6900000000000066</v>
      </c>
      <c r="J218" s="204"/>
      <c r="K218" s="205"/>
      <c r="L218" s="201">
        <v>0.70521364951446053</v>
      </c>
      <c r="M218" s="201">
        <v>0.65257788495920732</v>
      </c>
      <c r="N218" s="201">
        <v>0.74884352924177333</v>
      </c>
      <c r="O218" s="201">
        <v>0.77886323521703416</v>
      </c>
      <c r="P218" s="228">
        <f>IFERROR(O218/N218-1,"-")</f>
        <v>4.008808890377491E-2</v>
      </c>
      <c r="Q218" s="228">
        <f t="shared" ref="Q218:Q228" si="96">IFERROR(O218/L218-1,"-")</f>
        <v>0.10443584827559893</v>
      </c>
      <c r="R218" s="202">
        <f>IFERROR((O218-N218)*100,"-")</f>
        <v>3.0019705975260824</v>
      </c>
      <c r="S218" s="203">
        <f t="shared" ref="S218:S228" si="97">IFERROR((O218-L218)*100,"-")</f>
        <v>7.3649585702573628</v>
      </c>
      <c r="T218" s="204"/>
    </row>
    <row r="219" spans="1:20" x14ac:dyDescent="0.25">
      <c r="A219" s="229" t="s">
        <v>49</v>
      </c>
      <c r="B219" s="212">
        <v>0.76760000000000006</v>
      </c>
      <c r="C219" s="212">
        <v>0.82299999999999995</v>
      </c>
      <c r="D219" s="212">
        <v>0.8075</v>
      </c>
      <c r="E219" s="212">
        <v>0.79059999999999997</v>
      </c>
      <c r="F219" s="230">
        <f>IFERROR(E219/D219-1,"-")</f>
        <v>-2.0928792569659516E-2</v>
      </c>
      <c r="G219" s="230">
        <f t="shared" si="94"/>
        <v>2.9963522668056131E-2</v>
      </c>
      <c r="H219" s="217">
        <f t="shared" ref="H219:H228" si="98">IFERROR((E219-D219)*100,"-")</f>
        <v>-1.6900000000000026</v>
      </c>
      <c r="I219" s="218">
        <f t="shared" si="95"/>
        <v>2.2999999999999909</v>
      </c>
      <c r="J219" s="219"/>
      <c r="K219" s="199"/>
      <c r="L219" s="212">
        <v>0.76660374187966351</v>
      </c>
      <c r="M219" s="212">
        <v>0.7399580782161671</v>
      </c>
      <c r="N219" s="212">
        <v>0.79734827634692584</v>
      </c>
      <c r="O219" s="212">
        <v>0.81228671003544106</v>
      </c>
      <c r="P219" s="230">
        <f t="shared" ref="P219:P228" si="99">IFERROR(O219/N219-1,"-")</f>
        <v>1.8735142636735924E-2</v>
      </c>
      <c r="Q219" s="230">
        <f t="shared" si="96"/>
        <v>5.9591371213197908E-2</v>
      </c>
      <c r="R219" s="217">
        <f t="shared" ref="R219:R228" si="100">IFERROR((O219-N219)*100,"-")</f>
        <v>1.4938433688515218</v>
      </c>
      <c r="S219" s="218">
        <f t="shared" si="97"/>
        <v>4.5682968155777548</v>
      </c>
      <c r="T219" s="219"/>
    </row>
    <row r="220" spans="1:20" x14ac:dyDescent="0.25">
      <c r="A220" s="97" t="s">
        <v>50</v>
      </c>
      <c r="B220" s="32">
        <v>0.61740000000000006</v>
      </c>
      <c r="C220" s="32">
        <v>0.63419999999999999</v>
      </c>
      <c r="D220" s="32">
        <v>0.66839999999999999</v>
      </c>
      <c r="E220" s="32">
        <v>0.69840000000000002</v>
      </c>
      <c r="F220" s="230">
        <f t="shared" ref="F220:F228" si="101">IFERROR(E220/D220-1,"-")</f>
        <v>4.4883303411131115E-2</v>
      </c>
      <c r="G220" s="230">
        <f t="shared" si="94"/>
        <v>0.13119533527696792</v>
      </c>
      <c r="H220" s="217">
        <f t="shared" si="98"/>
        <v>3.0000000000000027</v>
      </c>
      <c r="I220" s="218">
        <f t="shared" si="95"/>
        <v>8.0999999999999961</v>
      </c>
      <c r="J220" s="219"/>
      <c r="K220" s="199"/>
      <c r="L220" s="32">
        <v>0.66474799058929335</v>
      </c>
      <c r="M220" s="32">
        <v>0.59936274988327454</v>
      </c>
      <c r="N220" s="32">
        <v>0.69616307876925987</v>
      </c>
      <c r="O220" s="32">
        <v>0.72325830943494596</v>
      </c>
      <c r="P220" s="230">
        <f t="shared" si="99"/>
        <v>3.8920809637861709E-2</v>
      </c>
      <c r="Q220" s="230">
        <f t="shared" si="96"/>
        <v>8.8018797610480481E-2</v>
      </c>
      <c r="R220" s="217">
        <f t="shared" si="100"/>
        <v>2.7095230665686088</v>
      </c>
      <c r="S220" s="218">
        <f t="shared" si="97"/>
        <v>5.8510318845652609</v>
      </c>
      <c r="T220" s="219"/>
    </row>
    <row r="221" spans="1:20" x14ac:dyDescent="0.25">
      <c r="A221" s="97" t="s">
        <v>51</v>
      </c>
      <c r="B221" s="32">
        <v>0.44140000000000001</v>
      </c>
      <c r="C221" s="32">
        <v>0.47840000000000005</v>
      </c>
      <c r="D221" s="32">
        <v>0.47939999999999999</v>
      </c>
      <c r="E221" s="32">
        <v>0.53310000000000002</v>
      </c>
      <c r="F221" s="230">
        <f>IFERROR(E221/D221-1,"-")</f>
        <v>0.11201501877346698</v>
      </c>
      <c r="G221" s="230">
        <f t="shared" si="94"/>
        <v>0.20774807430901676</v>
      </c>
      <c r="H221" s="217">
        <f t="shared" si="98"/>
        <v>5.3700000000000028</v>
      </c>
      <c r="I221" s="218">
        <f t="shared" si="95"/>
        <v>9.17</v>
      </c>
      <c r="J221" s="219"/>
      <c r="K221" s="199"/>
      <c r="L221" s="230">
        <v>0.61739869860987873</v>
      </c>
      <c r="M221" s="230">
        <v>0.56954312665735507</v>
      </c>
      <c r="N221" s="230">
        <v>0.5989491959064327</v>
      </c>
      <c r="O221" s="230">
        <v>0.68271531100478466</v>
      </c>
      <c r="P221" s="230">
        <f t="shared" si="99"/>
        <v>0.1398551257282894</v>
      </c>
      <c r="Q221" s="230">
        <f t="shared" si="96"/>
        <v>0.10579324598832396</v>
      </c>
      <c r="R221" s="217">
        <f t="shared" si="100"/>
        <v>8.3766115098351968</v>
      </c>
      <c r="S221" s="218">
        <f t="shared" si="97"/>
        <v>6.5316612394905942</v>
      </c>
      <c r="T221" s="219"/>
    </row>
    <row r="222" spans="1:20" x14ac:dyDescent="0.25">
      <c r="A222" s="97" t="s">
        <v>52</v>
      </c>
      <c r="B222" s="32">
        <v>0.6603</v>
      </c>
      <c r="C222" s="32">
        <v>0.61619999999999997</v>
      </c>
      <c r="D222" s="32">
        <v>0.65780000000000005</v>
      </c>
      <c r="E222" s="32">
        <v>0.68099999999999994</v>
      </c>
      <c r="F222" s="230">
        <f t="shared" si="101"/>
        <v>3.5269078747339533E-2</v>
      </c>
      <c r="G222" s="230">
        <f t="shared" si="94"/>
        <v>3.1349386642435251E-2</v>
      </c>
      <c r="H222" s="217">
        <f t="shared" si="98"/>
        <v>2.3199999999999887</v>
      </c>
      <c r="I222" s="218">
        <f t="shared" si="95"/>
        <v>2.0699999999999941</v>
      </c>
      <c r="J222" s="219"/>
      <c r="K222" s="199"/>
      <c r="L222" s="230">
        <v>0.70743019488347281</v>
      </c>
      <c r="M222" s="230">
        <v>0.57835662797203558</v>
      </c>
      <c r="N222" s="230">
        <v>0.7326738952616807</v>
      </c>
      <c r="O222" s="230">
        <v>0.77789459407285122</v>
      </c>
      <c r="P222" s="230">
        <f t="shared" si="99"/>
        <v>6.1720090075025213E-2</v>
      </c>
      <c r="Q222" s="230">
        <f t="shared" si="96"/>
        <v>9.9606151531297371E-2</v>
      </c>
      <c r="R222" s="217">
        <f>IFERROR((O222-N222)*100,"-")</f>
        <v>4.5220698811170523</v>
      </c>
      <c r="S222" s="218">
        <f t="shared" si="97"/>
        <v>7.0464399189378408</v>
      </c>
      <c r="T222" s="219"/>
    </row>
    <row r="223" spans="1:20" x14ac:dyDescent="0.25">
      <c r="A223" s="97" t="s">
        <v>53</v>
      </c>
      <c r="B223" s="32">
        <v>0.63</v>
      </c>
      <c r="C223" s="32">
        <v>0.80959999999999999</v>
      </c>
      <c r="D223" s="32">
        <v>0.8508</v>
      </c>
      <c r="E223" s="32">
        <v>0.7854000000000001</v>
      </c>
      <c r="F223" s="230">
        <f t="shared" si="101"/>
        <v>-7.686882933709438E-2</v>
      </c>
      <c r="G223" s="230">
        <f t="shared" si="94"/>
        <v>0.24666666666666681</v>
      </c>
      <c r="H223" s="217">
        <f t="shared" si="98"/>
        <v>-6.5399999999999903</v>
      </c>
      <c r="I223" s="218">
        <f t="shared" si="95"/>
        <v>15.54000000000001</v>
      </c>
      <c r="J223" s="219"/>
      <c r="K223" s="199"/>
      <c r="L223" s="230">
        <v>0.72728908840896223</v>
      </c>
      <c r="M223" s="230">
        <v>0.81460955710955707</v>
      </c>
      <c r="N223" s="230">
        <v>0.76137375634870941</v>
      </c>
      <c r="O223" s="230">
        <v>0.79900833337640431</v>
      </c>
      <c r="P223" s="230">
        <f t="shared" si="99"/>
        <v>4.9429832212995573E-2</v>
      </c>
      <c r="Q223" s="230">
        <f t="shared" si="96"/>
        <v>9.8611743405001562E-2</v>
      </c>
      <c r="R223" s="217">
        <f t="shared" si="100"/>
        <v>3.7634577027694904</v>
      </c>
      <c r="S223" s="218">
        <f t="shared" si="97"/>
        <v>7.1719244967442091</v>
      </c>
      <c r="T223" s="219"/>
    </row>
    <row r="224" spans="1:20" x14ac:dyDescent="0.25">
      <c r="A224" s="97" t="s">
        <v>54</v>
      </c>
      <c r="B224" s="230">
        <v>0.46279999999999999</v>
      </c>
      <c r="C224" s="230">
        <v>0.55030000000000001</v>
      </c>
      <c r="D224" s="230">
        <v>0.49869999999999998</v>
      </c>
      <c r="E224" s="230">
        <v>0.55449999999999999</v>
      </c>
      <c r="F224" s="230">
        <f t="shared" si="101"/>
        <v>0.11189091638259474</v>
      </c>
      <c r="G224" s="230">
        <f t="shared" si="94"/>
        <v>0.19814174589455491</v>
      </c>
      <c r="H224" s="217">
        <f t="shared" si="98"/>
        <v>5.5800000000000018</v>
      </c>
      <c r="I224" s="218">
        <f t="shared" si="95"/>
        <v>9.17</v>
      </c>
      <c r="J224" s="219"/>
      <c r="K224" s="199"/>
      <c r="L224" s="230">
        <v>0.56004118463533681</v>
      </c>
      <c r="M224" s="230">
        <v>0.56598725112142911</v>
      </c>
      <c r="N224" s="230">
        <v>0.62372854534745037</v>
      </c>
      <c r="O224" s="230">
        <v>0.66618950482529915</v>
      </c>
      <c r="P224" s="230">
        <f t="shared" si="99"/>
        <v>6.8076024088645326E-2</v>
      </c>
      <c r="Q224" s="230">
        <f t="shared" si="96"/>
        <v>0.18953663248726849</v>
      </c>
      <c r="R224" s="217">
        <f t="shared" si="100"/>
        <v>4.2460959477848785</v>
      </c>
      <c r="S224" s="218">
        <f t="shared" si="97"/>
        <v>10.614832018996234</v>
      </c>
      <c r="T224" s="219"/>
    </row>
    <row r="225" spans="1:20" x14ac:dyDescent="0.25">
      <c r="A225" s="97" t="s">
        <v>55</v>
      </c>
      <c r="B225" s="230">
        <v>0.52549999999999997</v>
      </c>
      <c r="C225" s="230">
        <v>0.61299999999999999</v>
      </c>
      <c r="D225" s="230">
        <v>0.63869999999999993</v>
      </c>
      <c r="E225" s="230">
        <v>0.66559999999999997</v>
      </c>
      <c r="F225" s="230">
        <f t="shared" si="101"/>
        <v>4.2116799749491118E-2</v>
      </c>
      <c r="G225" s="230">
        <f t="shared" si="94"/>
        <v>0.26660323501427219</v>
      </c>
      <c r="H225" s="217">
        <f t="shared" si="98"/>
        <v>2.6900000000000035</v>
      </c>
      <c r="I225" s="218">
        <f t="shared" si="95"/>
        <v>14.01</v>
      </c>
      <c r="J225" s="219"/>
      <c r="K225" s="199"/>
      <c r="L225" s="230">
        <v>0.55780848329048838</v>
      </c>
      <c r="M225" s="230">
        <v>0.6262936695560809</v>
      </c>
      <c r="N225" s="230">
        <v>0.71530920060331826</v>
      </c>
      <c r="O225" s="230">
        <v>0.71776798103962769</v>
      </c>
      <c r="P225" s="230">
        <f t="shared" si="99"/>
        <v>3.4373672731116134E-3</v>
      </c>
      <c r="Q225" s="230">
        <f t="shared" si="96"/>
        <v>0.28676418975477946</v>
      </c>
      <c r="R225" s="217">
        <f t="shared" si="100"/>
        <v>0.24587804363094268</v>
      </c>
      <c r="S225" s="218">
        <f t="shared" si="97"/>
        <v>15.995949774913932</v>
      </c>
      <c r="T225" s="219"/>
    </row>
    <row r="226" spans="1:20" x14ac:dyDescent="0.25">
      <c r="A226" s="97" t="s">
        <v>56</v>
      </c>
      <c r="B226" s="32">
        <v>0.68720000000000003</v>
      </c>
      <c r="C226" s="32">
        <v>0.79280000000000006</v>
      </c>
      <c r="D226" s="32">
        <v>0.78159999999999996</v>
      </c>
      <c r="E226" s="32">
        <v>0.80359999999999998</v>
      </c>
      <c r="F226" s="230">
        <f t="shared" si="101"/>
        <v>2.814738996929389E-2</v>
      </c>
      <c r="G226" s="230">
        <f t="shared" si="94"/>
        <v>0.16938300349243307</v>
      </c>
      <c r="H226" s="217">
        <f t="shared" si="98"/>
        <v>2.200000000000002</v>
      </c>
      <c r="I226" s="218">
        <f t="shared" si="95"/>
        <v>11.639999999999995</v>
      </c>
      <c r="J226" s="219"/>
      <c r="K226" s="199"/>
      <c r="L226" s="230">
        <v>0.72335752298016454</v>
      </c>
      <c r="M226" s="230">
        <v>0.72465039509253482</v>
      </c>
      <c r="N226" s="230">
        <v>0.80148821230954814</v>
      </c>
      <c r="O226" s="230">
        <v>0.86535173888677752</v>
      </c>
      <c r="P226" s="230">
        <f t="shared" si="99"/>
        <v>7.9681180080243275E-2</v>
      </c>
      <c r="Q226" s="230">
        <f t="shared" si="96"/>
        <v>0.1962988030063062</v>
      </c>
      <c r="R226" s="217">
        <f t="shared" si="100"/>
        <v>6.3863526577229379</v>
      </c>
      <c r="S226" s="218">
        <f t="shared" si="97"/>
        <v>14.199421590661299</v>
      </c>
      <c r="T226" s="219"/>
    </row>
    <row r="227" spans="1:20" x14ac:dyDescent="0.25">
      <c r="A227" s="98" t="s">
        <v>57</v>
      </c>
      <c r="B227" s="231">
        <v>0.6119</v>
      </c>
      <c r="C227" s="231">
        <v>0.55730000000000002</v>
      </c>
      <c r="D227" s="231">
        <v>0.52239999999999998</v>
      </c>
      <c r="E227" s="231">
        <v>0.9487000000000001</v>
      </c>
      <c r="F227" s="231">
        <f t="shared" si="101"/>
        <v>0.81604134762634017</v>
      </c>
      <c r="G227" s="231">
        <f t="shared" si="94"/>
        <v>0.55041673476058195</v>
      </c>
      <c r="H227" s="232">
        <f t="shared" si="98"/>
        <v>42.63000000000001</v>
      </c>
      <c r="I227" s="233">
        <f t="shared" si="95"/>
        <v>33.680000000000007</v>
      </c>
      <c r="J227" s="234"/>
      <c r="K227" s="199"/>
      <c r="L227" s="231">
        <v>0.55408271908271911</v>
      </c>
      <c r="M227" s="231">
        <v>0.49659871401432121</v>
      </c>
      <c r="N227" s="231">
        <v>0.75996638901066782</v>
      </c>
      <c r="O227" s="231">
        <v>0.90746336543964268</v>
      </c>
      <c r="P227" s="231">
        <f t="shared" si="99"/>
        <v>0.19408355232787056</v>
      </c>
      <c r="Q227" s="231">
        <f t="shared" si="96"/>
        <v>0.6377759749337486</v>
      </c>
      <c r="R227" s="232">
        <f t="shared" si="100"/>
        <v>14.749697642897486</v>
      </c>
      <c r="S227" s="233">
        <f t="shared" si="97"/>
        <v>35.338064635692355</v>
      </c>
      <c r="T227" s="234"/>
    </row>
    <row r="228" spans="1:20" x14ac:dyDescent="0.25">
      <c r="A228" s="97" t="s">
        <v>58</v>
      </c>
      <c r="B228" s="230">
        <v>0.58660000000000001</v>
      </c>
      <c r="C228" s="230">
        <v>0.47609999999999997</v>
      </c>
      <c r="D228" s="230">
        <v>0.71129999999999993</v>
      </c>
      <c r="E228" s="230">
        <v>0.66980000000000006</v>
      </c>
      <c r="F228" s="230">
        <f t="shared" si="101"/>
        <v>-5.8343877407563416E-2</v>
      </c>
      <c r="G228" s="230">
        <f t="shared" si="94"/>
        <v>0.14183429935219927</v>
      </c>
      <c r="H228" s="217">
        <f t="shared" si="98"/>
        <v>-4.149999999999987</v>
      </c>
      <c r="I228" s="218">
        <f t="shared" si="95"/>
        <v>8.3200000000000056</v>
      </c>
      <c r="J228" s="219"/>
      <c r="K228" s="199"/>
      <c r="L228" s="230">
        <v>0.64064902424600823</v>
      </c>
      <c r="M228" s="230">
        <v>0.47552247351846549</v>
      </c>
      <c r="N228" s="230">
        <v>0.79437412095639948</v>
      </c>
      <c r="O228" s="230">
        <v>0.71171818259495023</v>
      </c>
      <c r="P228" s="230">
        <f t="shared" si="99"/>
        <v>-0.10405165045147025</v>
      </c>
      <c r="Q228" s="230">
        <f t="shared" si="96"/>
        <v>0.11093306265873837</v>
      </c>
      <c r="R228" s="217">
        <f t="shared" si="100"/>
        <v>-8.2655938361449248</v>
      </c>
      <c r="S228" s="218">
        <f t="shared" si="97"/>
        <v>7.1069158348942008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152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abril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111308447.93000001</v>
      </c>
      <c r="C233" s="240">
        <v>134270189.28999999</v>
      </c>
      <c r="D233" s="240">
        <v>136442589.78999999</v>
      </c>
      <c r="E233" s="240">
        <v>149094760.16</v>
      </c>
      <c r="F233" s="241">
        <f>E233/D233-1</f>
        <v>9.2728893445023886E-2</v>
      </c>
      <c r="G233" s="241">
        <f t="shared" ref="G233:G244" si="102">E233/B233-1</f>
        <v>0.33947389378534099</v>
      </c>
      <c r="H233" s="240">
        <f>E233-D233</f>
        <v>12652170.370000005</v>
      </c>
      <c r="I233" s="240">
        <f>E233-B233</f>
        <v>37786312.229999989</v>
      </c>
      <c r="J233" s="241">
        <f t="shared" ref="J233:J244" si="103">E233/$E$233</f>
        <v>1</v>
      </c>
      <c r="K233" s="242"/>
      <c r="L233" s="240">
        <v>515186644.43000001</v>
      </c>
      <c r="M233" s="240">
        <v>492361353.57999992</v>
      </c>
      <c r="N233" s="240">
        <v>616175473.73000002</v>
      </c>
      <c r="O233" s="240">
        <v>718268520.22000003</v>
      </c>
      <c r="P233" s="241">
        <f>O233/N233-1</f>
        <v>0.1656882671294635</v>
      </c>
      <c r="Q233" s="241">
        <f t="shared" ref="Q233:Q244" si="104">O233/L233-1</f>
        <v>0.39419087817132525</v>
      </c>
      <c r="R233" s="240">
        <f>O233-N233</f>
        <v>102093046.49000001</v>
      </c>
      <c r="S233" s="240">
        <f t="shared" ref="S233:S244" si="105">O233-L233</f>
        <v>203081875.79000002</v>
      </c>
      <c r="T233" s="241">
        <f>O233/$O$233</f>
        <v>1</v>
      </c>
    </row>
    <row r="234" spans="1:20" x14ac:dyDescent="0.25">
      <c r="A234" s="243" t="s">
        <v>5</v>
      </c>
      <c r="B234" s="244">
        <v>91248442.069999993</v>
      </c>
      <c r="C234" s="244">
        <v>117317453.27</v>
      </c>
      <c r="D234" s="244">
        <v>117818407.73</v>
      </c>
      <c r="E234" s="244">
        <v>128652581.67</v>
      </c>
      <c r="F234" s="245">
        <f t="shared" ref="F234:F244" si="106">E234/D234-1</f>
        <v>9.1956546933041672E-2</v>
      </c>
      <c r="G234" s="245">
        <f t="shared" si="102"/>
        <v>0.40991537774755571</v>
      </c>
      <c r="H234" s="244">
        <f t="shared" ref="H234:H244" si="107">E234-D234</f>
        <v>10834173.939999998</v>
      </c>
      <c r="I234" s="244">
        <f t="shared" ref="I234:I244" si="108">E234-B234</f>
        <v>37404139.600000009</v>
      </c>
      <c r="J234" s="245">
        <f t="shared" si="103"/>
        <v>0.86289136876398198</v>
      </c>
      <c r="K234" s="246"/>
      <c r="L234" s="244">
        <v>415702675.38999999</v>
      </c>
      <c r="M234" s="244">
        <v>421522216.81999999</v>
      </c>
      <c r="N234" s="244">
        <v>519477808.33999997</v>
      </c>
      <c r="O234" s="244">
        <v>614229466.42000008</v>
      </c>
      <c r="P234" s="247">
        <f t="shared" ref="P234:P244" si="109">O234/N234-1</f>
        <v>0.18239789372866699</v>
      </c>
      <c r="Q234" s="247">
        <f t="shared" si="104"/>
        <v>0.47756919255751273</v>
      </c>
      <c r="R234" s="248">
        <f t="shared" ref="R234:R244" si="110">O234-N234</f>
        <v>94751658.080000103</v>
      </c>
      <c r="S234" s="248">
        <f t="shared" si="105"/>
        <v>198526791.03000009</v>
      </c>
      <c r="T234" s="247">
        <f>O234/$O$233</f>
        <v>0.85515298127205464</v>
      </c>
    </row>
    <row r="235" spans="1:20" x14ac:dyDescent="0.25">
      <c r="A235" s="249" t="s">
        <v>72</v>
      </c>
      <c r="B235" s="250">
        <v>28569569.870000001</v>
      </c>
      <c r="C235" s="250">
        <v>46967790.509999998</v>
      </c>
      <c r="D235" s="250">
        <v>38223326.590000004</v>
      </c>
      <c r="E235" s="250">
        <v>38638303.909999996</v>
      </c>
      <c r="F235" s="251">
        <f t="shared" si="106"/>
        <v>1.0856651082497892E-2</v>
      </c>
      <c r="G235" s="251">
        <f t="shared" si="102"/>
        <v>0.35242861848518259</v>
      </c>
      <c r="H235" s="250">
        <f t="shared" si="107"/>
        <v>414977.31999999285</v>
      </c>
      <c r="I235" s="250">
        <f t="shared" si="108"/>
        <v>10068734.039999995</v>
      </c>
      <c r="J235" s="251">
        <f t="shared" si="103"/>
        <v>0.25915266149216493</v>
      </c>
      <c r="K235" s="252"/>
      <c r="L235" s="250">
        <v>118268040.11</v>
      </c>
      <c r="M235" s="250">
        <v>154575241.11999997</v>
      </c>
      <c r="N235" s="250">
        <v>156712450</v>
      </c>
      <c r="O235" s="250">
        <v>183550978.19</v>
      </c>
      <c r="P235" s="253">
        <f t="shared" si="109"/>
        <v>0.17125970648790179</v>
      </c>
      <c r="Q235" s="253">
        <f t="shared" si="104"/>
        <v>0.55199137500952022</v>
      </c>
      <c r="R235" s="254">
        <f t="shared" si="110"/>
        <v>26838528.189999998</v>
      </c>
      <c r="S235" s="254">
        <f t="shared" si="105"/>
        <v>65282938.079999998</v>
      </c>
      <c r="T235" s="253">
        <f t="shared" ref="T235:T244" si="111">O235/$O$233</f>
        <v>0.25554646072165293</v>
      </c>
    </row>
    <row r="236" spans="1:20" x14ac:dyDescent="0.25">
      <c r="A236" s="255" t="s">
        <v>73</v>
      </c>
      <c r="B236" s="256">
        <v>52547067.289999999</v>
      </c>
      <c r="C236" s="256">
        <v>60523036.759999998</v>
      </c>
      <c r="D236" s="256">
        <v>68684137.109999999</v>
      </c>
      <c r="E236" s="256">
        <v>78707948.519999996</v>
      </c>
      <c r="F236" s="32">
        <f t="shared" si="106"/>
        <v>0.14594070525988445</v>
      </c>
      <c r="G236" s="32">
        <f t="shared" si="102"/>
        <v>0.49785616170778302</v>
      </c>
      <c r="H236" s="256">
        <f t="shared" si="107"/>
        <v>10023811.409999996</v>
      </c>
      <c r="I236" s="256">
        <f t="shared" si="108"/>
        <v>26160881.229999997</v>
      </c>
      <c r="J236" s="32">
        <f t="shared" si="103"/>
        <v>0.52790553092231485</v>
      </c>
      <c r="K236" s="252"/>
      <c r="L236" s="256">
        <v>245462209.52000001</v>
      </c>
      <c r="M236" s="256">
        <v>226495295.00999999</v>
      </c>
      <c r="N236" s="256">
        <v>309149841.38000005</v>
      </c>
      <c r="O236" s="256">
        <v>371073995.23000002</v>
      </c>
      <c r="P236" s="230">
        <f t="shared" si="109"/>
        <v>0.20030465994606206</v>
      </c>
      <c r="Q236" s="230">
        <f t="shared" si="104"/>
        <v>0.51173574113764042</v>
      </c>
      <c r="R236" s="257">
        <f t="shared" si="110"/>
        <v>61924153.849999964</v>
      </c>
      <c r="S236" s="257">
        <f t="shared" si="105"/>
        <v>125611785.71000001</v>
      </c>
      <c r="T236" s="230">
        <f t="shared" si="111"/>
        <v>0.5166229408415991</v>
      </c>
    </row>
    <row r="237" spans="1:20" x14ac:dyDescent="0.25">
      <c r="A237" s="258" t="s">
        <v>74</v>
      </c>
      <c r="B237" s="256">
        <v>8980802.5899999999</v>
      </c>
      <c r="C237" s="256">
        <v>8963402.1699999999</v>
      </c>
      <c r="D237" s="256">
        <v>9656740.8800000008</v>
      </c>
      <c r="E237" s="256">
        <v>10139545.380000001</v>
      </c>
      <c r="F237" s="32">
        <f t="shared" si="106"/>
        <v>4.9996629918892532E-2</v>
      </c>
      <c r="G237" s="32">
        <f t="shared" si="102"/>
        <v>0.12902441384139163</v>
      </c>
      <c r="H237" s="256">
        <f t="shared" si="107"/>
        <v>482804.5</v>
      </c>
      <c r="I237" s="256">
        <f t="shared" si="108"/>
        <v>1158742.790000001</v>
      </c>
      <c r="J237" s="32">
        <f t="shared" si="103"/>
        <v>6.800738918737867E-2</v>
      </c>
      <c r="K237" s="252"/>
      <c r="L237" s="256">
        <v>44790969.590000004</v>
      </c>
      <c r="M237" s="256">
        <v>36400642.479999997</v>
      </c>
      <c r="N237" s="256">
        <v>47334065.730000004</v>
      </c>
      <c r="O237" s="256">
        <v>52570305.660000004</v>
      </c>
      <c r="P237" s="230">
        <f t="shared" si="109"/>
        <v>0.1106230755639761</v>
      </c>
      <c r="Q237" s="230">
        <f t="shared" si="104"/>
        <v>0.17368090356625832</v>
      </c>
      <c r="R237" s="257">
        <f t="shared" si="110"/>
        <v>5236239.93</v>
      </c>
      <c r="S237" s="257">
        <f t="shared" si="105"/>
        <v>7779336.0700000003</v>
      </c>
      <c r="T237" s="230">
        <f t="shared" si="111"/>
        <v>7.3190323924955156E-2</v>
      </c>
    </row>
    <row r="238" spans="1:20" x14ac:dyDescent="0.25">
      <c r="A238" s="258" t="s">
        <v>75</v>
      </c>
      <c r="B238" s="256">
        <v>748120.27</v>
      </c>
      <c r="C238" s="256">
        <v>585875.87</v>
      </c>
      <c r="D238" s="256">
        <v>935385.26</v>
      </c>
      <c r="E238" s="256">
        <v>864515.55</v>
      </c>
      <c r="F238" s="32">
        <f t="shared" si="106"/>
        <v>-7.5765262753873186E-2</v>
      </c>
      <c r="G238" s="32">
        <f t="shared" si="102"/>
        <v>0.15558364699836291</v>
      </c>
      <c r="H238" s="256">
        <f t="shared" si="107"/>
        <v>-70869.709999999963</v>
      </c>
      <c r="I238" s="256">
        <f t="shared" si="108"/>
        <v>116395.28000000003</v>
      </c>
      <c r="J238" s="32">
        <f t="shared" si="103"/>
        <v>5.7984301331062962E-3</v>
      </c>
      <c r="K238" s="252"/>
      <c r="L238" s="256">
        <v>5123574.5999999996</v>
      </c>
      <c r="M238" s="256">
        <v>3090483.62</v>
      </c>
      <c r="N238" s="256">
        <v>4678023.34</v>
      </c>
      <c r="O238" s="256">
        <v>5176470.9800000004</v>
      </c>
      <c r="P238" s="230">
        <f t="shared" si="109"/>
        <v>0.10655090917096643</v>
      </c>
      <c r="Q238" s="230">
        <f t="shared" si="104"/>
        <v>1.0324116291778207E-2</v>
      </c>
      <c r="R238" s="257">
        <f>O238-N238</f>
        <v>498447.6400000006</v>
      </c>
      <c r="S238" s="257">
        <f t="shared" si="105"/>
        <v>52896.38000000082</v>
      </c>
      <c r="T238" s="230">
        <f t="shared" si="111"/>
        <v>7.20687435725916E-3</v>
      </c>
    </row>
    <row r="239" spans="1:20" x14ac:dyDescent="0.25">
      <c r="A239" s="259" t="s">
        <v>76</v>
      </c>
      <c r="B239" s="260">
        <v>402882.06</v>
      </c>
      <c r="C239" s="260">
        <v>277347.94</v>
      </c>
      <c r="D239" s="260">
        <v>318817.88</v>
      </c>
      <c r="E239" s="260">
        <v>302268.31</v>
      </c>
      <c r="F239" s="261">
        <f t="shared" si="106"/>
        <v>-5.1909165194875539E-2</v>
      </c>
      <c r="G239" s="261">
        <f t="shared" si="102"/>
        <v>-0.24973499688717837</v>
      </c>
      <c r="H239" s="260">
        <f t="shared" si="107"/>
        <v>-16549.570000000007</v>
      </c>
      <c r="I239" s="260">
        <f t="shared" si="108"/>
        <v>-100613.75</v>
      </c>
      <c r="J239" s="261">
        <f t="shared" si="103"/>
        <v>2.0273570290171355E-3</v>
      </c>
      <c r="K239" s="252"/>
      <c r="L239" s="260">
        <v>2057881.59</v>
      </c>
      <c r="M239" s="260">
        <v>960554.55999999994</v>
      </c>
      <c r="N239" s="260">
        <v>1603427.8900000001</v>
      </c>
      <c r="O239" s="260">
        <v>1857716.35</v>
      </c>
      <c r="P239" s="262">
        <f t="shared" si="109"/>
        <v>0.15859051821781645</v>
      </c>
      <c r="Q239" s="262">
        <f t="shared" si="104"/>
        <v>-9.7267617812743068E-2</v>
      </c>
      <c r="R239" s="263">
        <f t="shared" si="110"/>
        <v>254288.45999999996</v>
      </c>
      <c r="S239" s="263">
        <f t="shared" si="105"/>
        <v>-200165.24</v>
      </c>
      <c r="T239" s="262">
        <f t="shared" si="111"/>
        <v>2.5863814126658316E-3</v>
      </c>
    </row>
    <row r="240" spans="1:20" x14ac:dyDescent="0.25">
      <c r="A240" s="243" t="s">
        <v>11</v>
      </c>
      <c r="B240" s="244">
        <v>20060005.859999999</v>
      </c>
      <c r="C240" s="244">
        <v>16952736.030000001</v>
      </c>
      <c r="D240" s="244">
        <v>18624182.059999999</v>
      </c>
      <c r="E240" s="244">
        <v>20442178.489999998</v>
      </c>
      <c r="F240" s="245">
        <f t="shared" si="106"/>
        <v>9.7614833453791849E-2</v>
      </c>
      <c r="G240" s="245">
        <f t="shared" si="102"/>
        <v>1.9051471503408468E-2</v>
      </c>
      <c r="H240" s="244">
        <f t="shared" si="107"/>
        <v>1817996.4299999997</v>
      </c>
      <c r="I240" s="244">
        <f t="shared" si="108"/>
        <v>382172.62999999896</v>
      </c>
      <c r="J240" s="245">
        <f t="shared" si="103"/>
        <v>0.13710863123601807</v>
      </c>
      <c r="K240" s="246"/>
      <c r="L240" s="244">
        <v>99483969.030000001</v>
      </c>
      <c r="M240" s="244">
        <v>70839136.760000005</v>
      </c>
      <c r="N240" s="244">
        <v>96697665.390000001</v>
      </c>
      <c r="O240" s="244">
        <v>104039053.8</v>
      </c>
      <c r="P240" s="247">
        <f t="shared" si="109"/>
        <v>7.5921051251762739E-2</v>
      </c>
      <c r="Q240" s="247">
        <f t="shared" si="104"/>
        <v>4.5787123437208033E-2</v>
      </c>
      <c r="R240" s="248">
        <f t="shared" si="110"/>
        <v>7341388.4099999964</v>
      </c>
      <c r="S240" s="248">
        <f t="shared" si="105"/>
        <v>4555084.7699999958</v>
      </c>
      <c r="T240" s="247">
        <f>O240/$O$233</f>
        <v>0.14484701872794542</v>
      </c>
    </row>
    <row r="241" spans="1:20" x14ac:dyDescent="0.25">
      <c r="A241" s="36" t="s">
        <v>12</v>
      </c>
      <c r="B241" s="264">
        <v>1437029.98</v>
      </c>
      <c r="C241" s="264">
        <v>1916419.09</v>
      </c>
      <c r="D241" s="264">
        <v>1959470.05</v>
      </c>
      <c r="E241" s="264">
        <v>1491103.7</v>
      </c>
      <c r="F241" s="265">
        <f t="shared" si="106"/>
        <v>-0.23902705223792531</v>
      </c>
      <c r="G241" s="265">
        <f t="shared" si="102"/>
        <v>3.7628804376092395E-2</v>
      </c>
      <c r="H241" s="264">
        <f t="shared" si="107"/>
        <v>-468366.35000000009</v>
      </c>
      <c r="I241" s="264">
        <f t="shared" si="108"/>
        <v>54073.719999999972</v>
      </c>
      <c r="J241" s="265">
        <f t="shared" si="103"/>
        <v>1.0001046974419708E-2</v>
      </c>
      <c r="K241" s="252"/>
      <c r="L241" s="264">
        <v>7081380.6999999993</v>
      </c>
      <c r="M241" s="264">
        <v>6847616.0999999996</v>
      </c>
      <c r="N241" s="264">
        <v>8912581.5700000003</v>
      </c>
      <c r="O241" s="264">
        <v>8321734.04</v>
      </c>
      <c r="P241" s="266">
        <f t="shared" si="109"/>
        <v>-6.6293646275149887E-2</v>
      </c>
      <c r="Q241" s="266">
        <f t="shared" si="104"/>
        <v>0.17515699163017762</v>
      </c>
      <c r="R241" s="267">
        <f t="shared" si="110"/>
        <v>-590847.53000000026</v>
      </c>
      <c r="S241" s="267">
        <f t="shared" si="105"/>
        <v>1240353.3400000008</v>
      </c>
      <c r="T241" s="266">
        <f t="shared" si="111"/>
        <v>1.1585825921274008E-2</v>
      </c>
    </row>
    <row r="242" spans="1:20" x14ac:dyDescent="0.25">
      <c r="A242" s="37" t="s">
        <v>8</v>
      </c>
      <c r="B242" s="256">
        <v>12064697.439999999</v>
      </c>
      <c r="C242" s="256">
        <v>10723810.560000001</v>
      </c>
      <c r="D242" s="256">
        <v>11322279.210000001</v>
      </c>
      <c r="E242" s="256">
        <v>13025913.460000001</v>
      </c>
      <c r="F242" s="32">
        <f t="shared" si="106"/>
        <v>0.1504674296051034</v>
      </c>
      <c r="G242" s="32">
        <f t="shared" si="102"/>
        <v>7.9671788271550747E-2</v>
      </c>
      <c r="H242" s="256">
        <f t="shared" si="107"/>
        <v>1703634.25</v>
      </c>
      <c r="I242" s="256">
        <f t="shared" si="108"/>
        <v>961216.02000000142</v>
      </c>
      <c r="J242" s="32">
        <f t="shared" si="103"/>
        <v>8.7366675032853822E-2</v>
      </c>
      <c r="K242" s="252"/>
      <c r="L242" s="256">
        <v>60154327.210000001</v>
      </c>
      <c r="M242" s="256">
        <v>45088168.769999996</v>
      </c>
      <c r="N242" s="256">
        <v>61039084.920000002</v>
      </c>
      <c r="O242" s="256">
        <v>64224247.68</v>
      </c>
      <c r="P242" s="230">
        <f t="shared" si="109"/>
        <v>5.2182347821475128E-2</v>
      </c>
      <c r="Q242" s="230">
        <f t="shared" si="104"/>
        <v>6.765798336987161E-2</v>
      </c>
      <c r="R242" s="257">
        <f t="shared" si="110"/>
        <v>3185162.7599999979</v>
      </c>
      <c r="S242" s="257">
        <f t="shared" si="105"/>
        <v>4069920.4699999988</v>
      </c>
      <c r="T242" s="230">
        <f t="shared" si="111"/>
        <v>8.9415373042283156E-2</v>
      </c>
    </row>
    <row r="243" spans="1:20" x14ac:dyDescent="0.25">
      <c r="A243" s="37" t="s">
        <v>9</v>
      </c>
      <c r="B243" s="256">
        <v>4182914.17</v>
      </c>
      <c r="C243" s="256">
        <v>2839151.16</v>
      </c>
      <c r="D243" s="256">
        <v>3385853.62</v>
      </c>
      <c r="E243" s="256">
        <v>3888189.46</v>
      </c>
      <c r="F243" s="32">
        <f t="shared" si="106"/>
        <v>0.14836312976814381</v>
      </c>
      <c r="G243" s="32">
        <f t="shared" si="102"/>
        <v>-7.0459181810082372E-2</v>
      </c>
      <c r="H243" s="256">
        <f t="shared" si="107"/>
        <v>502335.83999999985</v>
      </c>
      <c r="I243" s="256">
        <f t="shared" si="108"/>
        <v>-294724.70999999996</v>
      </c>
      <c r="J243" s="32">
        <f t="shared" si="103"/>
        <v>2.6078645928451254E-2</v>
      </c>
      <c r="K243" s="252"/>
      <c r="L243" s="256">
        <v>19874043.240000002</v>
      </c>
      <c r="M243" s="256">
        <v>11524882.23</v>
      </c>
      <c r="N243" s="256">
        <v>17946816.080000002</v>
      </c>
      <c r="O243" s="256">
        <v>20803139.649999999</v>
      </c>
      <c r="P243" s="230">
        <f t="shared" si="109"/>
        <v>0.1591548917238359</v>
      </c>
      <c r="Q243" s="230">
        <f t="shared" si="104"/>
        <v>4.674923963786215E-2</v>
      </c>
      <c r="R243" s="257">
        <f t="shared" si="110"/>
        <v>2856323.5699999966</v>
      </c>
      <c r="S243" s="257">
        <f t="shared" si="105"/>
        <v>929096.40999999642</v>
      </c>
      <c r="T243" s="230">
        <f t="shared" si="111"/>
        <v>2.8962900453479653E-2</v>
      </c>
    </row>
    <row r="244" spans="1:20" x14ac:dyDescent="0.25">
      <c r="A244" s="38" t="s">
        <v>10</v>
      </c>
      <c r="B244" s="268">
        <v>2375364.2799999998</v>
      </c>
      <c r="C244" s="268">
        <v>1473355.22</v>
      </c>
      <c r="D244" s="268">
        <v>1956579.18</v>
      </c>
      <c r="E244" s="268">
        <v>2036971.87</v>
      </c>
      <c r="F244" s="101">
        <f t="shared" si="106"/>
        <v>4.108839081074156E-2</v>
      </c>
      <c r="G244" s="101">
        <f t="shared" si="102"/>
        <v>-0.14245916420027993</v>
      </c>
      <c r="H244" s="268">
        <f t="shared" si="107"/>
        <v>80392.690000000177</v>
      </c>
      <c r="I244" s="268">
        <f t="shared" si="108"/>
        <v>-338392.40999999968</v>
      </c>
      <c r="J244" s="101">
        <f t="shared" si="103"/>
        <v>1.3662263300293303E-2</v>
      </c>
      <c r="K244" s="252"/>
      <c r="L244" s="268">
        <v>12374217.889999999</v>
      </c>
      <c r="M244" s="268">
        <v>7378469.6699999999</v>
      </c>
      <c r="N244" s="268">
        <v>8799182.8300000001</v>
      </c>
      <c r="O244" s="268">
        <v>10689932.440000001</v>
      </c>
      <c r="P244" s="269">
        <f t="shared" si="109"/>
        <v>0.21487786383454432</v>
      </c>
      <c r="Q244" s="269">
        <f t="shared" si="104"/>
        <v>-0.13611247716602137</v>
      </c>
      <c r="R244" s="270">
        <f t="shared" si="110"/>
        <v>1890749.6100000013</v>
      </c>
      <c r="S244" s="270">
        <f t="shared" si="105"/>
        <v>-1684285.4499999974</v>
      </c>
      <c r="T244" s="269">
        <f t="shared" si="111"/>
        <v>1.4882919324830995E-2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152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abril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111308447.93000001</v>
      </c>
      <c r="C249" s="240">
        <v>134270189.28999999</v>
      </c>
      <c r="D249" s="240">
        <v>136442589.78999999</v>
      </c>
      <c r="E249" s="240">
        <v>149094760.16</v>
      </c>
      <c r="F249" s="271">
        <f>E249/D249-1</f>
        <v>9.2728893445023886E-2</v>
      </c>
      <c r="G249" s="271">
        <f t="shared" ref="G249:G259" si="112">E249/B249-1</f>
        <v>0.33947389378534099</v>
      </c>
      <c r="H249" s="240">
        <f>E249-D249</f>
        <v>12652170.370000005</v>
      </c>
      <c r="I249" s="240">
        <f t="shared" ref="I249:I259" si="113">E249-B249</f>
        <v>37786312.229999989</v>
      </c>
      <c r="J249" s="241">
        <f t="shared" ref="J249:J259" si="114">E249/$E$249</f>
        <v>1</v>
      </c>
      <c r="K249" s="242"/>
      <c r="L249" s="240">
        <v>515186644.43000001</v>
      </c>
      <c r="M249" s="240">
        <v>492361353.57999992</v>
      </c>
      <c r="N249" s="240">
        <v>616175473.73000002</v>
      </c>
      <c r="O249" s="240">
        <v>718268520.22000003</v>
      </c>
      <c r="P249" s="271">
        <f>O249/N249-1</f>
        <v>0.1656882671294635</v>
      </c>
      <c r="Q249" s="271">
        <f t="shared" ref="Q249:Q259" si="115">O249/L249-1</f>
        <v>0.39419087817132525</v>
      </c>
      <c r="R249" s="240">
        <f>O249-N249</f>
        <v>102093046.49000001</v>
      </c>
      <c r="S249" s="240">
        <f t="shared" ref="S249:S259" si="116">O249-L249</f>
        <v>203081875.79000002</v>
      </c>
      <c r="T249" s="241">
        <f>O249/$O$249</f>
        <v>1</v>
      </c>
    </row>
    <row r="250" spans="1:20" x14ac:dyDescent="0.25">
      <c r="A250" s="94" t="s">
        <v>49</v>
      </c>
      <c r="B250" s="272">
        <v>50290051.079999998</v>
      </c>
      <c r="C250" s="272">
        <v>65945084.009999998</v>
      </c>
      <c r="D250" s="272">
        <v>67102835.909999996</v>
      </c>
      <c r="E250" s="272">
        <v>72467150.219999999</v>
      </c>
      <c r="F250" s="273">
        <f t="shared" ref="F250:F259" si="117">E250/D250-1</f>
        <v>7.9941693033581451E-2</v>
      </c>
      <c r="G250" s="273">
        <f t="shared" si="112"/>
        <v>0.44098382609954601</v>
      </c>
      <c r="H250" s="272">
        <f t="shared" ref="H250:H259" si="118">E250-D250</f>
        <v>5364314.3100000024</v>
      </c>
      <c r="I250" s="272">
        <f t="shared" si="113"/>
        <v>22177099.140000001</v>
      </c>
      <c r="J250" s="96">
        <f t="shared" si="114"/>
        <v>0.48604759913918089</v>
      </c>
      <c r="K250" s="238"/>
      <c r="L250" s="272">
        <v>230264558.32999998</v>
      </c>
      <c r="M250" s="272">
        <v>241332511.66999999</v>
      </c>
      <c r="N250" s="272">
        <v>296387288.58000004</v>
      </c>
      <c r="O250" s="272">
        <v>339066491.99000001</v>
      </c>
      <c r="P250" s="273">
        <f t="shared" ref="P250:P259" si="119">O250/N250-1</f>
        <v>0.14399808984547624</v>
      </c>
      <c r="Q250" s="273">
        <f t="shared" si="115"/>
        <v>0.47250838100786785</v>
      </c>
      <c r="R250" s="272">
        <f t="shared" ref="R250:R259" si="120">O250-N250</f>
        <v>42679203.409999967</v>
      </c>
      <c r="S250" s="272">
        <f t="shared" si="116"/>
        <v>108801933.66000003</v>
      </c>
      <c r="T250" s="96">
        <f t="shared" ref="T250:T259" si="121">O250/$O$249</f>
        <v>0.47206091098931441</v>
      </c>
    </row>
    <row r="251" spans="1:20" x14ac:dyDescent="0.25">
      <c r="A251" s="97" t="s">
        <v>50</v>
      </c>
      <c r="B251" s="256">
        <v>29360402.600000001</v>
      </c>
      <c r="C251" s="256">
        <v>29244332.379999999</v>
      </c>
      <c r="D251" s="256">
        <v>31025729.129999999</v>
      </c>
      <c r="E251" s="256">
        <v>36675133.93</v>
      </c>
      <c r="F251" s="230">
        <f t="shared" si="117"/>
        <v>0.18208773680478529</v>
      </c>
      <c r="G251" s="230">
        <f t="shared" si="112"/>
        <v>0.24913593419185598</v>
      </c>
      <c r="H251" s="256">
        <f t="shared" si="118"/>
        <v>5649404.8000000007</v>
      </c>
      <c r="I251" s="256">
        <f t="shared" si="113"/>
        <v>7314731.3299999982</v>
      </c>
      <c r="J251" s="32">
        <f t="shared" si="114"/>
        <v>0.24598539808268471</v>
      </c>
      <c r="K251" s="238"/>
      <c r="L251" s="256">
        <v>142171052.21999997</v>
      </c>
      <c r="M251" s="256">
        <v>117489817.65000001</v>
      </c>
      <c r="N251" s="256">
        <v>150923495.41</v>
      </c>
      <c r="O251" s="256">
        <v>177047015.80000001</v>
      </c>
      <c r="P251" s="230">
        <f t="shared" si="119"/>
        <v>0.17309114342357801</v>
      </c>
      <c r="Q251" s="230">
        <f t="shared" si="115"/>
        <v>0.24530987873700116</v>
      </c>
      <c r="R251" s="256">
        <f t="shared" si="120"/>
        <v>26123520.390000015</v>
      </c>
      <c r="S251" s="256">
        <f t="shared" si="116"/>
        <v>34875963.580000043</v>
      </c>
      <c r="T251" s="32">
        <f t="shared" si="121"/>
        <v>0.24649140372429507</v>
      </c>
    </row>
    <row r="252" spans="1:20" x14ac:dyDescent="0.25">
      <c r="A252" s="97" t="s">
        <v>51</v>
      </c>
      <c r="B252" s="256">
        <v>587471.71</v>
      </c>
      <c r="C252" s="256">
        <v>498436.08</v>
      </c>
      <c r="D252" s="256">
        <v>551506.75</v>
      </c>
      <c r="E252" s="256">
        <v>644975.6</v>
      </c>
      <c r="F252" s="230">
        <f t="shared" si="117"/>
        <v>0.16947906802591262</v>
      </c>
      <c r="G252" s="230">
        <f t="shared" si="112"/>
        <v>9.7883675113479063E-2</v>
      </c>
      <c r="H252" s="256">
        <f t="shared" si="118"/>
        <v>93468.849999999977</v>
      </c>
      <c r="I252" s="256">
        <f t="shared" si="113"/>
        <v>57503.890000000014</v>
      </c>
      <c r="J252" s="32">
        <f t="shared" si="114"/>
        <v>4.3259441130449449E-3</v>
      </c>
      <c r="K252" s="238"/>
      <c r="L252" s="256">
        <v>3316428.63</v>
      </c>
      <c r="M252" s="256">
        <v>2549507.0500000003</v>
      </c>
      <c r="N252" s="256">
        <v>3345799.33</v>
      </c>
      <c r="O252" s="256">
        <v>3925063.3899999997</v>
      </c>
      <c r="P252" s="230">
        <f>O252/N252-1</f>
        <v>0.17313174009153731</v>
      </c>
      <c r="Q252" s="230">
        <f t="shared" si="115"/>
        <v>0.1835211391236844</v>
      </c>
      <c r="R252" s="256">
        <f t="shared" si="120"/>
        <v>579264.05999999959</v>
      </c>
      <c r="S252" s="256">
        <f t="shared" si="116"/>
        <v>608634.75999999978</v>
      </c>
      <c r="T252" s="32">
        <f t="shared" si="121"/>
        <v>5.4646184254292301E-3</v>
      </c>
    </row>
    <row r="253" spans="1:20" x14ac:dyDescent="0.25">
      <c r="A253" s="97" t="s">
        <v>52</v>
      </c>
      <c r="B253" s="256">
        <v>11315426.6</v>
      </c>
      <c r="C253" s="256">
        <v>11085690.4</v>
      </c>
      <c r="D253" s="256">
        <v>12213746.6</v>
      </c>
      <c r="E253" s="256">
        <v>14860948.84</v>
      </c>
      <c r="F253" s="230">
        <f t="shared" si="117"/>
        <v>0.21673957440708658</v>
      </c>
      <c r="G253" s="230">
        <f t="shared" si="112"/>
        <v>0.3133352692155682</v>
      </c>
      <c r="H253" s="256">
        <f t="shared" si="118"/>
        <v>2647202.2400000002</v>
      </c>
      <c r="I253" s="256">
        <f t="shared" si="113"/>
        <v>3545522.24</v>
      </c>
      <c r="J253" s="32">
        <f t="shared" si="114"/>
        <v>9.9674521251129661E-2</v>
      </c>
      <c r="K253" s="238"/>
      <c r="L253" s="256">
        <v>56066833.420000002</v>
      </c>
      <c r="M253" s="256">
        <v>40790583.579999998</v>
      </c>
      <c r="N253" s="256">
        <v>60543878.520000003</v>
      </c>
      <c r="O253" s="256">
        <v>75926196.460000008</v>
      </c>
      <c r="P253" s="230">
        <f t="shared" si="119"/>
        <v>0.25406892184679952</v>
      </c>
      <c r="Q253" s="230">
        <f t="shared" si="115"/>
        <v>0.35420875103168981</v>
      </c>
      <c r="R253" s="256">
        <f t="shared" si="120"/>
        <v>15382317.940000005</v>
      </c>
      <c r="S253" s="256">
        <f t="shared" si="116"/>
        <v>19859363.040000007</v>
      </c>
      <c r="T253" s="32">
        <f t="shared" si="121"/>
        <v>0.10570725894647925</v>
      </c>
    </row>
    <row r="254" spans="1:20" x14ac:dyDescent="0.25">
      <c r="A254" s="97" t="s">
        <v>53</v>
      </c>
      <c r="B254" s="256">
        <v>3533194.51</v>
      </c>
      <c r="C254" s="256">
        <v>4480902.95</v>
      </c>
      <c r="D254" s="256">
        <v>6159023.8799999999</v>
      </c>
      <c r="E254" s="256">
        <v>7114270.9400000004</v>
      </c>
      <c r="F254" s="230">
        <f t="shared" si="117"/>
        <v>0.15509715153109638</v>
      </c>
      <c r="G254" s="230">
        <f t="shared" si="112"/>
        <v>1.0135520192461751</v>
      </c>
      <c r="H254" s="256">
        <f t="shared" si="118"/>
        <v>955247.06000000052</v>
      </c>
      <c r="I254" s="256">
        <f t="shared" si="113"/>
        <v>3581076.4300000006</v>
      </c>
      <c r="J254" s="32">
        <f t="shared" si="114"/>
        <v>4.7716438407126922E-2</v>
      </c>
      <c r="K254" s="238"/>
      <c r="L254" s="256">
        <v>14985191.559999999</v>
      </c>
      <c r="M254" s="256">
        <v>17391855.379999999</v>
      </c>
      <c r="N254" s="256">
        <v>24540178.030000001</v>
      </c>
      <c r="O254" s="256">
        <v>32440952.190000001</v>
      </c>
      <c r="P254" s="230">
        <f t="shared" si="119"/>
        <v>0.32195260158020944</v>
      </c>
      <c r="Q254" s="230">
        <f t="shared" si="115"/>
        <v>1.1648673665670515</v>
      </c>
      <c r="R254" s="256">
        <f t="shared" si="120"/>
        <v>7900774.1600000001</v>
      </c>
      <c r="S254" s="256">
        <f t="shared" si="116"/>
        <v>17455760.630000003</v>
      </c>
      <c r="T254" s="32">
        <f>O254/$O$249</f>
        <v>4.5165493512180639E-2</v>
      </c>
    </row>
    <row r="255" spans="1:20" x14ac:dyDescent="0.25">
      <c r="A255" s="97" t="s">
        <v>54</v>
      </c>
      <c r="B255" s="256">
        <v>1771055.86</v>
      </c>
      <c r="C255" s="256">
        <v>2246107.6800000002</v>
      </c>
      <c r="D255" s="256">
        <v>2453024.0299999998</v>
      </c>
      <c r="E255" s="256">
        <v>2977849.61</v>
      </c>
      <c r="F255" s="230">
        <f t="shared" si="117"/>
        <v>0.21395044385276574</v>
      </c>
      <c r="G255" s="230">
        <f t="shared" si="112"/>
        <v>0.68139790350824936</v>
      </c>
      <c r="H255" s="256">
        <f t="shared" si="118"/>
        <v>524825.58000000007</v>
      </c>
      <c r="I255" s="256">
        <f t="shared" si="113"/>
        <v>1206793.7499999998</v>
      </c>
      <c r="J255" s="32">
        <f t="shared" si="114"/>
        <v>1.9972865624548721E-2</v>
      </c>
      <c r="K255" s="238"/>
      <c r="L255" s="256">
        <v>8971758.379999999</v>
      </c>
      <c r="M255" s="256">
        <v>9235271.0299999993</v>
      </c>
      <c r="N255" s="256">
        <v>12608925.98</v>
      </c>
      <c r="O255" s="256">
        <v>14690021.879999999</v>
      </c>
      <c r="P255" s="230">
        <f t="shared" si="119"/>
        <v>0.16504941842794429</v>
      </c>
      <c r="Q255" s="230">
        <f t="shared" si="115"/>
        <v>0.63736262812730815</v>
      </c>
      <c r="R255" s="256">
        <f t="shared" si="120"/>
        <v>2081095.8999999985</v>
      </c>
      <c r="S255" s="256">
        <f t="shared" si="116"/>
        <v>5718263.5</v>
      </c>
      <c r="T255" s="32">
        <f t="shared" si="121"/>
        <v>2.0451991792011934E-2</v>
      </c>
    </row>
    <row r="256" spans="1:20" x14ac:dyDescent="0.25">
      <c r="A256" s="97" t="s">
        <v>55</v>
      </c>
      <c r="B256" s="256">
        <v>602397.36</v>
      </c>
      <c r="C256" s="256">
        <v>705295.53</v>
      </c>
      <c r="D256" s="256">
        <v>763247.32</v>
      </c>
      <c r="E256" s="256">
        <v>848304.64000000001</v>
      </c>
      <c r="F256" s="230">
        <f t="shared" si="117"/>
        <v>0.11144136084224976</v>
      </c>
      <c r="G256" s="230">
        <f t="shared" si="112"/>
        <v>0.40821440518929242</v>
      </c>
      <c r="H256" s="256">
        <f t="shared" si="118"/>
        <v>85057.320000000065</v>
      </c>
      <c r="I256" s="256">
        <f t="shared" si="113"/>
        <v>245907.28000000003</v>
      </c>
      <c r="J256" s="32">
        <f t="shared" si="114"/>
        <v>5.689701228196402E-3</v>
      </c>
      <c r="K256" s="238"/>
      <c r="L256" s="256">
        <v>2738340.2</v>
      </c>
      <c r="M256" s="256">
        <v>2775879.3899999997</v>
      </c>
      <c r="N256" s="256">
        <v>3541227.29</v>
      </c>
      <c r="O256" s="256">
        <v>4179002.14</v>
      </c>
      <c r="P256" s="230">
        <f t="shared" si="119"/>
        <v>0.18009994777827432</v>
      </c>
      <c r="Q256" s="230">
        <f t="shared" si="115"/>
        <v>0.52610772759352531</v>
      </c>
      <c r="R256" s="256">
        <f t="shared" si="120"/>
        <v>637774.85000000009</v>
      </c>
      <c r="S256" s="256">
        <f t="shared" si="116"/>
        <v>1440661.94</v>
      </c>
      <c r="T256" s="32">
        <f>O256/$O$249</f>
        <v>5.8181613454533748E-3</v>
      </c>
    </row>
    <row r="257" spans="1:20" x14ac:dyDescent="0.25">
      <c r="A257" s="97" t="s">
        <v>56</v>
      </c>
      <c r="B257" s="256">
        <v>5426285.9199999999</v>
      </c>
      <c r="C257" s="256">
        <v>7216600.6299999999</v>
      </c>
      <c r="D257" s="256">
        <v>8000648.9800000004</v>
      </c>
      <c r="E257" s="256">
        <v>8550404.7100000009</v>
      </c>
      <c r="F257" s="230">
        <f t="shared" si="117"/>
        <v>6.8713892007295607E-2</v>
      </c>
      <c r="G257" s="230">
        <f t="shared" si="112"/>
        <v>0.57573796074498063</v>
      </c>
      <c r="H257" s="256">
        <f t="shared" si="118"/>
        <v>549755.73000000045</v>
      </c>
      <c r="I257" s="256">
        <f t="shared" si="113"/>
        <v>3124118.790000001</v>
      </c>
      <c r="J257" s="32">
        <f t="shared" si="114"/>
        <v>5.7348794154966909E-2</v>
      </c>
      <c r="K257" s="238"/>
      <c r="L257" s="256">
        <v>26237250.809999999</v>
      </c>
      <c r="M257" s="256">
        <v>26475929.59</v>
      </c>
      <c r="N257" s="256">
        <v>34912913.400000006</v>
      </c>
      <c r="O257" s="256">
        <v>41076956.300000004</v>
      </c>
      <c r="P257" s="230">
        <f t="shared" si="119"/>
        <v>0.17655481309674936</v>
      </c>
      <c r="Q257" s="230">
        <f t="shared" si="115"/>
        <v>0.56559681490501434</v>
      </c>
      <c r="R257" s="256">
        <f t="shared" si="120"/>
        <v>6164042.8999999985</v>
      </c>
      <c r="S257" s="256">
        <f t="shared" si="116"/>
        <v>14839705.490000006</v>
      </c>
      <c r="T257" s="32">
        <f t="shared" si="121"/>
        <v>5.7188857848619698E-2</v>
      </c>
    </row>
    <row r="258" spans="1:20" x14ac:dyDescent="0.25">
      <c r="A258" s="97" t="s">
        <v>57</v>
      </c>
      <c r="B258" s="256">
        <v>6882116.2599999998</v>
      </c>
      <c r="C258" s="256">
        <v>11073437.92</v>
      </c>
      <c r="D258" s="256">
        <v>6407073.4900000002</v>
      </c>
      <c r="E258" s="256">
        <v>3024569.83</v>
      </c>
      <c r="F258" s="230">
        <f t="shared" si="117"/>
        <v>-0.52793270832296946</v>
      </c>
      <c r="G258" s="230">
        <f t="shared" si="112"/>
        <v>-0.56051747518720352</v>
      </c>
      <c r="H258" s="256">
        <f t="shared" si="118"/>
        <v>-3382503.66</v>
      </c>
      <c r="I258" s="256">
        <f t="shared" si="113"/>
        <v>-3857546.4299999997</v>
      </c>
      <c r="J258" s="32">
        <f t="shared" si="114"/>
        <v>2.0286224859640972E-2</v>
      </c>
      <c r="K258" s="238"/>
      <c r="L258" s="256">
        <v>22910261.610000003</v>
      </c>
      <c r="M258" s="256">
        <v>26715643.370000001</v>
      </c>
      <c r="N258" s="256">
        <v>20097973.649999999</v>
      </c>
      <c r="O258" s="256">
        <v>19200553.509999998</v>
      </c>
      <c r="P258" s="230">
        <f t="shared" si="119"/>
        <v>-4.4652269707797121E-2</v>
      </c>
      <c r="Q258" s="230">
        <f t="shared" si="115"/>
        <v>-0.16192342816289673</v>
      </c>
      <c r="R258" s="256">
        <f t="shared" si="120"/>
        <v>-897420.1400000006</v>
      </c>
      <c r="S258" s="256">
        <f t="shared" si="116"/>
        <v>-3709708.1000000052</v>
      </c>
      <c r="T258" s="32">
        <f>O258/$O$249</f>
        <v>2.6731720755517753E-2</v>
      </c>
    </row>
    <row r="259" spans="1:20" x14ac:dyDescent="0.25">
      <c r="A259" s="99" t="s">
        <v>58</v>
      </c>
      <c r="B259" s="268">
        <v>1540046.02</v>
      </c>
      <c r="C259" s="268">
        <v>1774301.71</v>
      </c>
      <c r="D259" s="268">
        <v>1765753.7</v>
      </c>
      <c r="E259" s="268">
        <v>1931151.84</v>
      </c>
      <c r="F259" s="269">
        <f t="shared" si="117"/>
        <v>9.3669994858286421E-2</v>
      </c>
      <c r="G259" s="269">
        <f t="shared" si="112"/>
        <v>0.25395722914825636</v>
      </c>
      <c r="H259" s="268">
        <f t="shared" si="118"/>
        <v>165398.14000000013</v>
      </c>
      <c r="I259" s="268">
        <f t="shared" si="113"/>
        <v>391105.82000000007</v>
      </c>
      <c r="J259" s="101">
        <f t="shared" si="114"/>
        <v>1.2952513139479873E-2</v>
      </c>
      <c r="K259" s="238"/>
      <c r="L259" s="268">
        <v>7524969.2599999998</v>
      </c>
      <c r="M259" s="268">
        <v>7604354.8499999996</v>
      </c>
      <c r="N259" s="268">
        <v>9273793.5500000007</v>
      </c>
      <c r="O259" s="268">
        <v>10716266.550000001</v>
      </c>
      <c r="P259" s="269">
        <f t="shared" si="119"/>
        <v>0.15554292773748446</v>
      </c>
      <c r="Q259" s="269">
        <f t="shared" si="115"/>
        <v>0.42409439556966388</v>
      </c>
      <c r="R259" s="268">
        <f t="shared" si="120"/>
        <v>1442473</v>
      </c>
      <c r="S259" s="268">
        <f t="shared" si="116"/>
        <v>3191297.290000001</v>
      </c>
      <c r="T259" s="101">
        <f t="shared" si="121"/>
        <v>1.4919582646776295E-2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152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abril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90.78</v>
      </c>
      <c r="C263" s="274">
        <v>114.11</v>
      </c>
      <c r="D263" s="274">
        <v>113.04</v>
      </c>
      <c r="E263" s="274">
        <v>117.79</v>
      </c>
      <c r="F263" s="275">
        <f>E263/D263-1</f>
        <v>4.2020523708421686E-2</v>
      </c>
      <c r="G263" s="275">
        <f t="shared" ref="G263:G274" si="122">E263/B263-1</f>
        <v>0.29753249614452537</v>
      </c>
      <c r="H263" s="276">
        <f>E263-D263</f>
        <v>4.75</v>
      </c>
      <c r="I263" s="277">
        <f t="shared" ref="I263:I274" si="123">E263-B263</f>
        <v>27.010000000000005</v>
      </c>
      <c r="J263" s="278"/>
      <c r="K263" s="279"/>
      <c r="L263" s="274">
        <v>94.051233465743508</v>
      </c>
      <c r="M263" s="274">
        <v>110.17778133236101</v>
      </c>
      <c r="N263" s="274">
        <v>115.14721060495427</v>
      </c>
      <c r="O263" s="274">
        <v>129.78644092662233</v>
      </c>
      <c r="P263" s="275">
        <f>O263/N263-1</f>
        <v>0.12713491056150872</v>
      </c>
      <c r="Q263" s="275">
        <f t="shared" ref="Q263:Q274" si="124">O263/L263-1</f>
        <v>0.37995469218268929</v>
      </c>
      <c r="R263" s="276">
        <f>O263-N263</f>
        <v>14.639230321668066</v>
      </c>
      <c r="S263" s="280">
        <f t="shared" ref="S263:S274" si="125">O263-L263</f>
        <v>35.735207460878826</v>
      </c>
      <c r="T263" s="281"/>
    </row>
    <row r="264" spans="1:20" x14ac:dyDescent="0.25">
      <c r="A264" s="243" t="s">
        <v>5</v>
      </c>
      <c r="B264" s="282">
        <v>99.52</v>
      </c>
      <c r="C264" s="282">
        <v>123.98</v>
      </c>
      <c r="D264" s="282">
        <v>123.27</v>
      </c>
      <c r="E264" s="282">
        <v>129.35</v>
      </c>
      <c r="F264" s="283">
        <f t="shared" ref="F264:F274" si="126">E264/D264-1</f>
        <v>4.9322625131824394E-2</v>
      </c>
      <c r="G264" s="283">
        <f t="shared" si="122"/>
        <v>0.29973874598070749</v>
      </c>
      <c r="H264" s="284">
        <f t="shared" ref="H264:H274" si="127">E264-D264</f>
        <v>6.0799999999999983</v>
      </c>
      <c r="I264" s="285">
        <f t="shared" si="123"/>
        <v>29.83</v>
      </c>
      <c r="J264" s="286"/>
      <c r="K264" s="287"/>
      <c r="L264" s="282">
        <v>102.79427433898604</v>
      </c>
      <c r="M264" s="282">
        <v>119.77792935375959</v>
      </c>
      <c r="N264" s="282">
        <v>124.96282710721978</v>
      </c>
      <c r="O264" s="282">
        <v>142.14507506222907</v>
      </c>
      <c r="P264" s="283">
        <f t="shared" ref="P264:P274" si="128">O264/N264-1</f>
        <v>0.13749887348712653</v>
      </c>
      <c r="Q264" s="283">
        <f t="shared" si="124"/>
        <v>0.38281121177503885</v>
      </c>
      <c r="R264" s="284">
        <f t="shared" ref="R264:R274" si="129">O264-N264</f>
        <v>17.182247955009288</v>
      </c>
      <c r="S264" s="288">
        <f t="shared" si="125"/>
        <v>39.350800723243026</v>
      </c>
      <c r="T264" s="289"/>
    </row>
    <row r="265" spans="1:20" x14ac:dyDescent="0.25">
      <c r="A265" s="249" t="s">
        <v>72</v>
      </c>
      <c r="B265" s="290">
        <v>176.45</v>
      </c>
      <c r="C265" s="290">
        <v>248</v>
      </c>
      <c r="D265" s="290">
        <v>225.84</v>
      </c>
      <c r="E265" s="290">
        <v>222.44</v>
      </c>
      <c r="F265" s="291">
        <f t="shared" si="126"/>
        <v>-1.5054906128232348E-2</v>
      </c>
      <c r="G265" s="291">
        <f t="shared" si="122"/>
        <v>0.26064040804760569</v>
      </c>
      <c r="H265" s="292">
        <f t="shared" si="127"/>
        <v>-3.4000000000000057</v>
      </c>
      <c r="I265" s="293">
        <f t="shared" si="123"/>
        <v>45.990000000000009</v>
      </c>
      <c r="J265" s="294"/>
      <c r="K265" s="238"/>
      <c r="L265" s="290">
        <v>177.6241233971671</v>
      </c>
      <c r="M265" s="290">
        <v>222.92612655383181</v>
      </c>
      <c r="N265" s="290">
        <v>219.19901319433691</v>
      </c>
      <c r="O265" s="290">
        <v>245.89074728738277</v>
      </c>
      <c r="P265" s="291">
        <f t="shared" si="128"/>
        <v>0.12176940810121972</v>
      </c>
      <c r="Q265" s="291">
        <f t="shared" si="124"/>
        <v>0.38433193974205682</v>
      </c>
      <c r="R265" s="292">
        <f>O265-N265</f>
        <v>26.691734093045852</v>
      </c>
      <c r="S265" s="295">
        <f t="shared" si="125"/>
        <v>68.266623890215669</v>
      </c>
      <c r="T265" s="296"/>
    </row>
    <row r="266" spans="1:20" x14ac:dyDescent="0.25">
      <c r="A266" s="255" t="s">
        <v>73</v>
      </c>
      <c r="B266" s="297">
        <v>91.33</v>
      </c>
      <c r="C266" s="297">
        <v>100.21</v>
      </c>
      <c r="D266" s="297">
        <v>108.84</v>
      </c>
      <c r="E266" s="297">
        <v>118.5</v>
      </c>
      <c r="F266" s="298">
        <f t="shared" si="126"/>
        <v>8.8754134509371418E-2</v>
      </c>
      <c r="G266" s="298">
        <f t="shared" si="122"/>
        <v>0.29749260921931464</v>
      </c>
      <c r="H266" s="299">
        <f t="shared" si="127"/>
        <v>9.6599999999999966</v>
      </c>
      <c r="I266" s="300">
        <f t="shared" si="123"/>
        <v>27.17</v>
      </c>
      <c r="J266" s="301"/>
      <c r="K266" s="238"/>
      <c r="L266" s="297">
        <v>95.643248882704611</v>
      </c>
      <c r="M266" s="297">
        <v>102.14939615815399</v>
      </c>
      <c r="N266" s="297">
        <v>113.52329584712187</v>
      </c>
      <c r="O266" s="297">
        <v>129.38373207530498</v>
      </c>
      <c r="P266" s="298">
        <f t="shared" si="128"/>
        <v>0.13971085062172461</v>
      </c>
      <c r="Q266" s="298">
        <f t="shared" si="124"/>
        <v>0.3527743315576739</v>
      </c>
      <c r="R266" s="299">
        <f t="shared" si="129"/>
        <v>15.860436228183104</v>
      </c>
      <c r="S266" s="302">
        <f t="shared" si="125"/>
        <v>33.740483192600365</v>
      </c>
      <c r="T266" s="303"/>
    </row>
    <row r="267" spans="1:20" x14ac:dyDescent="0.25">
      <c r="A267" s="258" t="s">
        <v>74</v>
      </c>
      <c r="B267" s="297">
        <v>59.56</v>
      </c>
      <c r="C267" s="297">
        <v>67.010000000000005</v>
      </c>
      <c r="D267" s="297">
        <v>72.94</v>
      </c>
      <c r="E267" s="297">
        <v>76.02</v>
      </c>
      <c r="F267" s="304">
        <f t="shared" si="126"/>
        <v>4.2226487523992384E-2</v>
      </c>
      <c r="G267" s="304">
        <f t="shared" si="122"/>
        <v>0.27635997313633309</v>
      </c>
      <c r="H267" s="305">
        <f t="shared" si="127"/>
        <v>3.0799999999999983</v>
      </c>
      <c r="I267" s="306">
        <f t="shared" si="123"/>
        <v>16.459999999999994</v>
      </c>
      <c r="J267" s="307"/>
      <c r="K267" s="238"/>
      <c r="L267" s="297">
        <v>66.062534161225855</v>
      </c>
      <c r="M267" s="297">
        <v>67.967188611893988</v>
      </c>
      <c r="N267" s="297">
        <v>76.768608177269627</v>
      </c>
      <c r="O267" s="297">
        <v>87.287947357883155</v>
      </c>
      <c r="P267" s="304">
        <f t="shared" si="128"/>
        <v>0.1370265715424055</v>
      </c>
      <c r="Q267" s="304">
        <f t="shared" si="124"/>
        <v>0.32129274885000014</v>
      </c>
      <c r="R267" s="305">
        <f t="shared" si="129"/>
        <v>10.519339180613528</v>
      </c>
      <c r="S267" s="308">
        <f t="shared" si="125"/>
        <v>21.2254131966573</v>
      </c>
      <c r="T267" s="309"/>
    </row>
    <row r="268" spans="1:20" x14ac:dyDescent="0.25">
      <c r="A268" s="258" t="s">
        <v>75</v>
      </c>
      <c r="B268" s="297">
        <v>39.89</v>
      </c>
      <c r="C268" s="297">
        <v>45.05</v>
      </c>
      <c r="D268" s="297">
        <v>55.93</v>
      </c>
      <c r="E268" s="297">
        <v>53.31</v>
      </c>
      <c r="F268" s="304">
        <f t="shared" si="126"/>
        <v>-4.6844269622742685E-2</v>
      </c>
      <c r="G268" s="304">
        <f t="shared" si="122"/>
        <v>0.33642516921534216</v>
      </c>
      <c r="H268" s="305">
        <f t="shared" si="127"/>
        <v>-2.6199999999999974</v>
      </c>
      <c r="I268" s="306">
        <f t="shared" si="123"/>
        <v>13.420000000000002</v>
      </c>
      <c r="J268" s="307"/>
      <c r="K268" s="238"/>
      <c r="L268" s="297">
        <v>58.774776755130993</v>
      </c>
      <c r="M268" s="297">
        <v>59.562199228525394</v>
      </c>
      <c r="N268" s="297">
        <v>63.833491905974633</v>
      </c>
      <c r="O268" s="297">
        <v>71.571427897691052</v>
      </c>
      <c r="P268" s="304">
        <f t="shared" si="128"/>
        <v>0.12122062824189905</v>
      </c>
      <c r="Q268" s="304">
        <f t="shared" si="124"/>
        <v>0.2177235176217478</v>
      </c>
      <c r="R268" s="305">
        <f t="shared" si="129"/>
        <v>7.7379359917164194</v>
      </c>
      <c r="S268" s="308">
        <f t="shared" si="125"/>
        <v>12.796651142560059</v>
      </c>
      <c r="T268" s="309"/>
    </row>
    <row r="269" spans="1:20" x14ac:dyDescent="0.25">
      <c r="A269" s="259" t="s">
        <v>76</v>
      </c>
      <c r="B269" s="310">
        <v>40.18</v>
      </c>
      <c r="C269" s="310">
        <v>45.03</v>
      </c>
      <c r="D269" s="310">
        <v>49.78</v>
      </c>
      <c r="E269" s="310">
        <v>42.18</v>
      </c>
      <c r="F269" s="311">
        <f t="shared" si="126"/>
        <v>-0.15267175572519087</v>
      </c>
      <c r="G269" s="311">
        <f t="shared" si="122"/>
        <v>4.9776007964161373E-2</v>
      </c>
      <c r="H269" s="312">
        <f t="shared" si="127"/>
        <v>-7.6000000000000014</v>
      </c>
      <c r="I269" s="313">
        <f t="shared" si="123"/>
        <v>2</v>
      </c>
      <c r="J269" s="314"/>
      <c r="K269" s="238"/>
      <c r="L269" s="310">
        <v>44.349067239596501</v>
      </c>
      <c r="M269" s="310">
        <v>45.624597343208379</v>
      </c>
      <c r="N269" s="310">
        <v>55.207473775219732</v>
      </c>
      <c r="O269" s="310">
        <v>57.726881032406418</v>
      </c>
      <c r="P269" s="311">
        <f t="shared" si="128"/>
        <v>4.5635257056763523E-2</v>
      </c>
      <c r="Q269" s="311">
        <f t="shared" si="124"/>
        <v>0.30164814336536283</v>
      </c>
      <c r="R269" s="312">
        <f t="shared" si="129"/>
        <v>2.5194072571866855</v>
      </c>
      <c r="S269" s="315">
        <f t="shared" si="125"/>
        <v>13.377813792809917</v>
      </c>
      <c r="T269" s="316"/>
    </row>
    <row r="270" spans="1:20" x14ac:dyDescent="0.25">
      <c r="A270" s="243" t="s">
        <v>11</v>
      </c>
      <c r="B270" s="282">
        <v>64.88</v>
      </c>
      <c r="C270" s="282">
        <v>73.58</v>
      </c>
      <c r="D270" s="282">
        <v>74.14</v>
      </c>
      <c r="E270" s="282">
        <v>75.400000000000006</v>
      </c>
      <c r="F270" s="283">
        <f t="shared" si="126"/>
        <v>1.6994874561640172E-2</v>
      </c>
      <c r="G270" s="283">
        <f t="shared" si="122"/>
        <v>0.16214549938347744</v>
      </c>
      <c r="H270" s="284">
        <f t="shared" si="127"/>
        <v>1.2600000000000051</v>
      </c>
      <c r="I270" s="285">
        <f t="shared" si="123"/>
        <v>10.52000000000001</v>
      </c>
      <c r="J270" s="286"/>
      <c r="K270" s="287"/>
      <c r="L270" s="282">
        <v>69.385308213445597</v>
      </c>
      <c r="M270" s="282">
        <v>74.603375484772812</v>
      </c>
      <c r="N270" s="282">
        <v>80.973080404639518</v>
      </c>
      <c r="O270" s="282">
        <v>85.775004156632548</v>
      </c>
      <c r="P270" s="283">
        <f t="shared" si="128"/>
        <v>5.9302717989692555E-2</v>
      </c>
      <c r="Q270" s="283">
        <f t="shared" si="124"/>
        <v>0.23621277133724594</v>
      </c>
      <c r="R270" s="284">
        <f t="shared" si="129"/>
        <v>4.80192375199303</v>
      </c>
      <c r="S270" s="288">
        <f t="shared" si="125"/>
        <v>16.38969594318695</v>
      </c>
      <c r="T270" s="289"/>
    </row>
    <row r="271" spans="1:20" x14ac:dyDescent="0.25">
      <c r="A271" s="36" t="s">
        <v>12</v>
      </c>
      <c r="B271" s="317">
        <v>103.32</v>
      </c>
      <c r="C271" s="317">
        <v>128.55000000000001</v>
      </c>
      <c r="D271" s="317">
        <v>131.69</v>
      </c>
      <c r="E271" s="317">
        <v>117.4</v>
      </c>
      <c r="F271" s="318">
        <f t="shared" si="126"/>
        <v>-0.10851241552129998</v>
      </c>
      <c r="G271" s="318">
        <f t="shared" si="122"/>
        <v>0.13627564847077056</v>
      </c>
      <c r="H271" s="319">
        <f t="shared" si="127"/>
        <v>-14.289999999999992</v>
      </c>
      <c r="I271" s="320">
        <f t="shared" si="123"/>
        <v>14.080000000000013</v>
      </c>
      <c r="J271" s="321"/>
      <c r="K271" s="238"/>
      <c r="L271" s="317">
        <v>109.65217615056768</v>
      </c>
      <c r="M271" s="317">
        <v>119.41907308439701</v>
      </c>
      <c r="N271" s="317">
        <v>140.16745748841302</v>
      </c>
      <c r="O271" s="317">
        <v>144.51012723676683</v>
      </c>
      <c r="P271" s="318">
        <f t="shared" si="128"/>
        <v>3.0982011275425991E-2</v>
      </c>
      <c r="Q271" s="318">
        <f t="shared" si="124"/>
        <v>0.31789566162676364</v>
      </c>
      <c r="R271" s="319">
        <f t="shared" si="129"/>
        <v>4.3426697483538135</v>
      </c>
      <c r="S271" s="322">
        <f t="shared" si="125"/>
        <v>34.857951086199151</v>
      </c>
      <c r="T271" s="323"/>
    </row>
    <row r="272" spans="1:20" x14ac:dyDescent="0.25">
      <c r="A272" s="37" t="s">
        <v>8</v>
      </c>
      <c r="B272" s="297">
        <v>68.64</v>
      </c>
      <c r="C272" s="297">
        <v>74.72</v>
      </c>
      <c r="D272" s="297">
        <v>74.650000000000006</v>
      </c>
      <c r="E272" s="297">
        <v>76.23</v>
      </c>
      <c r="F272" s="324">
        <f t="shared" si="126"/>
        <v>2.1165438713998563E-2</v>
      </c>
      <c r="G272" s="324">
        <f t="shared" si="122"/>
        <v>0.11057692307692313</v>
      </c>
      <c r="H272" s="325">
        <f t="shared" si="127"/>
        <v>1.5799999999999983</v>
      </c>
      <c r="I272" s="326">
        <f t="shared" si="123"/>
        <v>7.5900000000000034</v>
      </c>
      <c r="J272" s="327"/>
      <c r="K272" s="238"/>
      <c r="L272" s="297">
        <v>73.323321892929002</v>
      </c>
      <c r="M272" s="297">
        <v>77.893863764593036</v>
      </c>
      <c r="N272" s="297">
        <v>83.397047098277923</v>
      </c>
      <c r="O272" s="297">
        <v>85.984265124792813</v>
      </c>
      <c r="P272" s="324">
        <f t="shared" si="128"/>
        <v>3.1022897291147711E-2</v>
      </c>
      <c r="Q272" s="324">
        <f t="shared" si="124"/>
        <v>0.17267279911774946</v>
      </c>
      <c r="R272" s="325">
        <f t="shared" si="129"/>
        <v>2.5872180265148899</v>
      </c>
      <c r="S272" s="328">
        <f t="shared" si="125"/>
        <v>12.660943231863811</v>
      </c>
      <c r="T272" s="329"/>
    </row>
    <row r="273" spans="1:20" x14ac:dyDescent="0.25">
      <c r="A273" s="37" t="s">
        <v>9</v>
      </c>
      <c r="B273" s="297">
        <v>49.86</v>
      </c>
      <c r="C273" s="297">
        <v>54.18</v>
      </c>
      <c r="D273" s="297">
        <v>56.95</v>
      </c>
      <c r="E273" s="297">
        <v>62.31</v>
      </c>
      <c r="F273" s="324">
        <f t="shared" si="126"/>
        <v>9.4117647058823417E-2</v>
      </c>
      <c r="G273" s="324">
        <f t="shared" si="122"/>
        <v>0.24969915764139605</v>
      </c>
      <c r="H273" s="325">
        <f t="shared" si="127"/>
        <v>5.3599999999999994</v>
      </c>
      <c r="I273" s="326">
        <f t="shared" si="123"/>
        <v>12.450000000000003</v>
      </c>
      <c r="J273" s="327"/>
      <c r="K273" s="238"/>
      <c r="L273" s="297">
        <v>52.810883527212916</v>
      </c>
      <c r="M273" s="297">
        <v>51.948509570114666</v>
      </c>
      <c r="N273" s="297">
        <v>63.035967665969117</v>
      </c>
      <c r="O273" s="297">
        <v>71.34949898786175</v>
      </c>
      <c r="P273" s="324">
        <f t="shared" si="128"/>
        <v>0.13188551916814339</v>
      </c>
      <c r="Q273" s="324">
        <f t="shared" si="124"/>
        <v>0.35103778279142173</v>
      </c>
      <c r="R273" s="325">
        <f t="shared" si="129"/>
        <v>8.3135313218926328</v>
      </c>
      <c r="S273" s="328">
        <f t="shared" si="125"/>
        <v>18.538615460648835</v>
      </c>
      <c r="T273" s="329"/>
    </row>
    <row r="274" spans="1:20" x14ac:dyDescent="0.25">
      <c r="A274" s="38" t="s">
        <v>10</v>
      </c>
      <c r="B274" s="330">
        <v>66.64</v>
      </c>
      <c r="C274" s="330">
        <v>75.31</v>
      </c>
      <c r="D274" s="330">
        <v>77.650000000000006</v>
      </c>
      <c r="E274" s="330">
        <v>81.03</v>
      </c>
      <c r="F274" s="331">
        <f t="shared" si="126"/>
        <v>4.3528654217643181E-2</v>
      </c>
      <c r="G274" s="331">
        <f t="shared" si="122"/>
        <v>0.21593637454981995</v>
      </c>
      <c r="H274" s="332">
        <f t="shared" si="127"/>
        <v>3.3799999999999955</v>
      </c>
      <c r="I274" s="333">
        <f t="shared" si="123"/>
        <v>14.39</v>
      </c>
      <c r="J274" s="334"/>
      <c r="K274" s="238"/>
      <c r="L274" s="330">
        <v>71.732990157723052</v>
      </c>
      <c r="M274" s="330">
        <v>80.633475336289379</v>
      </c>
      <c r="N274" s="330">
        <v>77.194739575557847</v>
      </c>
      <c r="O274" s="330">
        <v>91.483785157807361</v>
      </c>
      <c r="P274" s="331">
        <f t="shared" si="128"/>
        <v>0.18510387703638109</v>
      </c>
      <c r="Q274" s="331">
        <f t="shared" si="124"/>
        <v>0.27533767875362791</v>
      </c>
      <c r="R274" s="332">
        <f t="shared" si="129"/>
        <v>14.289045582249514</v>
      </c>
      <c r="S274" s="335">
        <f t="shared" si="125"/>
        <v>19.75079500008431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152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abril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90.78</v>
      </c>
      <c r="C279" s="274">
        <v>114.11</v>
      </c>
      <c r="D279" s="274">
        <v>113.04</v>
      </c>
      <c r="E279" s="274">
        <v>117.79</v>
      </c>
      <c r="F279" s="337">
        <f>E279/D279-1</f>
        <v>4.2020523708421686E-2</v>
      </c>
      <c r="G279" s="337">
        <f t="shared" ref="G279:G289" si="130">E279/B279-1</f>
        <v>0.29753249614452537</v>
      </c>
      <c r="H279" s="338">
        <f>E279-D279</f>
        <v>4.75</v>
      </c>
      <c r="I279" s="339">
        <f t="shared" ref="I279:I289" si="131">E279-B279</f>
        <v>27.010000000000005</v>
      </c>
      <c r="J279" s="340"/>
      <c r="K279" s="279"/>
      <c r="L279" s="274">
        <v>94.051233465743508</v>
      </c>
      <c r="M279" s="274">
        <v>110.17778133236101</v>
      </c>
      <c r="N279" s="274">
        <v>115.14721060495427</v>
      </c>
      <c r="O279" s="274">
        <v>129.78644092662233</v>
      </c>
      <c r="P279" s="337">
        <f>O279/N279-1</f>
        <v>0.12713491056150872</v>
      </c>
      <c r="Q279" s="337">
        <f t="shared" ref="Q279:Q289" si="132">O279/L279-1</f>
        <v>0.37995469218268929</v>
      </c>
      <c r="R279" s="274">
        <f>O279-N279</f>
        <v>14.639230321668066</v>
      </c>
      <c r="S279" s="339">
        <f t="shared" ref="S279:S289" si="133">O279-L279</f>
        <v>35.735207460878826</v>
      </c>
      <c r="T279" s="340"/>
    </row>
    <row r="280" spans="1:20" x14ac:dyDescent="0.25">
      <c r="A280" s="94" t="s">
        <v>49</v>
      </c>
      <c r="B280" s="341">
        <v>110.32</v>
      </c>
      <c r="C280" s="341">
        <v>140.06</v>
      </c>
      <c r="D280" s="341">
        <v>137.96</v>
      </c>
      <c r="E280" s="341">
        <v>145.12</v>
      </c>
      <c r="F280" s="342">
        <f t="shared" ref="F280:F289" si="134">E280/D280-1</f>
        <v>5.1899101188750407E-2</v>
      </c>
      <c r="G280" s="342">
        <f t="shared" si="130"/>
        <v>0.31544597534445273</v>
      </c>
      <c r="H280" s="343">
        <f t="shared" ref="H280:H289" si="135">E280-D280</f>
        <v>7.1599999999999966</v>
      </c>
      <c r="I280" s="344">
        <f t="shared" si="131"/>
        <v>34.800000000000011</v>
      </c>
      <c r="J280" s="345"/>
      <c r="K280" s="238"/>
      <c r="L280" s="341">
        <v>115.63952418010875</v>
      </c>
      <c r="M280" s="341">
        <v>138.47819068494064</v>
      </c>
      <c r="N280" s="341">
        <v>144.14729830630409</v>
      </c>
      <c r="O280" s="341">
        <v>161.05311667006055</v>
      </c>
      <c r="P280" s="342">
        <f t="shared" ref="P280:P289" si="136">O280/N280-1</f>
        <v>0.11728154854371686</v>
      </c>
      <c r="Q280" s="342">
        <f t="shared" si="132"/>
        <v>0.39271687437264147</v>
      </c>
      <c r="R280" s="341">
        <f t="shared" ref="R280:R289" si="137">O280-N280</f>
        <v>16.905818363756453</v>
      </c>
      <c r="S280" s="344">
        <f t="shared" si="133"/>
        <v>45.413592489951796</v>
      </c>
      <c r="T280" s="345"/>
    </row>
    <row r="281" spans="1:20" x14ac:dyDescent="0.25">
      <c r="A281" s="97" t="s">
        <v>50</v>
      </c>
      <c r="B281" s="297">
        <v>85.58</v>
      </c>
      <c r="C281" s="297">
        <v>92.18</v>
      </c>
      <c r="D281" s="297">
        <v>96.55</v>
      </c>
      <c r="E281" s="297">
        <v>107.36</v>
      </c>
      <c r="F281" s="346">
        <f t="shared" si="134"/>
        <v>0.11196271361988619</v>
      </c>
      <c r="G281" s="346">
        <f t="shared" si="130"/>
        <v>0.25449871465295626</v>
      </c>
      <c r="H281" s="325">
        <f t="shared" si="135"/>
        <v>10.810000000000002</v>
      </c>
      <c r="I281" s="328">
        <f t="shared" si="131"/>
        <v>21.78</v>
      </c>
      <c r="J281" s="329"/>
      <c r="K281" s="238"/>
      <c r="L281" s="297">
        <v>90.810498581260617</v>
      </c>
      <c r="M281" s="297">
        <v>94.816271969386904</v>
      </c>
      <c r="N281" s="297">
        <v>103.1843222724296</v>
      </c>
      <c r="O281" s="297">
        <v>117.50843304634407</v>
      </c>
      <c r="P281" s="346">
        <f t="shared" si="136"/>
        <v>0.13882061207026797</v>
      </c>
      <c r="Q281" s="346">
        <f t="shared" si="132"/>
        <v>0.29399612249891072</v>
      </c>
      <c r="R281" s="297">
        <f t="shared" si="137"/>
        <v>14.32411077391447</v>
      </c>
      <c r="S281" s="328">
        <f t="shared" si="133"/>
        <v>26.697934465083449</v>
      </c>
      <c r="T281" s="329"/>
    </row>
    <row r="282" spans="1:20" x14ac:dyDescent="0.25">
      <c r="A282" s="97" t="s">
        <v>51</v>
      </c>
      <c r="B282" s="297">
        <v>68</v>
      </c>
      <c r="C282" s="297">
        <v>62.74</v>
      </c>
      <c r="D282" s="297">
        <v>67.989999999999995</v>
      </c>
      <c r="E282" s="297">
        <v>74.209999999999994</v>
      </c>
      <c r="F282" s="346">
        <f t="shared" si="134"/>
        <v>9.1484041770848679E-2</v>
      </c>
      <c r="G282" s="346">
        <f t="shared" si="130"/>
        <v>9.1323529411764692E-2</v>
      </c>
      <c r="H282" s="325">
        <f t="shared" si="135"/>
        <v>6.2199999999999989</v>
      </c>
      <c r="I282" s="328">
        <f t="shared" si="131"/>
        <v>6.2099999999999937</v>
      </c>
      <c r="J282" s="329"/>
      <c r="K282" s="238"/>
      <c r="L282" s="297">
        <v>70.962396766462859</v>
      </c>
      <c r="M282" s="297">
        <v>69.481315386908022</v>
      </c>
      <c r="N282" s="297">
        <v>81.329880287076975</v>
      </c>
      <c r="O282" s="297">
        <v>87.114057680234566</v>
      </c>
      <c r="P282" s="346">
        <f t="shared" si="136"/>
        <v>7.1119954594064172E-2</v>
      </c>
      <c r="Q282" s="346">
        <f t="shared" si="132"/>
        <v>0.22760872870355264</v>
      </c>
      <c r="R282" s="297">
        <f t="shared" si="137"/>
        <v>5.7841773931575915</v>
      </c>
      <c r="S282" s="328">
        <f t="shared" si="133"/>
        <v>16.151660913771707</v>
      </c>
      <c r="T282" s="329"/>
    </row>
    <row r="283" spans="1:20" x14ac:dyDescent="0.25">
      <c r="A283" s="97" t="s">
        <v>52</v>
      </c>
      <c r="B283" s="297">
        <v>50.18</v>
      </c>
      <c r="C283" s="297">
        <v>59.35</v>
      </c>
      <c r="D283" s="297">
        <v>60.84</v>
      </c>
      <c r="E283" s="297">
        <v>67.150000000000006</v>
      </c>
      <c r="F283" s="346">
        <f t="shared" si="134"/>
        <v>0.10371466140696906</v>
      </c>
      <c r="G283" s="346">
        <f t="shared" si="130"/>
        <v>0.33818254284575544</v>
      </c>
      <c r="H283" s="325">
        <f t="shared" si="135"/>
        <v>6.3100000000000023</v>
      </c>
      <c r="I283" s="328">
        <f t="shared" si="131"/>
        <v>16.970000000000006</v>
      </c>
      <c r="J283" s="329"/>
      <c r="K283" s="238"/>
      <c r="L283" s="297">
        <v>55.87602161259052</v>
      </c>
      <c r="M283" s="297">
        <v>58.399946149883384</v>
      </c>
      <c r="N283" s="297">
        <v>65.357256314127284</v>
      </c>
      <c r="O283" s="297">
        <v>76.337633842276531</v>
      </c>
      <c r="P283" s="346">
        <f t="shared" si="136"/>
        <v>0.16800548473721322</v>
      </c>
      <c r="Q283" s="346">
        <f t="shared" si="132"/>
        <v>0.36619665536594681</v>
      </c>
      <c r="R283" s="297">
        <f t="shared" si="137"/>
        <v>10.980377528149248</v>
      </c>
      <c r="S283" s="328">
        <f t="shared" si="133"/>
        <v>20.461612229686011</v>
      </c>
      <c r="T283" s="329"/>
    </row>
    <row r="284" spans="1:20" x14ac:dyDescent="0.25">
      <c r="A284" s="97" t="s">
        <v>53</v>
      </c>
      <c r="B284" s="297">
        <v>95.46</v>
      </c>
      <c r="C284" s="297">
        <v>125.05</v>
      </c>
      <c r="D284" s="297">
        <v>149.37</v>
      </c>
      <c r="E284" s="297">
        <v>162.44</v>
      </c>
      <c r="F284" s="346">
        <f t="shared" si="134"/>
        <v>8.7500836848095176E-2</v>
      </c>
      <c r="G284" s="346">
        <f t="shared" si="130"/>
        <v>0.70165514351560865</v>
      </c>
      <c r="H284" s="325">
        <f t="shared" si="135"/>
        <v>13.069999999999993</v>
      </c>
      <c r="I284" s="328">
        <f t="shared" si="131"/>
        <v>66.98</v>
      </c>
      <c r="J284" s="329"/>
      <c r="K284" s="238"/>
      <c r="L284" s="297">
        <v>88.01292958963414</v>
      </c>
      <c r="M284" s="297">
        <v>120.67661473139741</v>
      </c>
      <c r="N284" s="297">
        <v>142.15611614450145</v>
      </c>
      <c r="O284" s="297">
        <v>170.8038440763282</v>
      </c>
      <c r="P284" s="346">
        <f t="shared" si="136"/>
        <v>0.20152300659864952</v>
      </c>
      <c r="Q284" s="346">
        <f t="shared" si="132"/>
        <v>0.94066763682008925</v>
      </c>
      <c r="R284" s="297">
        <f t="shared" si="137"/>
        <v>28.647727931826751</v>
      </c>
      <c r="S284" s="328">
        <f t="shared" si="133"/>
        <v>82.790914486694064</v>
      </c>
      <c r="T284" s="329"/>
    </row>
    <row r="285" spans="1:20" x14ac:dyDescent="0.25">
      <c r="A285" s="97" t="s">
        <v>54</v>
      </c>
      <c r="B285" s="297">
        <v>62.33</v>
      </c>
      <c r="C285" s="297">
        <v>76.17</v>
      </c>
      <c r="D285" s="297">
        <v>83.36</v>
      </c>
      <c r="E285" s="297">
        <v>92.62</v>
      </c>
      <c r="F285" s="346">
        <f t="shared" si="134"/>
        <v>0.1110844529750481</v>
      </c>
      <c r="G285" s="346">
        <f t="shared" si="130"/>
        <v>0.48596181613990064</v>
      </c>
      <c r="H285" s="325">
        <f t="shared" si="135"/>
        <v>9.2600000000000051</v>
      </c>
      <c r="I285" s="328">
        <f t="shared" si="131"/>
        <v>30.290000000000006</v>
      </c>
      <c r="J285" s="329"/>
      <c r="K285" s="238"/>
      <c r="L285" s="297">
        <v>66.553799169903257</v>
      </c>
      <c r="M285" s="297">
        <v>76.934820129380967</v>
      </c>
      <c r="N285" s="297">
        <v>89.482167494393067</v>
      </c>
      <c r="O285" s="297">
        <v>100.5936159727611</v>
      </c>
      <c r="P285" s="346">
        <f>O285/N285-1</f>
        <v>0.1241750036851117</v>
      </c>
      <c r="Q285" s="346">
        <f t="shared" si="132"/>
        <v>0.51146316555060345</v>
      </c>
      <c r="R285" s="297">
        <f t="shared" si="137"/>
        <v>11.111448478368033</v>
      </c>
      <c r="S285" s="328">
        <f t="shared" si="133"/>
        <v>34.039816802857843</v>
      </c>
      <c r="T285" s="329"/>
    </row>
    <row r="286" spans="1:20" x14ac:dyDescent="0.25">
      <c r="A286" s="97" t="s">
        <v>55</v>
      </c>
      <c r="B286" s="297">
        <v>82.9</v>
      </c>
      <c r="C286" s="297">
        <v>87.8</v>
      </c>
      <c r="D286" s="297">
        <v>96.52</v>
      </c>
      <c r="E286" s="297">
        <v>100.61</v>
      </c>
      <c r="F286" s="346">
        <f>E286/D286-1</f>
        <v>4.2374637380853786E-2</v>
      </c>
      <c r="G286" s="346">
        <f t="shared" si="130"/>
        <v>0.21363088057901081</v>
      </c>
      <c r="H286" s="325">
        <f t="shared" si="135"/>
        <v>4.0900000000000034</v>
      </c>
      <c r="I286" s="328">
        <f t="shared" si="131"/>
        <v>17.709999999999994</v>
      </c>
      <c r="J286" s="329"/>
      <c r="K286" s="238"/>
      <c r="L286" s="297">
        <v>85.118399844446714</v>
      </c>
      <c r="M286" s="297">
        <v>91.05371411882858</v>
      </c>
      <c r="N286" s="297">
        <v>102.08548185039142</v>
      </c>
      <c r="O286" s="297">
        <v>113.90740283134383</v>
      </c>
      <c r="P286" s="346">
        <f t="shared" si="136"/>
        <v>0.11580413558000058</v>
      </c>
      <c r="Q286" s="346">
        <f t="shared" si="132"/>
        <v>0.33822302862258713</v>
      </c>
      <c r="R286" s="297">
        <f t="shared" si="137"/>
        <v>11.821920980952413</v>
      </c>
      <c r="S286" s="328">
        <f t="shared" si="133"/>
        <v>28.789002986897117</v>
      </c>
      <c r="T286" s="329"/>
    </row>
    <row r="287" spans="1:20" x14ac:dyDescent="0.25">
      <c r="A287" s="97" t="s">
        <v>56</v>
      </c>
      <c r="B287" s="297">
        <v>98.15</v>
      </c>
      <c r="C287" s="297">
        <v>119.88</v>
      </c>
      <c r="D287" s="297">
        <v>135.06</v>
      </c>
      <c r="E287" s="297">
        <v>134.41999999999999</v>
      </c>
      <c r="F287" s="346">
        <f t="shared" si="134"/>
        <v>-4.7386346808826474E-3</v>
      </c>
      <c r="G287" s="346">
        <f t="shared" si="130"/>
        <v>0.36953642384105945</v>
      </c>
      <c r="H287" s="325">
        <f t="shared" si="135"/>
        <v>-0.64000000000001478</v>
      </c>
      <c r="I287" s="328">
        <f t="shared" si="131"/>
        <v>36.269999999999982</v>
      </c>
      <c r="J287" s="329"/>
      <c r="K287" s="238"/>
      <c r="L287" s="297">
        <v>102.45553481772974</v>
      </c>
      <c r="M287" s="297">
        <v>111.64872110673139</v>
      </c>
      <c r="N287" s="297">
        <v>127.35297791593524</v>
      </c>
      <c r="O287" s="297">
        <v>141.89089766522235</v>
      </c>
      <c r="P287" s="346">
        <f>O287/N287-1</f>
        <v>0.11415453322876745</v>
      </c>
      <c r="Q287" s="346">
        <f t="shared" si="132"/>
        <v>0.3849022204378596</v>
      </c>
      <c r="R287" s="297">
        <f>O287-N287</f>
        <v>14.537919749287113</v>
      </c>
      <c r="S287" s="347">
        <f t="shared" si="133"/>
        <v>39.435362847492613</v>
      </c>
      <c r="T287" s="348"/>
    </row>
    <row r="288" spans="1:20" x14ac:dyDescent="0.25">
      <c r="A288" s="97" t="s">
        <v>57</v>
      </c>
      <c r="B288" s="297">
        <v>194.82</v>
      </c>
      <c r="C288" s="297">
        <v>388.77</v>
      </c>
      <c r="D288" s="297">
        <v>256.33</v>
      </c>
      <c r="E288" s="297">
        <v>174.59</v>
      </c>
      <c r="F288" s="346">
        <f t="shared" si="134"/>
        <v>-0.31888581125892401</v>
      </c>
      <c r="G288" s="346">
        <f t="shared" si="130"/>
        <v>-0.10383944153577651</v>
      </c>
      <c r="H288" s="325">
        <f t="shared" si="135"/>
        <v>-81.739999999999981</v>
      </c>
      <c r="I288" s="328">
        <f t="shared" si="131"/>
        <v>-20.22999999999999</v>
      </c>
      <c r="J288" s="329"/>
      <c r="K288" s="238"/>
      <c r="L288" s="297">
        <v>162.09530445626322</v>
      </c>
      <c r="M288" s="297">
        <v>262.19651840452684</v>
      </c>
      <c r="N288" s="297">
        <v>168.8332686173502</v>
      </c>
      <c r="O288" s="297">
        <v>214.55524781154062</v>
      </c>
      <c r="P288" s="346">
        <f t="shared" si="136"/>
        <v>0.270811431707908</v>
      </c>
      <c r="Q288" s="346">
        <f t="shared" si="132"/>
        <v>0.32363641581877056</v>
      </c>
      <c r="R288" s="297">
        <f t="shared" si="137"/>
        <v>45.721979194190425</v>
      </c>
      <c r="S288" s="349">
        <f t="shared" si="133"/>
        <v>52.459943355277403</v>
      </c>
      <c r="T288" s="350"/>
    </row>
    <row r="289" spans="1:20" x14ac:dyDescent="0.25">
      <c r="A289" s="97" t="s">
        <v>80</v>
      </c>
      <c r="B289" s="330">
        <v>51.83</v>
      </c>
      <c r="C289" s="330">
        <v>55.68</v>
      </c>
      <c r="D289" s="330">
        <v>63.88</v>
      </c>
      <c r="E289" s="330">
        <v>65.540000000000006</v>
      </c>
      <c r="F289" s="346">
        <f t="shared" si="134"/>
        <v>2.5986224170319483E-2</v>
      </c>
      <c r="G289" s="346">
        <f t="shared" si="130"/>
        <v>0.26451861856067937</v>
      </c>
      <c r="H289" s="325">
        <f t="shared" si="135"/>
        <v>1.6600000000000037</v>
      </c>
      <c r="I289" s="328">
        <f t="shared" si="131"/>
        <v>13.710000000000008</v>
      </c>
      <c r="J289" s="329"/>
      <c r="K289" s="238"/>
      <c r="L289" s="330">
        <v>55.271712929822272</v>
      </c>
      <c r="M289" s="330">
        <v>64.379854400943501</v>
      </c>
      <c r="N289" s="330">
        <v>75.008276742047869</v>
      </c>
      <c r="O289" s="330">
        <v>81.909484497778678</v>
      </c>
      <c r="P289" s="346">
        <f t="shared" si="136"/>
        <v>9.2005949949549359E-2</v>
      </c>
      <c r="Q289" s="346">
        <f t="shared" si="132"/>
        <v>0.48194221159344242</v>
      </c>
      <c r="R289" s="330">
        <f t="shared" si="137"/>
        <v>6.9012077557308089</v>
      </c>
      <c r="S289" s="328">
        <f t="shared" si="133"/>
        <v>26.637771567956406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152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abril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67.59</v>
      </c>
      <c r="C294" s="274">
        <v>84.83</v>
      </c>
      <c r="D294" s="274">
        <v>86.09</v>
      </c>
      <c r="E294" s="274">
        <v>93.88</v>
      </c>
      <c r="F294" s="275">
        <f>E294/D294-1</f>
        <v>9.0486699965152573E-2</v>
      </c>
      <c r="G294" s="275">
        <f t="shared" ref="G294:G305" si="138">E294/B294-1</f>
        <v>0.38896286432904259</v>
      </c>
      <c r="H294" s="351">
        <f>E294-D294</f>
        <v>7.789999999999992</v>
      </c>
      <c r="I294" s="352">
        <f t="shared" ref="I294:I305" si="139">E294-B294</f>
        <v>26.289999999999992</v>
      </c>
      <c r="J294" s="353"/>
      <c r="K294" s="279"/>
      <c r="L294" s="274">
        <v>77.271643108683847</v>
      </c>
      <c r="M294" s="274">
        <v>80.274135499935539</v>
      </c>
      <c r="N294" s="274">
        <v>96.617752459881117</v>
      </c>
      <c r="O294" s="274">
        <v>111.62501094717922</v>
      </c>
      <c r="P294" s="275">
        <f>O294/N294-1</f>
        <v>0.15532609800180985</v>
      </c>
      <c r="Q294" s="275">
        <f t="shared" ref="Q294:Q305" si="140">O294/L294-1</f>
        <v>0.44457923316289261</v>
      </c>
      <c r="R294" s="274">
        <f>O294-N294</f>
        <v>15.007258487298103</v>
      </c>
      <c r="S294" s="352">
        <f t="shared" ref="S294:S305" si="141">O294-L294</f>
        <v>34.353367838495373</v>
      </c>
      <c r="T294" s="353"/>
    </row>
    <row r="295" spans="1:20" x14ac:dyDescent="0.25">
      <c r="A295" s="243" t="s">
        <v>5</v>
      </c>
      <c r="B295" s="282">
        <v>75.62</v>
      </c>
      <c r="C295" s="282">
        <v>94.43</v>
      </c>
      <c r="D295" s="282">
        <v>96.67</v>
      </c>
      <c r="E295" s="282">
        <v>104.71</v>
      </c>
      <c r="F295" s="283">
        <f t="shared" ref="F295:F305" si="142">E295/D295-1</f>
        <v>8.3169545877728179E-2</v>
      </c>
      <c r="G295" s="283">
        <f t="shared" si="138"/>
        <v>0.3846865908489816</v>
      </c>
      <c r="H295" s="354">
        <f t="shared" ref="H295:H305" si="143">E295-D295</f>
        <v>8.039999999999992</v>
      </c>
      <c r="I295" s="355">
        <f t="shared" si="139"/>
        <v>29.089999999999989</v>
      </c>
      <c r="J295" s="356"/>
      <c r="K295" s="287"/>
      <c r="L295" s="282">
        <v>84.756034724903245</v>
      </c>
      <c r="M295" s="282">
        <v>86.965721601500931</v>
      </c>
      <c r="N295" s="282">
        <v>105.75734807887518</v>
      </c>
      <c r="O295" s="282">
        <v>123.26034875929315</v>
      </c>
      <c r="P295" s="283">
        <f t="shared" ref="P295:P305" si="144">O295/N295-1</f>
        <v>0.16550150886313841</v>
      </c>
      <c r="Q295" s="283">
        <f t="shared" si="140"/>
        <v>0.45429584051879268</v>
      </c>
      <c r="R295" s="282">
        <f t="shared" ref="R295:R305" si="145">O295-N295</f>
        <v>17.503000680417969</v>
      </c>
      <c r="S295" s="355">
        <f t="shared" si="141"/>
        <v>38.504314034389907</v>
      </c>
      <c r="T295" s="356"/>
    </row>
    <row r="296" spans="1:20" x14ac:dyDescent="0.25">
      <c r="A296" s="37" t="s">
        <v>72</v>
      </c>
      <c r="B296" s="290">
        <v>130.99</v>
      </c>
      <c r="C296" s="290">
        <v>185.37</v>
      </c>
      <c r="D296" s="290">
        <v>167.49</v>
      </c>
      <c r="E296" s="290">
        <v>170.5</v>
      </c>
      <c r="F296" s="346">
        <f t="shared" si="142"/>
        <v>1.7971222162517009E-2</v>
      </c>
      <c r="G296" s="346">
        <f t="shared" si="138"/>
        <v>0.30162607832658983</v>
      </c>
      <c r="H296" s="357">
        <f t="shared" si="143"/>
        <v>3.0099999999999909</v>
      </c>
      <c r="I296" s="358">
        <f t="shared" si="139"/>
        <v>39.509999999999991</v>
      </c>
      <c r="J296" s="359"/>
      <c r="K296" s="238"/>
      <c r="L296" s="290">
        <v>135.56739308448758</v>
      </c>
      <c r="M296" s="290">
        <v>156.64599892076856</v>
      </c>
      <c r="N296" s="290">
        <v>167.44067614091426</v>
      </c>
      <c r="O296" s="290">
        <v>197.73438538273734</v>
      </c>
      <c r="P296" s="346">
        <f t="shared" si="144"/>
        <v>0.18092204319772676</v>
      </c>
      <c r="Q296" s="346">
        <f t="shared" si="140"/>
        <v>0.45856891457303739</v>
      </c>
      <c r="R296" s="290">
        <f t="shared" si="145"/>
        <v>30.29370924182308</v>
      </c>
      <c r="S296" s="328">
        <f t="shared" si="141"/>
        <v>62.166992298249767</v>
      </c>
      <c r="T296" s="329"/>
    </row>
    <row r="297" spans="1:20" x14ac:dyDescent="0.25">
      <c r="A297" s="37" t="s">
        <v>73</v>
      </c>
      <c r="B297" s="297">
        <v>71.36</v>
      </c>
      <c r="C297" s="297">
        <v>78.97</v>
      </c>
      <c r="D297" s="297">
        <v>87.85</v>
      </c>
      <c r="E297" s="297">
        <v>98.72</v>
      </c>
      <c r="F297" s="346">
        <f t="shared" si="142"/>
        <v>0.12373363688104733</v>
      </c>
      <c r="G297" s="346">
        <f t="shared" si="138"/>
        <v>0.38340807174887881</v>
      </c>
      <c r="H297" s="357">
        <f t="shared" si="143"/>
        <v>10.870000000000005</v>
      </c>
      <c r="I297" s="358">
        <f t="shared" si="139"/>
        <v>27.36</v>
      </c>
      <c r="J297" s="359"/>
      <c r="K297" s="238"/>
      <c r="L297" s="297">
        <v>81.253065412879963</v>
      </c>
      <c r="M297" s="297">
        <v>75.300590954225115</v>
      </c>
      <c r="N297" s="297">
        <v>98.912387933268263</v>
      </c>
      <c r="O297" s="297">
        <v>115.25102109069432</v>
      </c>
      <c r="P297" s="346">
        <f t="shared" si="144"/>
        <v>0.16518288051491581</v>
      </c>
      <c r="Q297" s="346">
        <f t="shared" si="140"/>
        <v>0.41842059133470078</v>
      </c>
      <c r="R297" s="297">
        <f t="shared" si="145"/>
        <v>16.338633157426059</v>
      </c>
      <c r="S297" s="328">
        <f t="shared" si="141"/>
        <v>33.99795567781436</v>
      </c>
      <c r="T297" s="329"/>
    </row>
    <row r="298" spans="1:20" x14ac:dyDescent="0.25">
      <c r="A298" s="37" t="s">
        <v>74</v>
      </c>
      <c r="B298" s="297">
        <v>43.51</v>
      </c>
      <c r="C298" s="297">
        <v>45.98</v>
      </c>
      <c r="D298" s="297">
        <v>54.27</v>
      </c>
      <c r="E298" s="297">
        <v>58.54</v>
      </c>
      <c r="F298" s="346">
        <f t="shared" si="142"/>
        <v>7.868067072047169E-2</v>
      </c>
      <c r="G298" s="346">
        <f t="shared" si="138"/>
        <v>0.34543783038381992</v>
      </c>
      <c r="H298" s="357">
        <f t="shared" si="143"/>
        <v>4.269999999999996</v>
      </c>
      <c r="I298" s="358">
        <f t="shared" si="139"/>
        <v>15.030000000000001</v>
      </c>
      <c r="J298" s="359"/>
      <c r="K298" s="238"/>
      <c r="L298" s="297">
        <v>54.245287767140752</v>
      </c>
      <c r="M298" s="297">
        <v>48.012666042215614</v>
      </c>
      <c r="N298" s="297">
        <v>65.168055780679694</v>
      </c>
      <c r="O298" s="297">
        <v>74.027453308345798</v>
      </c>
      <c r="P298" s="346">
        <f t="shared" si="144"/>
        <v>0.135946936294709</v>
      </c>
      <c r="Q298" s="346">
        <f t="shared" si="140"/>
        <v>0.36467988935968276</v>
      </c>
      <c r="R298" s="297">
        <f t="shared" si="145"/>
        <v>8.8593975276661041</v>
      </c>
      <c r="S298" s="328">
        <f t="shared" si="141"/>
        <v>19.782165541205046</v>
      </c>
      <c r="T298" s="329"/>
    </row>
    <row r="299" spans="1:20" x14ac:dyDescent="0.25">
      <c r="A299" s="37" t="s">
        <v>75</v>
      </c>
      <c r="B299" s="297">
        <v>24.94</v>
      </c>
      <c r="C299" s="297">
        <v>30.51</v>
      </c>
      <c r="D299" s="297">
        <v>41.63</v>
      </c>
      <c r="E299" s="297">
        <v>41.17</v>
      </c>
      <c r="F299" s="346">
        <f t="shared" si="142"/>
        <v>-1.1049723756906049E-2</v>
      </c>
      <c r="G299" s="346">
        <f t="shared" si="138"/>
        <v>0.65076182838813157</v>
      </c>
      <c r="H299" s="357">
        <f t="shared" si="143"/>
        <v>-0.46000000000000085</v>
      </c>
      <c r="I299" s="358">
        <f t="shared" si="139"/>
        <v>16.23</v>
      </c>
      <c r="J299" s="359"/>
      <c r="K299" s="238"/>
      <c r="L299" s="297">
        <v>42.696574544920388</v>
      </c>
      <c r="M299" s="297">
        <v>46.214586353644307</v>
      </c>
      <c r="N299" s="297">
        <v>51.426942116019049</v>
      </c>
      <c r="O299" s="297">
        <v>61.453136289177024</v>
      </c>
      <c r="P299" s="346">
        <f t="shared" si="144"/>
        <v>0.19495995213051764</v>
      </c>
      <c r="Q299" s="346">
        <f t="shared" si="140"/>
        <v>0.43929898227604069</v>
      </c>
      <c r="R299" s="297">
        <f t="shared" si="145"/>
        <v>10.026194173157975</v>
      </c>
      <c r="S299" s="328">
        <f t="shared" si="141"/>
        <v>18.756561744256636</v>
      </c>
      <c r="T299" s="329"/>
    </row>
    <row r="300" spans="1:20" x14ac:dyDescent="0.25">
      <c r="A300" s="37" t="s">
        <v>76</v>
      </c>
      <c r="B300" s="310">
        <v>25.58</v>
      </c>
      <c r="C300" s="310">
        <v>32.78</v>
      </c>
      <c r="D300" s="310">
        <v>38.369999999999997</v>
      </c>
      <c r="E300" s="310">
        <v>28.79</v>
      </c>
      <c r="F300" s="346">
        <f t="shared" si="142"/>
        <v>-0.24967422465467815</v>
      </c>
      <c r="G300" s="346">
        <f t="shared" si="138"/>
        <v>0.12548866301798278</v>
      </c>
      <c r="H300" s="357">
        <f t="shared" si="143"/>
        <v>-9.5799999999999983</v>
      </c>
      <c r="I300" s="358">
        <f t="shared" si="139"/>
        <v>3.2100000000000009</v>
      </c>
      <c r="J300" s="359"/>
      <c r="K300" s="238"/>
      <c r="L300" s="310">
        <v>31.407717155236234</v>
      </c>
      <c r="M300" s="310">
        <v>35.068989127650696</v>
      </c>
      <c r="N300" s="310">
        <v>48.239574787838215</v>
      </c>
      <c r="O300" s="310">
        <v>45.588960335025497</v>
      </c>
      <c r="P300" s="346">
        <f t="shared" si="144"/>
        <v>-5.4946886751600643E-2</v>
      </c>
      <c r="Q300" s="346">
        <f t="shared" si="140"/>
        <v>0.45152097841740124</v>
      </c>
      <c r="R300" s="310">
        <f t="shared" si="145"/>
        <v>-2.650614452812718</v>
      </c>
      <c r="S300" s="328">
        <f t="shared" si="141"/>
        <v>14.181243179789263</v>
      </c>
      <c r="T300" s="329"/>
    </row>
    <row r="301" spans="1:20" x14ac:dyDescent="0.25">
      <c r="A301" s="243" t="s">
        <v>11</v>
      </c>
      <c r="B301" s="282">
        <v>45.57</v>
      </c>
      <c r="C301" s="282">
        <v>49.81</v>
      </c>
      <c r="D301" s="282">
        <v>50.88</v>
      </c>
      <c r="E301" s="282">
        <v>56.87</v>
      </c>
      <c r="F301" s="283">
        <f t="shared" si="142"/>
        <v>0.11772798742138346</v>
      </c>
      <c r="G301" s="283">
        <f t="shared" si="138"/>
        <v>0.24797015580425708</v>
      </c>
      <c r="H301" s="354">
        <f t="shared" si="143"/>
        <v>5.9899999999999949</v>
      </c>
      <c r="I301" s="355">
        <f t="shared" si="139"/>
        <v>11.299999999999997</v>
      </c>
      <c r="J301" s="356"/>
      <c r="K301" s="287"/>
      <c r="L301" s="282">
        <v>56.441127596497971</v>
      </c>
      <c r="M301" s="282">
        <v>55.068745118132966</v>
      </c>
      <c r="N301" s="282">
        <v>65.988271027718767</v>
      </c>
      <c r="O301" s="282">
        <v>71.67693429536692</v>
      </c>
      <c r="P301" s="283">
        <f t="shared" si="144"/>
        <v>8.6207187717626255E-2</v>
      </c>
      <c r="Q301" s="283">
        <f t="shared" si="140"/>
        <v>0.26994157182313794</v>
      </c>
      <c r="R301" s="282">
        <f t="shared" si="145"/>
        <v>5.6886632676481526</v>
      </c>
      <c r="S301" s="355">
        <f t="shared" si="141"/>
        <v>15.235806698868949</v>
      </c>
      <c r="T301" s="356"/>
    </row>
    <row r="302" spans="1:20" x14ac:dyDescent="0.25">
      <c r="A302" s="36" t="s">
        <v>12</v>
      </c>
      <c r="B302" s="317">
        <v>69.62</v>
      </c>
      <c r="C302" s="317">
        <v>92.58</v>
      </c>
      <c r="D302" s="317">
        <v>96.05</v>
      </c>
      <c r="E302" s="317">
        <v>93.78</v>
      </c>
      <c r="F302" s="346">
        <f t="shared" si="142"/>
        <v>-2.363352420614262E-2</v>
      </c>
      <c r="G302" s="346">
        <f t="shared" si="138"/>
        <v>0.34702671646078698</v>
      </c>
      <c r="H302" s="357">
        <f t="shared" si="143"/>
        <v>-2.269999999999996</v>
      </c>
      <c r="I302" s="358">
        <f t="shared" si="139"/>
        <v>24.159999999999997</v>
      </c>
      <c r="J302" s="359"/>
      <c r="K302" s="238"/>
      <c r="L302" s="317">
        <v>85.77139407319909</v>
      </c>
      <c r="M302" s="317">
        <v>87.656181690387626</v>
      </c>
      <c r="N302" s="317">
        <v>109.22411363147842</v>
      </c>
      <c r="O302" s="317">
        <v>129.94622178792821</v>
      </c>
      <c r="P302" s="346">
        <f t="shared" si="144"/>
        <v>0.18972100086219124</v>
      </c>
      <c r="Q302" s="346">
        <f t="shared" si="140"/>
        <v>0.51502984406467034</v>
      </c>
      <c r="R302" s="317">
        <f t="shared" si="145"/>
        <v>20.722108156449792</v>
      </c>
      <c r="S302" s="328">
        <f t="shared" si="141"/>
        <v>44.174827714729119</v>
      </c>
      <c r="T302" s="329"/>
    </row>
    <row r="303" spans="1:20" x14ac:dyDescent="0.25">
      <c r="A303" s="37" t="s">
        <v>8</v>
      </c>
      <c r="B303" s="297">
        <v>49.36</v>
      </c>
      <c r="C303" s="297">
        <v>52.39</v>
      </c>
      <c r="D303" s="297">
        <v>51.81</v>
      </c>
      <c r="E303" s="297">
        <v>60.52</v>
      </c>
      <c r="F303" s="346">
        <f t="shared" si="142"/>
        <v>0.16811426365566495</v>
      </c>
      <c r="G303" s="346">
        <f t="shared" si="138"/>
        <v>0.22609400324149109</v>
      </c>
      <c r="H303" s="357">
        <f t="shared" si="143"/>
        <v>8.7100000000000009</v>
      </c>
      <c r="I303" s="358">
        <f t="shared" si="139"/>
        <v>11.160000000000004</v>
      </c>
      <c r="J303" s="359"/>
      <c r="K303" s="238"/>
      <c r="L303" s="297">
        <v>61.419411963127409</v>
      </c>
      <c r="M303" s="297">
        <v>58.0386819823254</v>
      </c>
      <c r="N303" s="297">
        <v>69.683721376625314</v>
      </c>
      <c r="O303" s="297">
        <v>73.787393156800135</v>
      </c>
      <c r="P303" s="346">
        <f t="shared" si="144"/>
        <v>5.8889963094757469E-2</v>
      </c>
      <c r="Q303" s="346">
        <f t="shared" si="140"/>
        <v>0.20136925441581455</v>
      </c>
      <c r="R303" s="297">
        <f t="shared" si="145"/>
        <v>4.103671780174821</v>
      </c>
      <c r="S303" s="328">
        <f t="shared" si="141"/>
        <v>12.367981193672726</v>
      </c>
      <c r="T303" s="329"/>
    </row>
    <row r="304" spans="1:20" x14ac:dyDescent="0.25">
      <c r="A304" s="37" t="s">
        <v>9</v>
      </c>
      <c r="B304" s="297">
        <v>34.17</v>
      </c>
      <c r="C304" s="297">
        <v>33.08</v>
      </c>
      <c r="D304" s="297">
        <v>36.15</v>
      </c>
      <c r="E304" s="297">
        <v>41.25</v>
      </c>
      <c r="F304" s="346">
        <f t="shared" si="142"/>
        <v>0.1410788381742738</v>
      </c>
      <c r="G304" s="346">
        <f t="shared" si="138"/>
        <v>0.2071992976294994</v>
      </c>
      <c r="H304" s="357">
        <f t="shared" si="143"/>
        <v>5.1000000000000014</v>
      </c>
      <c r="I304" s="358">
        <f t="shared" si="139"/>
        <v>7.0799999999999983</v>
      </c>
      <c r="J304" s="359"/>
      <c r="K304" s="238"/>
      <c r="L304" s="297">
        <v>40.591569975032286</v>
      </c>
      <c r="M304" s="297">
        <v>36.623616633000807</v>
      </c>
      <c r="N304" s="297">
        <v>47.904777158316456</v>
      </c>
      <c r="O304" s="297">
        <v>54.719112351459259</v>
      </c>
      <c r="P304" s="346">
        <f t="shared" si="144"/>
        <v>0.14224750843997636</v>
      </c>
      <c r="Q304" s="346">
        <f t="shared" si="140"/>
        <v>0.34804128998008133</v>
      </c>
      <c r="R304" s="297">
        <f t="shared" si="145"/>
        <v>6.8143351931428029</v>
      </c>
      <c r="S304" s="328">
        <f t="shared" si="141"/>
        <v>14.127542376426973</v>
      </c>
      <c r="T304" s="329"/>
    </row>
    <row r="305" spans="1:20" x14ac:dyDescent="0.25">
      <c r="A305" s="38" t="s">
        <v>10</v>
      </c>
      <c r="B305" s="330">
        <v>45.01</v>
      </c>
      <c r="C305" s="330">
        <v>50.53</v>
      </c>
      <c r="D305" s="330">
        <v>58.55</v>
      </c>
      <c r="E305" s="330">
        <v>59.82</v>
      </c>
      <c r="F305" s="360">
        <f t="shared" si="142"/>
        <v>2.1690862510674647E-2</v>
      </c>
      <c r="G305" s="360">
        <f t="shared" si="138"/>
        <v>0.32903799155743174</v>
      </c>
      <c r="H305" s="361">
        <f t="shared" si="143"/>
        <v>1.2700000000000031</v>
      </c>
      <c r="I305" s="362">
        <f t="shared" si="139"/>
        <v>14.810000000000002</v>
      </c>
      <c r="J305" s="363"/>
      <c r="K305" s="364"/>
      <c r="L305" s="330">
        <v>58.62171582214156</v>
      </c>
      <c r="M305" s="330">
        <v>63.258525177300974</v>
      </c>
      <c r="N305" s="330">
        <v>66.070330875371695</v>
      </c>
      <c r="O305" s="330">
        <v>78.083032099995506</v>
      </c>
      <c r="P305" s="360">
        <f t="shared" si="144"/>
        <v>0.18181687703794513</v>
      </c>
      <c r="Q305" s="360">
        <f t="shared" si="140"/>
        <v>0.3319813486336638</v>
      </c>
      <c r="R305" s="330">
        <f t="shared" si="145"/>
        <v>12.012701224623811</v>
      </c>
      <c r="S305" s="347">
        <f t="shared" si="141"/>
        <v>19.461316277853946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152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abril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67.59</v>
      </c>
      <c r="C310" s="274">
        <v>84.83</v>
      </c>
      <c r="D310" s="274">
        <v>86.09</v>
      </c>
      <c r="E310" s="274">
        <v>93.88</v>
      </c>
      <c r="F310" s="337">
        <f>E310/D310-1</f>
        <v>9.0486699965152573E-2</v>
      </c>
      <c r="G310" s="337">
        <f t="shared" ref="G310:G320" si="146">E310/B310-1</f>
        <v>0.38896286432904259</v>
      </c>
      <c r="H310" s="351">
        <f>E310-D310</f>
        <v>7.789999999999992</v>
      </c>
      <c r="I310" s="352">
        <f t="shared" ref="I310:I320" si="147">E310-B310</f>
        <v>26.289999999999992</v>
      </c>
      <c r="J310" s="353"/>
      <c r="K310" s="279"/>
      <c r="L310" s="274">
        <v>77.271643108683847</v>
      </c>
      <c r="M310" s="274">
        <v>80.274135499935539</v>
      </c>
      <c r="N310" s="274">
        <v>96.617752459881117</v>
      </c>
      <c r="O310" s="274">
        <v>111.62501094717922</v>
      </c>
      <c r="P310" s="337">
        <f>O310/N310-1</f>
        <v>0.15532609800180985</v>
      </c>
      <c r="Q310" s="337">
        <f t="shared" ref="Q310:Q320" si="148">O310/L310-1</f>
        <v>0.44457923316289261</v>
      </c>
      <c r="R310" s="274">
        <f>O310-N310</f>
        <v>15.007258487298103</v>
      </c>
      <c r="S310" s="352">
        <f t="shared" ref="S310:S320" si="149">O310-L310</f>
        <v>34.353367838495373</v>
      </c>
      <c r="T310" s="353"/>
    </row>
    <row r="311" spans="1:20" x14ac:dyDescent="0.25">
      <c r="A311" s="94" t="s">
        <v>49</v>
      </c>
      <c r="B311" s="341">
        <v>89.12</v>
      </c>
      <c r="C311" s="341">
        <v>114.11</v>
      </c>
      <c r="D311" s="341">
        <v>113.69</v>
      </c>
      <c r="E311" s="341">
        <v>122.55</v>
      </c>
      <c r="F311" s="368">
        <f t="shared" ref="F311:F320" si="150">E311/D311-1</f>
        <v>7.7931216465828124E-2</v>
      </c>
      <c r="G311" s="368">
        <f t="shared" si="146"/>
        <v>0.37511220825852765</v>
      </c>
      <c r="H311" s="369">
        <f t="shared" ref="H311:H320" si="151">E311-D311</f>
        <v>8.86</v>
      </c>
      <c r="I311" s="370">
        <f t="shared" si="147"/>
        <v>33.429999999999993</v>
      </c>
      <c r="J311" s="371"/>
      <c r="K311" s="238"/>
      <c r="L311" s="341">
        <v>98.732717356358663</v>
      </c>
      <c r="M311" s="341">
        <v>108.02336008476051</v>
      </c>
      <c r="N311" s="341">
        <v>125.56430854109689</v>
      </c>
      <c r="O311" s="341">
        <v>140.77016822969517</v>
      </c>
      <c r="P311" s="368">
        <f t="shared" ref="P311:P320" si="152">O311/N311-1</f>
        <v>0.1211001746059186</v>
      </c>
      <c r="Q311" s="368">
        <f t="shared" si="148"/>
        <v>0.42577022084391336</v>
      </c>
      <c r="R311" s="341">
        <f t="shared" ref="R311:R320" si="153">O311-N311</f>
        <v>15.205859688598281</v>
      </c>
      <c r="S311" s="370">
        <f t="shared" si="149"/>
        <v>42.03745087333651</v>
      </c>
      <c r="T311" s="371"/>
    </row>
    <row r="312" spans="1:20" x14ac:dyDescent="0.25">
      <c r="A312" s="97" t="s">
        <v>50</v>
      </c>
      <c r="B312" s="297">
        <v>61.85</v>
      </c>
      <c r="C312" s="297">
        <v>66.67</v>
      </c>
      <c r="D312" s="297">
        <v>72.989999999999995</v>
      </c>
      <c r="E312" s="297">
        <v>84.8</v>
      </c>
      <c r="F312" s="346">
        <f t="shared" si="150"/>
        <v>0.16180298671050841</v>
      </c>
      <c r="G312" s="346">
        <f t="shared" si="146"/>
        <v>0.37105901374292638</v>
      </c>
      <c r="H312" s="372">
        <f t="shared" si="151"/>
        <v>11.810000000000002</v>
      </c>
      <c r="I312" s="373">
        <f t="shared" si="147"/>
        <v>22.949999999999996</v>
      </c>
      <c r="J312" s="374"/>
      <c r="K312" s="238"/>
      <c r="L312" s="297">
        <v>74.876586202014465</v>
      </c>
      <c r="M312" s="297">
        <v>69.373898522393532</v>
      </c>
      <c r="N312" s="297">
        <v>87.154938551361127</v>
      </c>
      <c r="O312" s="297">
        <v>101.28797342830113</v>
      </c>
      <c r="P312" s="346">
        <f t="shared" si="152"/>
        <v>0.16215988573741336</v>
      </c>
      <c r="Q312" s="346">
        <f t="shared" si="148"/>
        <v>0.3527322567168012</v>
      </c>
      <c r="R312" s="297">
        <f t="shared" si="153"/>
        <v>14.133034876940002</v>
      </c>
      <c r="S312" s="373">
        <f t="shared" si="149"/>
        <v>26.411387226286664</v>
      </c>
      <c r="T312" s="374"/>
    </row>
    <row r="313" spans="1:20" x14ac:dyDescent="0.25">
      <c r="A313" s="97" t="s">
        <v>51</v>
      </c>
      <c r="B313" s="297">
        <v>37.880000000000003</v>
      </c>
      <c r="C313" s="297">
        <v>40.520000000000003</v>
      </c>
      <c r="D313" s="297">
        <v>40.85</v>
      </c>
      <c r="E313" s="297">
        <v>47.78</v>
      </c>
      <c r="F313" s="346">
        <f t="shared" si="150"/>
        <v>0.1696450428396572</v>
      </c>
      <c r="G313" s="346">
        <f t="shared" si="146"/>
        <v>0.26135163674762407</v>
      </c>
      <c r="H313" s="372">
        <f t="shared" si="151"/>
        <v>6.93</v>
      </c>
      <c r="I313" s="373">
        <f t="shared" si="147"/>
        <v>9.8999999999999986</v>
      </c>
      <c r="J313" s="374"/>
      <c r="K313" s="238"/>
      <c r="L313" s="297">
        <v>53.456074581092345</v>
      </c>
      <c r="M313" s="297">
        <v>53.220600001587471</v>
      </c>
      <c r="N313" s="297">
        <v>61.958260589357408</v>
      </c>
      <c r="O313" s="297">
        <v>72.087356892410057</v>
      </c>
      <c r="P313" s="346">
        <f t="shared" si="152"/>
        <v>0.16348258015481676</v>
      </c>
      <c r="Q313" s="346">
        <f t="shared" si="148"/>
        <v>0.34853442676667612</v>
      </c>
      <c r="R313" s="297">
        <f t="shared" si="153"/>
        <v>10.129096303052648</v>
      </c>
      <c r="S313" s="373">
        <f t="shared" si="149"/>
        <v>18.631282311317712</v>
      </c>
      <c r="T313" s="374"/>
    </row>
    <row r="314" spans="1:20" x14ac:dyDescent="0.25">
      <c r="A314" s="97" t="s">
        <v>52</v>
      </c>
      <c r="B314" s="297">
        <v>36.409999999999997</v>
      </c>
      <c r="C314" s="297">
        <v>40.24</v>
      </c>
      <c r="D314" s="297">
        <v>43.3</v>
      </c>
      <c r="E314" s="297">
        <v>50.47</v>
      </c>
      <c r="F314" s="346">
        <f t="shared" si="150"/>
        <v>0.16558891454965363</v>
      </c>
      <c r="G314" s="346">
        <f t="shared" si="146"/>
        <v>0.38615764899752825</v>
      </c>
      <c r="H314" s="372">
        <f t="shared" si="151"/>
        <v>7.1700000000000017</v>
      </c>
      <c r="I314" s="373">
        <f t="shared" si="147"/>
        <v>14.060000000000002</v>
      </c>
      <c r="J314" s="374"/>
      <c r="K314" s="238"/>
      <c r="L314" s="297">
        <v>45.03627167781287</v>
      </c>
      <c r="M314" s="297">
        <v>37.966849475116526</v>
      </c>
      <c r="N314" s="297">
        <v>53.813714630450498</v>
      </c>
      <c r="O314" s="297">
        <v>64.851766951100615</v>
      </c>
      <c r="P314" s="346">
        <f t="shared" si="152"/>
        <v>0.20511597083476985</v>
      </c>
      <c r="Q314" s="346">
        <f t="shared" si="148"/>
        <v>0.43998969131030119</v>
      </c>
      <c r="R314" s="297">
        <f t="shared" si="153"/>
        <v>11.038052320650117</v>
      </c>
      <c r="S314" s="373">
        <f t="shared" si="149"/>
        <v>19.815495273287745</v>
      </c>
      <c r="T314" s="374"/>
    </row>
    <row r="315" spans="1:20" x14ac:dyDescent="0.25">
      <c r="A315" s="97" t="s">
        <v>53</v>
      </c>
      <c r="B315" s="297">
        <v>68.75</v>
      </c>
      <c r="C315" s="297">
        <v>86.79</v>
      </c>
      <c r="D315" s="297">
        <v>115.01</v>
      </c>
      <c r="E315" s="297">
        <v>132.63</v>
      </c>
      <c r="F315" s="346">
        <f t="shared" si="150"/>
        <v>0.15320406921137275</v>
      </c>
      <c r="G315" s="346">
        <f t="shared" si="146"/>
        <v>0.92916363636363619</v>
      </c>
      <c r="H315" s="372">
        <f t="shared" si="151"/>
        <v>17.61999999999999</v>
      </c>
      <c r="I315" s="373">
        <f t="shared" si="147"/>
        <v>63.879999999999995</v>
      </c>
      <c r="J315" s="374"/>
      <c r="K315" s="238"/>
      <c r="L315" s="297">
        <v>72.898098820204652</v>
      </c>
      <c r="M315" s="297">
        <v>91.425803886412353</v>
      </c>
      <c r="N315" s="297">
        <v>114.5678298740018</v>
      </c>
      <c r="O315" s="297">
        <v>149.94907557914297</v>
      </c>
      <c r="P315" s="346">
        <f t="shared" si="152"/>
        <v>0.30882356542890244</v>
      </c>
      <c r="Q315" s="346">
        <f t="shared" si="148"/>
        <v>1.0569682612570777</v>
      </c>
      <c r="R315" s="297">
        <f t="shared" si="153"/>
        <v>35.381245705141168</v>
      </c>
      <c r="S315" s="373">
        <f t="shared" si="149"/>
        <v>77.050976758938319</v>
      </c>
      <c r="T315" s="374"/>
    </row>
    <row r="316" spans="1:20" x14ac:dyDescent="0.25">
      <c r="A316" s="97" t="s">
        <v>54</v>
      </c>
      <c r="B316" s="297">
        <v>39.94</v>
      </c>
      <c r="C316" s="297">
        <v>53.48</v>
      </c>
      <c r="D316" s="297">
        <v>53.65</v>
      </c>
      <c r="E316" s="297">
        <v>67.52</v>
      </c>
      <c r="F316" s="346">
        <f t="shared" si="150"/>
        <v>0.25852749301025169</v>
      </c>
      <c r="G316" s="346">
        <f t="shared" si="146"/>
        <v>0.69053580370555823</v>
      </c>
      <c r="H316" s="372">
        <f t="shared" si="151"/>
        <v>13.869999999999997</v>
      </c>
      <c r="I316" s="373">
        <f t="shared" si="147"/>
        <v>27.58</v>
      </c>
      <c r="J316" s="374"/>
      <c r="K316" s="238"/>
      <c r="L316" s="297">
        <v>49.805800112235644</v>
      </c>
      <c r="M316" s="297">
        <v>57.382734580348775</v>
      </c>
      <c r="N316" s="297">
        <v>68.966765737649723</v>
      </c>
      <c r="O316" s="297">
        <v>82.584552070694045</v>
      </c>
      <c r="P316" s="346">
        <f>O316/N316-1</f>
        <v>0.19745432727477064</v>
      </c>
      <c r="Q316" s="346">
        <f t="shared" si="148"/>
        <v>0.65813121934779928</v>
      </c>
      <c r="R316" s="297">
        <f>O316-N316</f>
        <v>13.617786333044322</v>
      </c>
      <c r="S316" s="373">
        <f t="shared" si="149"/>
        <v>32.7787519584584</v>
      </c>
      <c r="T316" s="374"/>
    </row>
    <row r="317" spans="1:20" x14ac:dyDescent="0.25">
      <c r="A317" s="97" t="s">
        <v>55</v>
      </c>
      <c r="B317" s="297">
        <v>50.71</v>
      </c>
      <c r="C317" s="297">
        <v>69.349999999999994</v>
      </c>
      <c r="D317" s="297">
        <v>75.05</v>
      </c>
      <c r="E317" s="297">
        <v>82.2</v>
      </c>
      <c r="F317" s="346">
        <f t="shared" si="150"/>
        <v>9.5269820119920023E-2</v>
      </c>
      <c r="G317" s="346">
        <f t="shared" si="146"/>
        <v>0.62098205482153435</v>
      </c>
      <c r="H317" s="372">
        <f t="shared" si="151"/>
        <v>7.1500000000000057</v>
      </c>
      <c r="I317" s="373">
        <f t="shared" si="147"/>
        <v>31.490000000000002</v>
      </c>
      <c r="J317" s="374"/>
      <c r="K317" s="238"/>
      <c r="L317" s="297">
        <v>57.625966589395432</v>
      </c>
      <c r="M317" s="297">
        <v>71.897327837073433</v>
      </c>
      <c r="N317" s="297">
        <v>87.051029174845695</v>
      </c>
      <c r="O317" s="297">
        <v>100.39952992321712</v>
      </c>
      <c r="P317" s="346">
        <f t="shared" si="152"/>
        <v>0.15334110205130824</v>
      </c>
      <c r="Q317" s="346">
        <f t="shared" si="148"/>
        <v>0.74226196739740335</v>
      </c>
      <c r="R317" s="297">
        <f t="shared" si="153"/>
        <v>13.348500748371421</v>
      </c>
      <c r="S317" s="373">
        <f t="shared" si="149"/>
        <v>42.773563333821684</v>
      </c>
      <c r="T317" s="374"/>
    </row>
    <row r="318" spans="1:20" x14ac:dyDescent="0.25">
      <c r="A318" s="97" t="s">
        <v>56</v>
      </c>
      <c r="B318" s="297">
        <v>63.89</v>
      </c>
      <c r="C318" s="297">
        <v>88.41</v>
      </c>
      <c r="D318" s="297">
        <v>102.34</v>
      </c>
      <c r="E318" s="297">
        <v>104.71</v>
      </c>
      <c r="F318" s="346">
        <f t="shared" si="150"/>
        <v>2.3158100449482077E-2</v>
      </c>
      <c r="G318" s="346">
        <f t="shared" si="146"/>
        <v>0.63891062764125839</v>
      </c>
      <c r="H318" s="372">
        <f t="shared" si="151"/>
        <v>2.3699999999999903</v>
      </c>
      <c r="I318" s="373">
        <f t="shared" si="147"/>
        <v>40.819999999999993</v>
      </c>
      <c r="J318" s="374"/>
      <c r="K318" s="238"/>
      <c r="L318" s="297">
        <v>77.230936751915749</v>
      </c>
      <c r="M318" s="297">
        <v>81.086972187217526</v>
      </c>
      <c r="N318" s="297">
        <v>108.03544046060486</v>
      </c>
      <c r="O318" s="297">
        <v>124.71863496727984</v>
      </c>
      <c r="P318" s="346">
        <f t="shared" si="152"/>
        <v>0.15442334881541497</v>
      </c>
      <c r="Q318" s="346">
        <f t="shared" si="148"/>
        <v>0.61487922084780533</v>
      </c>
      <c r="R318" s="297">
        <f t="shared" si="153"/>
        <v>16.68319450667498</v>
      </c>
      <c r="S318" s="375">
        <f t="shared" si="149"/>
        <v>47.487698215364091</v>
      </c>
      <c r="T318" s="376"/>
    </row>
    <row r="319" spans="1:20" x14ac:dyDescent="0.25">
      <c r="A319" s="97" t="s">
        <v>57</v>
      </c>
      <c r="B319" s="297">
        <v>146.68</v>
      </c>
      <c r="C319" s="297">
        <v>223.57</v>
      </c>
      <c r="D319" s="297">
        <v>129.36000000000001</v>
      </c>
      <c r="E319" s="297">
        <v>107.03</v>
      </c>
      <c r="F319" s="346">
        <f t="shared" si="150"/>
        <v>-0.17261904761904767</v>
      </c>
      <c r="G319" s="346">
        <f t="shared" si="146"/>
        <v>-0.27031633487864737</v>
      </c>
      <c r="H319" s="372">
        <f t="shared" si="151"/>
        <v>-22.330000000000013</v>
      </c>
      <c r="I319" s="373">
        <f t="shared" si="147"/>
        <v>-39.650000000000006</v>
      </c>
      <c r="J319" s="374"/>
      <c r="K319" s="238"/>
      <c r="L319" s="297">
        <v>122.07013589347294</v>
      </c>
      <c r="M319" s="297">
        <v>138.02601792824649</v>
      </c>
      <c r="N319" s="297">
        <v>101.44374776468004</v>
      </c>
      <c r="O319" s="297">
        <v>143.19221969893474</v>
      </c>
      <c r="P319" s="346">
        <f t="shared" si="152"/>
        <v>0.4115430753908953</v>
      </c>
      <c r="Q319" s="346">
        <f t="shared" si="148"/>
        <v>0.17303236087075735</v>
      </c>
      <c r="R319" s="297">
        <f t="shared" si="153"/>
        <v>41.748471934254695</v>
      </c>
      <c r="S319" s="373">
        <f t="shared" si="149"/>
        <v>21.122083805461799</v>
      </c>
      <c r="T319" s="374"/>
    </row>
    <row r="320" spans="1:20" x14ac:dyDescent="0.25">
      <c r="A320" s="97" t="s">
        <v>80</v>
      </c>
      <c r="B320" s="330">
        <v>36.51</v>
      </c>
      <c r="C320" s="330">
        <v>40.869999999999997</v>
      </c>
      <c r="D320" s="330">
        <v>48.01</v>
      </c>
      <c r="E320" s="330">
        <v>50.45</v>
      </c>
      <c r="F320" s="346">
        <f t="shared" si="150"/>
        <v>5.0822745261404068E-2</v>
      </c>
      <c r="G320" s="346">
        <f t="shared" si="146"/>
        <v>0.38181320186250356</v>
      </c>
      <c r="H320" s="372">
        <f t="shared" si="151"/>
        <v>2.4400000000000048</v>
      </c>
      <c r="I320" s="373">
        <f t="shared" si="147"/>
        <v>13.940000000000005</v>
      </c>
      <c r="J320" s="374"/>
      <c r="K320" s="238"/>
      <c r="L320" s="330">
        <v>44.598975396028465</v>
      </c>
      <c r="M320" s="330">
        <v>43.792971994046155</v>
      </c>
      <c r="N320" s="330">
        <v>63.035098959434535</v>
      </c>
      <c r="O320" s="330">
        <v>69.813497585225505</v>
      </c>
      <c r="P320" s="346">
        <f t="shared" si="152"/>
        <v>0.10753371911342802</v>
      </c>
      <c r="Q320" s="346">
        <f t="shared" si="148"/>
        <v>0.56536101929019633</v>
      </c>
      <c r="R320" s="330">
        <f t="shared" si="153"/>
        <v>6.7783986257909703</v>
      </c>
      <c r="S320" s="373">
        <f t="shared" si="149"/>
        <v>25.214522189197041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152</v>
      </c>
      <c r="C324" s="12"/>
      <c r="D324" s="12"/>
      <c r="E324" s="12"/>
      <c r="F324" s="12"/>
      <c r="G324" s="12"/>
      <c r="H324" s="12"/>
      <c r="I324" s="12"/>
      <c r="J324" s="12"/>
      <c r="K324" s="379"/>
      <c r="L324" s="11" t="str">
        <f>CONCATENATE("acumulado ",B324)</f>
        <v>acumulado abril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80">
        <f>B$6</f>
        <v>2019</v>
      </c>
      <c r="C325" s="380">
        <f>C$6</f>
        <v>2022</v>
      </c>
      <c r="D325" s="380">
        <f>D$6</f>
        <v>2023</v>
      </c>
      <c r="E325" s="380">
        <f>E$6</f>
        <v>2024</v>
      </c>
      <c r="F325" s="380" t="str">
        <f>CONCATENATE("var ",RIGHT(E325,2),"/",RIGHT(D325,2))</f>
        <v>var 24/23</v>
      </c>
      <c r="G325" s="380" t="str">
        <f>CONCATENATE("var ",RIGHT(E325,2),"/",RIGHT(B325,2))</f>
        <v>var 24/19</v>
      </c>
      <c r="H325" s="380" t="str">
        <f>CONCATENATE("dif ",RIGHT(E325,2),"-",RIGHT(D325,2))</f>
        <v>dif 24-23</v>
      </c>
      <c r="I325" s="380" t="str">
        <f>CONCATENATE("dif ",RIGHT(E325,2),"-",RIGHT(B325,2))</f>
        <v>dif 24-19</v>
      </c>
      <c r="J325" s="381" t="str">
        <f>CONCATENATE("cuota ",RIGHT(E325,2))</f>
        <v>cuota 24</v>
      </c>
      <c r="K325" s="382"/>
      <c r="L325" s="380">
        <f>L$6</f>
        <v>2019</v>
      </c>
      <c r="M325" s="380">
        <f>M$6</f>
        <v>2022</v>
      </c>
      <c r="N325" s="380">
        <f>N$6</f>
        <v>2023</v>
      </c>
      <c r="O325" s="380">
        <f>O$6</f>
        <v>2024</v>
      </c>
      <c r="P325" s="380" t="str">
        <f>CONCATENATE("var ",RIGHT(O325,2),"/",RIGHT(N325,2))</f>
        <v>var 24/23</v>
      </c>
      <c r="Q325" s="380" t="str">
        <f>CONCATENATE("var ",RIGHT(O325,2),"/",RIGHT(L325,2))</f>
        <v>var 24/19</v>
      </c>
      <c r="R325" s="380" t="str">
        <f>CONCATENATE("dif ",RIGHT(O325,2),"-",RIGHT(N325,2))</f>
        <v>dif 24-23</v>
      </c>
      <c r="S325" s="380" t="str">
        <f>CONCATENATE("dif ",RIGHT(O325,2),"-",RIGHT(L325,2))</f>
        <v>dif 24-19</v>
      </c>
      <c r="T325" s="381" t="str">
        <f>CONCATENATE("cuota ",RIGHT(O325,2))</f>
        <v>cuota 24</v>
      </c>
    </row>
    <row r="326" spans="1:20" x14ac:dyDescent="0.25">
      <c r="A326" s="383" t="s">
        <v>4</v>
      </c>
      <c r="B326" s="384">
        <v>389</v>
      </c>
      <c r="C326" s="384">
        <v>296</v>
      </c>
      <c r="D326" s="384">
        <v>308</v>
      </c>
      <c r="E326" s="384">
        <v>322</v>
      </c>
      <c r="F326" s="385">
        <f t="shared" ref="F326:F337" si="154">E326/D326-1</f>
        <v>4.5454545454545414E-2</v>
      </c>
      <c r="G326" s="385">
        <f t="shared" ref="G326:G337" si="155">E326/B326-1</f>
        <v>-0.17223650385604117</v>
      </c>
      <c r="H326" s="386">
        <f t="shared" ref="H326:H337" si="156">E326-D326</f>
        <v>14</v>
      </c>
      <c r="I326" s="386">
        <f t="shared" ref="I326:I337" si="157">E326-B326</f>
        <v>-67</v>
      </c>
      <c r="J326" s="385">
        <f t="shared" ref="J326:J337" si="158">E326/$E$326</f>
        <v>1</v>
      </c>
      <c r="K326" s="387"/>
      <c r="L326" s="388">
        <v>391.25</v>
      </c>
      <c r="M326" s="388">
        <v>286</v>
      </c>
      <c r="N326" s="388">
        <v>309.5</v>
      </c>
      <c r="O326" s="388">
        <v>321.5</v>
      </c>
      <c r="P326" s="385">
        <f t="shared" ref="P326:P337" si="159">O326/N326-1</f>
        <v>3.8772213247172838E-2</v>
      </c>
      <c r="Q326" s="385">
        <f t="shared" ref="Q326:Q337" si="160">O326/L326-1</f>
        <v>-0.17827476038338663</v>
      </c>
      <c r="R326" s="386">
        <f t="shared" ref="R326:R337" si="161">O326-N326</f>
        <v>12</v>
      </c>
      <c r="S326" s="386">
        <f t="shared" ref="S326:S337" si="162">O326-L326</f>
        <v>-69.75</v>
      </c>
      <c r="T326" s="385">
        <f t="shared" ref="T326:T337" si="163">O326/$E$326</f>
        <v>0.99844720496894412</v>
      </c>
    </row>
    <row r="327" spans="1:20" x14ac:dyDescent="0.25">
      <c r="A327" s="389" t="s">
        <v>5</v>
      </c>
      <c r="B327" s="390">
        <v>230</v>
      </c>
      <c r="C327" s="390">
        <v>197</v>
      </c>
      <c r="D327" s="390">
        <v>197</v>
      </c>
      <c r="E327" s="390">
        <v>211</v>
      </c>
      <c r="F327" s="391">
        <f t="shared" si="154"/>
        <v>7.1065989847715727E-2</v>
      </c>
      <c r="G327" s="391">
        <f t="shared" si="155"/>
        <v>-8.260869565217388E-2</v>
      </c>
      <c r="H327" s="392">
        <f t="shared" si="156"/>
        <v>14</v>
      </c>
      <c r="I327" s="392">
        <f t="shared" si="157"/>
        <v>-19</v>
      </c>
      <c r="J327" s="391">
        <f t="shared" si="158"/>
        <v>0.65527950310559002</v>
      </c>
      <c r="K327" s="393"/>
      <c r="L327" s="394">
        <v>232.25</v>
      </c>
      <c r="M327" s="394">
        <v>190</v>
      </c>
      <c r="N327" s="394">
        <v>198.75</v>
      </c>
      <c r="O327" s="394">
        <v>210.5</v>
      </c>
      <c r="P327" s="391">
        <f t="shared" si="159"/>
        <v>5.9119496855345899E-2</v>
      </c>
      <c r="Q327" s="391">
        <f t="shared" si="160"/>
        <v>-9.3649085037674884E-2</v>
      </c>
      <c r="R327" s="392">
        <f t="shared" si="161"/>
        <v>11.75</v>
      </c>
      <c r="S327" s="392">
        <f t="shared" si="162"/>
        <v>-21.75</v>
      </c>
      <c r="T327" s="391">
        <f t="shared" si="163"/>
        <v>0.65372670807453415</v>
      </c>
    </row>
    <row r="328" spans="1:20" x14ac:dyDescent="0.25">
      <c r="A328" s="395" t="s">
        <v>6</v>
      </c>
      <c r="B328" s="396">
        <v>26</v>
      </c>
      <c r="C328" s="396">
        <v>30</v>
      </c>
      <c r="D328" s="396">
        <v>27</v>
      </c>
      <c r="E328" s="396">
        <v>30</v>
      </c>
      <c r="F328" s="397">
        <f t="shared" si="154"/>
        <v>0.11111111111111116</v>
      </c>
      <c r="G328" s="397">
        <f t="shared" si="155"/>
        <v>0.15384615384615374</v>
      </c>
      <c r="H328" s="398">
        <f t="shared" si="156"/>
        <v>3</v>
      </c>
      <c r="I328" s="398">
        <f t="shared" si="157"/>
        <v>4</v>
      </c>
      <c r="J328" s="397">
        <f t="shared" si="158"/>
        <v>9.3167701863354033E-2</v>
      </c>
      <c r="K328" s="399"/>
      <c r="L328" s="400">
        <v>26</v>
      </c>
      <c r="M328" s="400">
        <v>29.5</v>
      </c>
      <c r="N328" s="400">
        <v>28</v>
      </c>
      <c r="O328" s="400">
        <v>30</v>
      </c>
      <c r="P328" s="397">
        <f t="shared" si="159"/>
        <v>7.1428571428571397E-2</v>
      </c>
      <c r="Q328" s="397">
        <f t="shared" si="160"/>
        <v>0.15384615384615374</v>
      </c>
      <c r="R328" s="398">
        <f t="shared" si="161"/>
        <v>2</v>
      </c>
      <c r="S328" s="398">
        <f t="shared" si="162"/>
        <v>4</v>
      </c>
      <c r="T328" s="397">
        <f t="shared" si="163"/>
        <v>9.3167701863354033E-2</v>
      </c>
    </row>
    <row r="329" spans="1:20" x14ac:dyDescent="0.25">
      <c r="A329" s="37" t="s">
        <v>7</v>
      </c>
      <c r="B329" s="401">
        <v>96</v>
      </c>
      <c r="C329" s="401">
        <v>100</v>
      </c>
      <c r="D329" s="401">
        <v>102</v>
      </c>
      <c r="E329" s="401">
        <v>105</v>
      </c>
      <c r="F329" s="324">
        <f t="shared" si="154"/>
        <v>2.9411764705882248E-2</v>
      </c>
      <c r="G329" s="324">
        <f t="shared" si="155"/>
        <v>9.375E-2</v>
      </c>
      <c r="H329" s="402">
        <f t="shared" si="156"/>
        <v>3</v>
      </c>
      <c r="I329" s="402">
        <f t="shared" si="157"/>
        <v>9</v>
      </c>
      <c r="J329" s="324">
        <f t="shared" si="158"/>
        <v>0.32608695652173914</v>
      </c>
      <c r="K329" s="403"/>
      <c r="L329" s="404">
        <v>97.5</v>
      </c>
      <c r="M329" s="404">
        <v>98</v>
      </c>
      <c r="N329" s="404">
        <v>102.25</v>
      </c>
      <c r="O329" s="404">
        <v>105</v>
      </c>
      <c r="P329" s="324">
        <f t="shared" si="159"/>
        <v>2.689486552567244E-2</v>
      </c>
      <c r="Q329" s="324">
        <f t="shared" si="160"/>
        <v>7.6923076923076872E-2</v>
      </c>
      <c r="R329" s="402">
        <f t="shared" si="161"/>
        <v>2.75</v>
      </c>
      <c r="S329" s="402">
        <f t="shared" si="162"/>
        <v>7.5</v>
      </c>
      <c r="T329" s="324">
        <f t="shared" si="163"/>
        <v>0.32608695652173914</v>
      </c>
    </row>
    <row r="330" spans="1:20" x14ac:dyDescent="0.25">
      <c r="A330" s="37" t="s">
        <v>8</v>
      </c>
      <c r="B330" s="401">
        <v>53</v>
      </c>
      <c r="C330" s="401">
        <v>45</v>
      </c>
      <c r="D330" s="401">
        <v>44</v>
      </c>
      <c r="E330" s="401">
        <v>44</v>
      </c>
      <c r="F330" s="324">
        <f t="shared" si="154"/>
        <v>0</v>
      </c>
      <c r="G330" s="324">
        <f t="shared" si="155"/>
        <v>-0.16981132075471694</v>
      </c>
      <c r="H330" s="402">
        <f t="shared" si="156"/>
        <v>0</v>
      </c>
      <c r="I330" s="402">
        <f t="shared" si="157"/>
        <v>-9</v>
      </c>
      <c r="J330" s="324">
        <f t="shared" si="158"/>
        <v>0.13664596273291926</v>
      </c>
      <c r="K330" s="403"/>
      <c r="L330" s="404">
        <v>53</v>
      </c>
      <c r="M330" s="404">
        <v>44.5</v>
      </c>
      <c r="N330" s="404">
        <v>44.25</v>
      </c>
      <c r="O330" s="404">
        <v>44.5</v>
      </c>
      <c r="P330" s="324">
        <f t="shared" si="159"/>
        <v>5.6497175141243527E-3</v>
      </c>
      <c r="Q330" s="324">
        <f t="shared" si="160"/>
        <v>-0.160377358490566</v>
      </c>
      <c r="R330" s="402">
        <f t="shared" si="161"/>
        <v>0.25</v>
      </c>
      <c r="S330" s="402">
        <f t="shared" si="162"/>
        <v>-8.5</v>
      </c>
      <c r="T330" s="324">
        <f t="shared" si="163"/>
        <v>0.13819875776397517</v>
      </c>
    </row>
    <row r="331" spans="1:20" x14ac:dyDescent="0.25">
      <c r="A331" s="37" t="s">
        <v>9</v>
      </c>
      <c r="B331" s="401">
        <v>23</v>
      </c>
      <c r="C331" s="401">
        <v>12</v>
      </c>
      <c r="D331" s="401">
        <v>14</v>
      </c>
      <c r="E331" s="401">
        <v>16</v>
      </c>
      <c r="F331" s="324">
        <f t="shared" si="154"/>
        <v>0.14285714285714279</v>
      </c>
      <c r="G331" s="324">
        <f t="shared" si="155"/>
        <v>-0.30434782608695654</v>
      </c>
      <c r="H331" s="402">
        <f t="shared" si="156"/>
        <v>2</v>
      </c>
      <c r="I331" s="402">
        <f t="shared" si="157"/>
        <v>-7</v>
      </c>
      <c r="J331" s="324">
        <f t="shared" si="158"/>
        <v>4.9689440993788817E-2</v>
      </c>
      <c r="K331" s="403"/>
      <c r="L331" s="404">
        <v>23</v>
      </c>
      <c r="M331" s="404">
        <v>9.75</v>
      </c>
      <c r="N331" s="404">
        <v>14.25</v>
      </c>
      <c r="O331" s="404">
        <v>15.75</v>
      </c>
      <c r="P331" s="324">
        <f t="shared" si="159"/>
        <v>0.10526315789473695</v>
      </c>
      <c r="Q331" s="324">
        <f t="shared" si="160"/>
        <v>-0.31521739130434778</v>
      </c>
      <c r="R331" s="402">
        <f t="shared" si="161"/>
        <v>1.5</v>
      </c>
      <c r="S331" s="402">
        <f t="shared" si="162"/>
        <v>-7.25</v>
      </c>
      <c r="T331" s="324">
        <f t="shared" si="163"/>
        <v>4.8913043478260872E-2</v>
      </c>
    </row>
    <row r="332" spans="1:20" x14ac:dyDescent="0.25">
      <c r="A332" s="405" t="s">
        <v>10</v>
      </c>
      <c r="B332" s="406">
        <v>32</v>
      </c>
      <c r="C332" s="406">
        <v>10</v>
      </c>
      <c r="D332" s="406">
        <v>10</v>
      </c>
      <c r="E332" s="406">
        <v>16</v>
      </c>
      <c r="F332" s="407">
        <f t="shared" si="154"/>
        <v>0.60000000000000009</v>
      </c>
      <c r="G332" s="407">
        <f t="shared" si="155"/>
        <v>-0.5</v>
      </c>
      <c r="H332" s="408">
        <f t="shared" si="156"/>
        <v>6</v>
      </c>
      <c r="I332" s="408">
        <f t="shared" si="157"/>
        <v>-16</v>
      </c>
      <c r="J332" s="407">
        <f t="shared" si="158"/>
        <v>4.9689440993788817E-2</v>
      </c>
      <c r="K332" s="409"/>
      <c r="L332" s="410">
        <v>32.75</v>
      </c>
      <c r="M332" s="410">
        <v>8.25</v>
      </c>
      <c r="N332" s="410">
        <v>10</v>
      </c>
      <c r="O332" s="410">
        <v>15.25</v>
      </c>
      <c r="P332" s="407">
        <f t="shared" si="159"/>
        <v>0.52499999999999991</v>
      </c>
      <c r="Q332" s="407">
        <f t="shared" si="160"/>
        <v>-0.53435114503816794</v>
      </c>
      <c r="R332" s="408">
        <f t="shared" si="161"/>
        <v>5.25</v>
      </c>
      <c r="S332" s="408">
        <f t="shared" si="162"/>
        <v>-17.5</v>
      </c>
      <c r="T332" s="407">
        <f t="shared" si="163"/>
        <v>4.7360248447204968E-2</v>
      </c>
    </row>
    <row r="333" spans="1:20" x14ac:dyDescent="0.25">
      <c r="A333" s="411" t="s">
        <v>11</v>
      </c>
      <c r="B333" s="390">
        <v>159</v>
      </c>
      <c r="C333" s="390">
        <v>99</v>
      </c>
      <c r="D333" s="390">
        <v>111</v>
      </c>
      <c r="E333" s="390">
        <v>111</v>
      </c>
      <c r="F333" s="391">
        <f t="shared" si="154"/>
        <v>0</v>
      </c>
      <c r="G333" s="391">
        <f t="shared" si="155"/>
        <v>-0.30188679245283023</v>
      </c>
      <c r="H333" s="392">
        <f t="shared" si="156"/>
        <v>0</v>
      </c>
      <c r="I333" s="392">
        <f t="shared" si="157"/>
        <v>-48</v>
      </c>
      <c r="J333" s="391">
        <f t="shared" si="158"/>
        <v>0.34472049689440992</v>
      </c>
      <c r="K333" s="393"/>
      <c r="L333" s="394">
        <v>159</v>
      </c>
      <c r="M333" s="394">
        <v>96</v>
      </c>
      <c r="N333" s="394">
        <v>110.75</v>
      </c>
      <c r="O333" s="394">
        <v>111</v>
      </c>
      <c r="P333" s="391">
        <f t="shared" si="159"/>
        <v>2.2573363431150906E-3</v>
      </c>
      <c r="Q333" s="391">
        <f t="shared" si="160"/>
        <v>-0.30188679245283023</v>
      </c>
      <c r="R333" s="392">
        <f t="shared" si="161"/>
        <v>0.25</v>
      </c>
      <c r="S333" s="392">
        <f t="shared" si="162"/>
        <v>-48</v>
      </c>
      <c r="T333" s="391">
        <f t="shared" si="163"/>
        <v>0.34472049689440992</v>
      </c>
    </row>
    <row r="334" spans="1:20" x14ac:dyDescent="0.25">
      <c r="A334" s="395" t="s">
        <v>12</v>
      </c>
      <c r="B334" s="401">
        <v>5</v>
      </c>
      <c r="C334" s="401">
        <v>5</v>
      </c>
      <c r="D334" s="396">
        <v>5</v>
      </c>
      <c r="E334" s="396">
        <v>5</v>
      </c>
      <c r="F334" s="397">
        <f t="shared" si="154"/>
        <v>0</v>
      </c>
      <c r="G334" s="397">
        <f t="shared" si="155"/>
        <v>0</v>
      </c>
      <c r="H334" s="398">
        <f t="shared" si="156"/>
        <v>0</v>
      </c>
      <c r="I334" s="398">
        <f t="shared" si="157"/>
        <v>0</v>
      </c>
      <c r="J334" s="397">
        <f t="shared" si="158"/>
        <v>1.5527950310559006E-2</v>
      </c>
      <c r="K334" s="399"/>
      <c r="L334" s="404">
        <v>5</v>
      </c>
      <c r="M334" s="404">
        <v>5</v>
      </c>
      <c r="N334" s="400">
        <v>5</v>
      </c>
      <c r="O334" s="400">
        <v>5</v>
      </c>
      <c r="P334" s="397">
        <f t="shared" si="159"/>
        <v>0</v>
      </c>
      <c r="Q334" s="397">
        <f t="shared" si="160"/>
        <v>0</v>
      </c>
      <c r="R334" s="398">
        <f t="shared" si="161"/>
        <v>0</v>
      </c>
      <c r="S334" s="398">
        <f t="shared" si="162"/>
        <v>0</v>
      </c>
      <c r="T334" s="397">
        <f t="shared" si="163"/>
        <v>1.5527950310559006E-2</v>
      </c>
    </row>
    <row r="335" spans="1:20" x14ac:dyDescent="0.25">
      <c r="A335" s="37" t="s">
        <v>8</v>
      </c>
      <c r="B335" s="401">
        <v>62</v>
      </c>
      <c r="C335" s="401">
        <v>49</v>
      </c>
      <c r="D335" s="401">
        <v>53</v>
      </c>
      <c r="E335" s="401">
        <v>53</v>
      </c>
      <c r="F335" s="324">
        <f t="shared" si="154"/>
        <v>0</v>
      </c>
      <c r="G335" s="324">
        <f t="shared" si="155"/>
        <v>-0.14516129032258063</v>
      </c>
      <c r="H335" s="402">
        <f t="shared" si="156"/>
        <v>0</v>
      </c>
      <c r="I335" s="402">
        <f t="shared" si="157"/>
        <v>-9</v>
      </c>
      <c r="J335" s="324">
        <f t="shared" si="158"/>
        <v>0.16459627329192547</v>
      </c>
      <c r="K335" s="403"/>
      <c r="L335" s="404">
        <v>62</v>
      </c>
      <c r="M335" s="404">
        <v>46.75</v>
      </c>
      <c r="N335" s="404">
        <v>53</v>
      </c>
      <c r="O335" s="404">
        <v>53</v>
      </c>
      <c r="P335" s="324">
        <f t="shared" si="159"/>
        <v>0</v>
      </c>
      <c r="Q335" s="324">
        <f t="shared" si="160"/>
        <v>-0.14516129032258063</v>
      </c>
      <c r="R335" s="402">
        <f t="shared" si="161"/>
        <v>0</v>
      </c>
      <c r="S335" s="402">
        <f t="shared" si="162"/>
        <v>-9</v>
      </c>
      <c r="T335" s="324">
        <f t="shared" si="163"/>
        <v>0.16459627329192547</v>
      </c>
    </row>
    <row r="336" spans="1:20" x14ac:dyDescent="0.25">
      <c r="A336" s="37" t="s">
        <v>9</v>
      </c>
      <c r="B336" s="401">
        <v>53</v>
      </c>
      <c r="C336" s="401">
        <v>29</v>
      </c>
      <c r="D336" s="401">
        <v>33</v>
      </c>
      <c r="E336" s="401">
        <v>33</v>
      </c>
      <c r="F336" s="324">
        <f t="shared" si="154"/>
        <v>0</v>
      </c>
      <c r="G336" s="324">
        <f t="shared" si="155"/>
        <v>-0.37735849056603776</v>
      </c>
      <c r="H336" s="402">
        <f t="shared" si="156"/>
        <v>0</v>
      </c>
      <c r="I336" s="402">
        <f t="shared" si="157"/>
        <v>-20</v>
      </c>
      <c r="J336" s="324">
        <f t="shared" si="158"/>
        <v>0.10248447204968944</v>
      </c>
      <c r="K336" s="403"/>
      <c r="L336" s="404">
        <v>53</v>
      </c>
      <c r="M336" s="404">
        <v>28.25</v>
      </c>
      <c r="N336" s="404">
        <v>33</v>
      </c>
      <c r="O336" s="404">
        <v>33</v>
      </c>
      <c r="P336" s="324">
        <f t="shared" si="159"/>
        <v>0</v>
      </c>
      <c r="Q336" s="324">
        <f t="shared" si="160"/>
        <v>-0.37735849056603776</v>
      </c>
      <c r="R336" s="402">
        <f t="shared" si="161"/>
        <v>0</v>
      </c>
      <c r="S336" s="402">
        <f t="shared" si="162"/>
        <v>-20</v>
      </c>
      <c r="T336" s="324">
        <f t="shared" si="163"/>
        <v>0.10248447204968944</v>
      </c>
    </row>
    <row r="337" spans="1:20" x14ac:dyDescent="0.25">
      <c r="A337" s="412" t="s">
        <v>10</v>
      </c>
      <c r="B337" s="406">
        <v>39</v>
      </c>
      <c r="C337" s="406">
        <v>16</v>
      </c>
      <c r="D337" s="406">
        <v>20</v>
      </c>
      <c r="E337" s="406">
        <v>20</v>
      </c>
      <c r="F337" s="413">
        <f t="shared" si="154"/>
        <v>0</v>
      </c>
      <c r="G337" s="413">
        <f t="shared" si="155"/>
        <v>-0.48717948717948723</v>
      </c>
      <c r="H337" s="414">
        <f t="shared" si="156"/>
        <v>0</v>
      </c>
      <c r="I337" s="414">
        <f t="shared" si="157"/>
        <v>-19</v>
      </c>
      <c r="J337" s="413">
        <f t="shared" si="158"/>
        <v>6.2111801242236024E-2</v>
      </c>
      <c r="K337" s="415"/>
      <c r="L337" s="410">
        <v>39</v>
      </c>
      <c r="M337" s="410">
        <v>16</v>
      </c>
      <c r="N337" s="410">
        <v>19.75</v>
      </c>
      <c r="O337" s="410">
        <v>20</v>
      </c>
      <c r="P337" s="413">
        <f t="shared" si="159"/>
        <v>1.2658227848101333E-2</v>
      </c>
      <c r="Q337" s="413">
        <f t="shared" si="160"/>
        <v>-0.48717948717948723</v>
      </c>
      <c r="R337" s="414">
        <f t="shared" si="161"/>
        <v>0.25</v>
      </c>
      <c r="S337" s="414">
        <f t="shared" si="162"/>
        <v>-19</v>
      </c>
      <c r="T337" s="413">
        <f t="shared" si="163"/>
        <v>6.2111801242236024E-2</v>
      </c>
    </row>
    <row r="338" spans="1:20" ht="21" x14ac:dyDescent="0.35">
      <c r="A338" s="416" t="s">
        <v>85</v>
      </c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</row>
    <row r="339" spans="1:20" x14ac:dyDescent="0.25">
      <c r="A339" s="72"/>
      <c r="B339" s="11" t="s">
        <v>152</v>
      </c>
      <c r="C339" s="12"/>
      <c r="D339" s="12"/>
      <c r="E339" s="12"/>
      <c r="F339" s="12"/>
      <c r="G339" s="12"/>
      <c r="H339" s="12"/>
      <c r="I339" s="12"/>
      <c r="J339" s="12"/>
      <c r="K339" s="379"/>
      <c r="L339" s="11" t="str">
        <f>CONCATENATE("acumulado ",B339)</f>
        <v>acumulado abril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80">
        <f>B$6</f>
        <v>2019</v>
      </c>
      <c r="C340" s="380">
        <f>C$6</f>
        <v>2022</v>
      </c>
      <c r="D340" s="380">
        <f>D$6</f>
        <v>2023</v>
      </c>
      <c r="E340" s="380">
        <f>E$6</f>
        <v>2024</v>
      </c>
      <c r="F340" s="380" t="str">
        <f>CONCATENATE("var ",RIGHT(E340,2),"/",RIGHT(D340,2))</f>
        <v>var 24/23</v>
      </c>
      <c r="G340" s="380" t="str">
        <f>CONCATENATE("var ",RIGHT(E340,2),"/",RIGHT(B340,2))</f>
        <v>var 24/19</v>
      </c>
      <c r="H340" s="380" t="str">
        <f>CONCATENATE("dif ",RIGHT(E340,2),"-",RIGHT(D340,2))</f>
        <v>dif 24-23</v>
      </c>
      <c r="I340" s="380" t="str">
        <f>CONCATENATE("dif ",RIGHT(E340,2),"-",RIGHT(B340,2))</f>
        <v>dif 24-19</v>
      </c>
      <c r="J340" s="380" t="str">
        <f>CONCATENATE("cuota ",RIGHT(E340,2))</f>
        <v>cuota 24</v>
      </c>
      <c r="K340" s="382"/>
      <c r="L340" s="380">
        <f>L$6</f>
        <v>2019</v>
      </c>
      <c r="M340" s="380">
        <f>M$6</f>
        <v>2022</v>
      </c>
      <c r="N340" s="380">
        <f>N$6</f>
        <v>2023</v>
      </c>
      <c r="O340" s="380">
        <f>O$6</f>
        <v>2024</v>
      </c>
      <c r="P340" s="380" t="str">
        <f>CONCATENATE("var ",RIGHT(O340,2),"/",RIGHT(N340,2))</f>
        <v>var 24/23</v>
      </c>
      <c r="Q340" s="380" t="str">
        <f>CONCATENATE("var ",RIGHT(O340,2),"/",RIGHT(L340,2))</f>
        <v>var 24/19</v>
      </c>
      <c r="R340" s="380" t="str">
        <f>CONCATENATE("dif ",RIGHT(O340,2),"-",RIGHT(N340,2))</f>
        <v>dif 24-23</v>
      </c>
      <c r="S340" s="380" t="str">
        <f>CONCATENATE("dif ",RIGHT(O340,2),"-",RIGHT(L340,2))</f>
        <v>dif 24-19</v>
      </c>
      <c r="T340" s="380" t="str">
        <f>CONCATENATE("cuota ",RIGHT(O340,2))</f>
        <v>cuota 24</v>
      </c>
    </row>
    <row r="341" spans="1:20" x14ac:dyDescent="0.25">
      <c r="A341" s="383" t="s">
        <v>48</v>
      </c>
      <c r="B341" s="384">
        <v>389</v>
      </c>
      <c r="C341" s="384">
        <v>296</v>
      </c>
      <c r="D341" s="384">
        <v>308</v>
      </c>
      <c r="E341" s="384">
        <v>322</v>
      </c>
      <c r="F341" s="385">
        <f t="shared" ref="F341:F351" si="164">E341/D341-1</f>
        <v>4.5454545454545414E-2</v>
      </c>
      <c r="G341" s="385">
        <f t="shared" ref="G341:G351" si="165">E341/B341-1</f>
        <v>-0.17223650385604117</v>
      </c>
      <c r="H341" s="386">
        <f t="shared" ref="H341:H351" si="166">E341-D341</f>
        <v>14</v>
      </c>
      <c r="I341" s="386">
        <f t="shared" ref="I341:I351" si="167">E341-B341</f>
        <v>-67</v>
      </c>
      <c r="J341" s="385">
        <f t="shared" ref="J341:J351" si="168">E341/$E$341</f>
        <v>1</v>
      </c>
      <c r="K341" s="387"/>
      <c r="L341" s="388">
        <v>391.25</v>
      </c>
      <c r="M341" s="388">
        <v>286</v>
      </c>
      <c r="N341" s="388">
        <v>309.5</v>
      </c>
      <c r="O341" s="388">
        <v>321.5</v>
      </c>
      <c r="P341" s="385">
        <f t="shared" ref="P341:P351" si="169">O341/N341-1</f>
        <v>3.8772213247172838E-2</v>
      </c>
      <c r="Q341" s="385">
        <f t="shared" ref="Q341:Q351" si="170">O341/L341-1</f>
        <v>-0.17827476038338663</v>
      </c>
      <c r="R341" s="386">
        <f t="shared" ref="R341:R351" si="171">O341-N341</f>
        <v>12</v>
      </c>
      <c r="S341" s="386">
        <f t="shared" ref="S341:S351" si="172">O341-L341</f>
        <v>-69.75</v>
      </c>
      <c r="T341" s="385">
        <f t="shared" ref="T341:T351" si="173">O341/$E$341</f>
        <v>0.99844720496894412</v>
      </c>
    </row>
    <row r="342" spans="1:20" x14ac:dyDescent="0.25">
      <c r="A342" s="94" t="s">
        <v>49</v>
      </c>
      <c r="B342" s="401">
        <v>98</v>
      </c>
      <c r="C342" s="401">
        <v>85</v>
      </c>
      <c r="D342" s="396">
        <v>91</v>
      </c>
      <c r="E342" s="401">
        <v>93</v>
      </c>
      <c r="F342" s="324">
        <f t="shared" si="164"/>
        <v>2.19780219780219E-2</v>
      </c>
      <c r="G342" s="324">
        <f t="shared" si="165"/>
        <v>-5.1020408163265252E-2</v>
      </c>
      <c r="H342" s="402">
        <f t="shared" si="166"/>
        <v>2</v>
      </c>
      <c r="I342" s="402">
        <f t="shared" si="167"/>
        <v>-5</v>
      </c>
      <c r="J342" s="324">
        <f t="shared" si="168"/>
        <v>0.28881987577639751</v>
      </c>
      <c r="K342" s="403"/>
      <c r="L342" s="404">
        <v>99.5</v>
      </c>
      <c r="M342" s="404">
        <v>81.75</v>
      </c>
      <c r="N342" s="400">
        <v>91</v>
      </c>
      <c r="O342" s="404">
        <v>93.5</v>
      </c>
      <c r="P342" s="324">
        <f t="shared" si="169"/>
        <v>2.7472527472527375E-2</v>
      </c>
      <c r="Q342" s="324">
        <f t="shared" si="170"/>
        <v>-6.0301507537688481E-2</v>
      </c>
      <c r="R342" s="402">
        <f t="shared" si="171"/>
        <v>2.5</v>
      </c>
      <c r="S342" s="402">
        <f t="shared" si="172"/>
        <v>-6</v>
      </c>
      <c r="T342" s="324">
        <f t="shared" si="173"/>
        <v>0.29037267080745344</v>
      </c>
    </row>
    <row r="343" spans="1:20" x14ac:dyDescent="0.25">
      <c r="A343" s="97" t="s">
        <v>50</v>
      </c>
      <c r="B343" s="401">
        <v>105</v>
      </c>
      <c r="C343" s="401">
        <v>77</v>
      </c>
      <c r="D343" s="401">
        <v>78</v>
      </c>
      <c r="E343" s="401">
        <v>82</v>
      </c>
      <c r="F343" s="324">
        <f t="shared" si="164"/>
        <v>5.1282051282051322E-2</v>
      </c>
      <c r="G343" s="324">
        <f t="shared" si="165"/>
        <v>-0.21904761904761905</v>
      </c>
      <c r="H343" s="402">
        <f t="shared" si="166"/>
        <v>4</v>
      </c>
      <c r="I343" s="402">
        <f t="shared" si="167"/>
        <v>-23</v>
      </c>
      <c r="J343" s="324">
        <f t="shared" si="168"/>
        <v>0.25465838509316768</v>
      </c>
      <c r="K343" s="403"/>
      <c r="L343" s="404">
        <v>105</v>
      </c>
      <c r="M343" s="404">
        <v>75.5</v>
      </c>
      <c r="N343" s="404">
        <v>79</v>
      </c>
      <c r="O343" s="404">
        <v>82</v>
      </c>
      <c r="P343" s="324">
        <f t="shared" si="169"/>
        <v>3.7974683544303778E-2</v>
      </c>
      <c r="Q343" s="324">
        <f t="shared" si="170"/>
        <v>-0.21904761904761905</v>
      </c>
      <c r="R343" s="402">
        <f t="shared" si="171"/>
        <v>3</v>
      </c>
      <c r="S343" s="402">
        <f t="shared" si="172"/>
        <v>-23</v>
      </c>
      <c r="T343" s="324">
        <f t="shared" si="173"/>
        <v>0.25465838509316768</v>
      </c>
    </row>
    <row r="344" spans="1:20" x14ac:dyDescent="0.25">
      <c r="A344" s="97" t="s">
        <v>52</v>
      </c>
      <c r="B344" s="401">
        <v>79</v>
      </c>
      <c r="C344" s="401">
        <v>61</v>
      </c>
      <c r="D344" s="401">
        <v>62</v>
      </c>
      <c r="E344" s="401">
        <v>64</v>
      </c>
      <c r="F344" s="324">
        <f t="shared" si="164"/>
        <v>3.2258064516129004E-2</v>
      </c>
      <c r="G344" s="324">
        <f t="shared" si="165"/>
        <v>-0.189873417721519</v>
      </c>
      <c r="H344" s="402">
        <f t="shared" si="166"/>
        <v>2</v>
      </c>
      <c r="I344" s="402">
        <f t="shared" si="167"/>
        <v>-15</v>
      </c>
      <c r="J344" s="324">
        <f t="shared" si="168"/>
        <v>0.19875776397515527</v>
      </c>
      <c r="K344" s="403"/>
      <c r="L344" s="404">
        <v>79</v>
      </c>
      <c r="M344" s="404">
        <v>59</v>
      </c>
      <c r="N344" s="404">
        <v>61.75</v>
      </c>
      <c r="O344" s="404">
        <v>63.25</v>
      </c>
      <c r="P344" s="324">
        <f t="shared" si="169"/>
        <v>2.4291497975708509E-2</v>
      </c>
      <c r="Q344" s="324">
        <f t="shared" si="170"/>
        <v>-0.19936708860759489</v>
      </c>
      <c r="R344" s="402">
        <f t="shared" si="171"/>
        <v>1.5</v>
      </c>
      <c r="S344" s="402">
        <f t="shared" si="172"/>
        <v>-15.75</v>
      </c>
      <c r="T344" s="324">
        <f t="shared" si="173"/>
        <v>0.19642857142857142</v>
      </c>
    </row>
    <row r="345" spans="1:20" x14ac:dyDescent="0.25">
      <c r="A345" s="97" t="s">
        <v>53</v>
      </c>
      <c r="B345" s="401">
        <v>15</v>
      </c>
      <c r="C345" s="401">
        <v>11</v>
      </c>
      <c r="D345" s="401">
        <v>12</v>
      </c>
      <c r="E345" s="401">
        <v>12</v>
      </c>
      <c r="F345" s="324">
        <f t="shared" si="164"/>
        <v>0</v>
      </c>
      <c r="G345" s="324">
        <f t="shared" si="165"/>
        <v>-0.19999999999999996</v>
      </c>
      <c r="H345" s="402">
        <f t="shared" si="166"/>
        <v>0</v>
      </c>
      <c r="I345" s="402">
        <f t="shared" si="167"/>
        <v>-3</v>
      </c>
      <c r="J345" s="324">
        <f t="shared" si="168"/>
        <v>3.7267080745341616E-2</v>
      </c>
      <c r="K345" s="403"/>
      <c r="L345" s="404">
        <v>15</v>
      </c>
      <c r="M345" s="404">
        <v>10.25</v>
      </c>
      <c r="N345" s="404">
        <v>12</v>
      </c>
      <c r="O345" s="404">
        <v>12</v>
      </c>
      <c r="P345" s="324">
        <f t="shared" si="169"/>
        <v>0</v>
      </c>
      <c r="Q345" s="324">
        <f t="shared" si="170"/>
        <v>-0.19999999999999996</v>
      </c>
      <c r="R345" s="402">
        <f t="shared" si="171"/>
        <v>0</v>
      </c>
      <c r="S345" s="402">
        <f t="shared" si="172"/>
        <v>-3</v>
      </c>
      <c r="T345" s="324">
        <f t="shared" si="173"/>
        <v>3.7267080745341616E-2</v>
      </c>
    </row>
    <row r="346" spans="1:20" x14ac:dyDescent="0.25">
      <c r="A346" s="97" t="s">
        <v>54</v>
      </c>
      <c r="B346" s="401">
        <v>23</v>
      </c>
      <c r="C346" s="401">
        <v>16</v>
      </c>
      <c r="D346" s="401">
        <v>19</v>
      </c>
      <c r="E346" s="401">
        <v>20</v>
      </c>
      <c r="F346" s="324">
        <f t="shared" si="164"/>
        <v>5.2631578947368363E-2</v>
      </c>
      <c r="G346" s="324">
        <f t="shared" si="165"/>
        <v>-0.13043478260869568</v>
      </c>
      <c r="H346" s="402">
        <f t="shared" si="166"/>
        <v>1</v>
      </c>
      <c r="I346" s="402">
        <f t="shared" si="167"/>
        <v>-3</v>
      </c>
      <c r="J346" s="324">
        <f t="shared" si="168"/>
        <v>6.2111801242236024E-2</v>
      </c>
      <c r="K346" s="403"/>
      <c r="L346" s="404">
        <v>23.75</v>
      </c>
      <c r="M346" s="404">
        <v>14.75</v>
      </c>
      <c r="N346" s="404">
        <v>19</v>
      </c>
      <c r="O346" s="404">
        <v>20</v>
      </c>
      <c r="P346" s="324">
        <f t="shared" si="169"/>
        <v>5.2631578947368363E-2</v>
      </c>
      <c r="Q346" s="324">
        <f t="shared" si="170"/>
        <v>-0.15789473684210531</v>
      </c>
      <c r="R346" s="402">
        <f t="shared" si="171"/>
        <v>1</v>
      </c>
      <c r="S346" s="402">
        <f t="shared" si="172"/>
        <v>-3.75</v>
      </c>
      <c r="T346" s="324">
        <f t="shared" si="173"/>
        <v>6.2111801242236024E-2</v>
      </c>
    </row>
    <row r="347" spans="1:20" x14ac:dyDescent="0.25">
      <c r="A347" s="97" t="s">
        <v>55</v>
      </c>
      <c r="B347" s="401">
        <v>9</v>
      </c>
      <c r="C347" s="401">
        <v>5</v>
      </c>
      <c r="D347" s="401">
        <v>5</v>
      </c>
      <c r="E347" s="401">
        <v>6</v>
      </c>
      <c r="F347" s="324">
        <f t="shared" si="164"/>
        <v>0.19999999999999996</v>
      </c>
      <c r="G347" s="324">
        <f t="shared" si="165"/>
        <v>-0.33333333333333337</v>
      </c>
      <c r="H347" s="402">
        <f t="shared" si="166"/>
        <v>1</v>
      </c>
      <c r="I347" s="402">
        <f t="shared" si="167"/>
        <v>-3</v>
      </c>
      <c r="J347" s="324">
        <f t="shared" si="168"/>
        <v>1.8633540372670808E-2</v>
      </c>
      <c r="K347" s="403"/>
      <c r="L347" s="404">
        <v>9</v>
      </c>
      <c r="M347" s="404">
        <v>4.25</v>
      </c>
      <c r="N347" s="404">
        <v>5</v>
      </c>
      <c r="O347" s="404">
        <v>6</v>
      </c>
      <c r="P347" s="324">
        <f t="shared" si="169"/>
        <v>0.19999999999999996</v>
      </c>
      <c r="Q347" s="324">
        <f t="shared" si="170"/>
        <v>-0.33333333333333337</v>
      </c>
      <c r="R347" s="402">
        <f t="shared" si="171"/>
        <v>1</v>
      </c>
      <c r="S347" s="402">
        <f t="shared" si="172"/>
        <v>-3</v>
      </c>
      <c r="T347" s="324">
        <f t="shared" si="173"/>
        <v>1.8633540372670808E-2</v>
      </c>
    </row>
    <row r="348" spans="1:20" x14ac:dyDescent="0.25">
      <c r="A348" s="97" t="s">
        <v>56</v>
      </c>
      <c r="B348" s="401">
        <v>19</v>
      </c>
      <c r="C348" s="401">
        <v>14</v>
      </c>
      <c r="D348" s="401">
        <v>13</v>
      </c>
      <c r="E348" s="401">
        <v>14</v>
      </c>
      <c r="F348" s="324">
        <f t="shared" si="164"/>
        <v>7.6923076923076872E-2</v>
      </c>
      <c r="G348" s="324">
        <f t="shared" si="165"/>
        <v>-0.26315789473684215</v>
      </c>
      <c r="H348" s="402">
        <f t="shared" si="166"/>
        <v>1</v>
      </c>
      <c r="I348" s="402">
        <f t="shared" si="167"/>
        <v>-5</v>
      </c>
      <c r="J348" s="324">
        <f t="shared" si="168"/>
        <v>4.3478260869565216E-2</v>
      </c>
      <c r="K348" s="403"/>
      <c r="L348" s="404">
        <v>19</v>
      </c>
      <c r="M348" s="404">
        <v>14</v>
      </c>
      <c r="N348" s="404">
        <v>13.75</v>
      </c>
      <c r="O348" s="404">
        <v>14</v>
      </c>
      <c r="P348" s="324">
        <f t="shared" si="169"/>
        <v>1.8181818181818077E-2</v>
      </c>
      <c r="Q348" s="324">
        <f t="shared" si="170"/>
        <v>-0.26315789473684215</v>
      </c>
      <c r="R348" s="402">
        <f t="shared" si="171"/>
        <v>0.25</v>
      </c>
      <c r="S348" s="402">
        <f t="shared" si="172"/>
        <v>-5</v>
      </c>
      <c r="T348" s="324">
        <f t="shared" si="173"/>
        <v>4.3478260869565216E-2</v>
      </c>
    </row>
    <row r="349" spans="1:20" x14ac:dyDescent="0.25">
      <c r="A349" s="97" t="s">
        <v>51</v>
      </c>
      <c r="B349" s="401">
        <v>13</v>
      </c>
      <c r="C349" s="401">
        <v>5</v>
      </c>
      <c r="D349" s="401">
        <v>7</v>
      </c>
      <c r="E349" s="401">
        <v>7</v>
      </c>
      <c r="F349" s="324">
        <f t="shared" si="164"/>
        <v>0</v>
      </c>
      <c r="G349" s="324">
        <f t="shared" si="165"/>
        <v>-0.46153846153846156</v>
      </c>
      <c r="H349" s="402">
        <f t="shared" si="166"/>
        <v>0</v>
      </c>
      <c r="I349" s="402">
        <f t="shared" si="167"/>
        <v>-6</v>
      </c>
      <c r="J349" s="324">
        <f t="shared" si="168"/>
        <v>2.1739130434782608E-2</v>
      </c>
      <c r="K349" s="403"/>
      <c r="L349" s="404">
        <v>13</v>
      </c>
      <c r="M349" s="404">
        <v>4.5</v>
      </c>
      <c r="N349" s="404">
        <v>7</v>
      </c>
      <c r="O349" s="404">
        <v>7</v>
      </c>
      <c r="P349" s="324">
        <f t="shared" si="169"/>
        <v>0</v>
      </c>
      <c r="Q349" s="324">
        <f t="shared" si="170"/>
        <v>-0.46153846153846156</v>
      </c>
      <c r="R349" s="402">
        <f t="shared" si="171"/>
        <v>0</v>
      </c>
      <c r="S349" s="402">
        <f t="shared" si="172"/>
        <v>-6</v>
      </c>
      <c r="T349" s="324">
        <f t="shared" si="173"/>
        <v>2.1739130434782608E-2</v>
      </c>
    </row>
    <row r="350" spans="1:20" x14ac:dyDescent="0.25">
      <c r="A350" s="98" t="s">
        <v>57</v>
      </c>
      <c r="B350" s="401">
        <v>6</v>
      </c>
      <c r="C350" s="401">
        <v>5</v>
      </c>
      <c r="D350" s="401">
        <v>5</v>
      </c>
      <c r="E350" s="401">
        <v>5</v>
      </c>
      <c r="F350" s="324">
        <f t="shared" si="164"/>
        <v>0</v>
      </c>
      <c r="G350" s="324">
        <f t="shared" si="165"/>
        <v>-0.16666666666666663</v>
      </c>
      <c r="H350" s="402">
        <f t="shared" si="166"/>
        <v>0</v>
      </c>
      <c r="I350" s="402">
        <f t="shared" si="167"/>
        <v>-1</v>
      </c>
      <c r="J350" s="324">
        <f t="shared" si="168"/>
        <v>1.5527950310559006E-2</v>
      </c>
      <c r="K350" s="403"/>
      <c r="L350" s="404">
        <v>6</v>
      </c>
      <c r="M350" s="404">
        <v>5</v>
      </c>
      <c r="N350" s="404">
        <v>5</v>
      </c>
      <c r="O350" s="404">
        <v>5</v>
      </c>
      <c r="P350" s="324">
        <f t="shared" si="169"/>
        <v>0</v>
      </c>
      <c r="Q350" s="324">
        <f t="shared" si="170"/>
        <v>-0.16666666666666663</v>
      </c>
      <c r="R350" s="402">
        <f t="shared" si="171"/>
        <v>0</v>
      </c>
      <c r="S350" s="402">
        <f t="shared" si="172"/>
        <v>-1</v>
      </c>
      <c r="T350" s="324">
        <f t="shared" si="173"/>
        <v>1.5527950310559006E-2</v>
      </c>
    </row>
    <row r="351" spans="1:20" x14ac:dyDescent="0.25">
      <c r="A351" s="99" t="s">
        <v>58</v>
      </c>
      <c r="B351" s="401">
        <v>22</v>
      </c>
      <c r="C351" s="401">
        <v>17</v>
      </c>
      <c r="D351" s="401">
        <v>16</v>
      </c>
      <c r="E351" s="401">
        <v>19</v>
      </c>
      <c r="F351" s="324">
        <f t="shared" si="164"/>
        <v>0.1875</v>
      </c>
      <c r="G351" s="324">
        <f t="shared" si="165"/>
        <v>-0.13636363636363635</v>
      </c>
      <c r="H351" s="402">
        <f t="shared" si="166"/>
        <v>3</v>
      </c>
      <c r="I351" s="402">
        <f t="shared" si="167"/>
        <v>-3</v>
      </c>
      <c r="J351" s="324">
        <f t="shared" si="168"/>
        <v>5.9006211180124224E-2</v>
      </c>
      <c r="K351" s="403"/>
      <c r="L351" s="404">
        <v>22</v>
      </c>
      <c r="M351" s="404">
        <v>17</v>
      </c>
      <c r="N351" s="404">
        <v>16</v>
      </c>
      <c r="O351" s="404">
        <v>18.75</v>
      </c>
      <c r="P351" s="324">
        <f t="shared" si="169"/>
        <v>0.171875</v>
      </c>
      <c r="Q351" s="324">
        <f t="shared" si="170"/>
        <v>-0.14772727272727271</v>
      </c>
      <c r="R351" s="402">
        <f t="shared" si="171"/>
        <v>2.75</v>
      </c>
      <c r="S351" s="402">
        <f t="shared" si="172"/>
        <v>-3.25</v>
      </c>
      <c r="T351" s="324">
        <f t="shared" si="173"/>
        <v>5.8229813664596272E-2</v>
      </c>
    </row>
    <row r="352" spans="1:20" ht="21" x14ac:dyDescent="0.35">
      <c r="A352" s="416" t="s">
        <v>86</v>
      </c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</row>
    <row r="353" spans="1:20" x14ac:dyDescent="0.25">
      <c r="A353" s="72"/>
      <c r="B353" s="11" t="s">
        <v>152</v>
      </c>
      <c r="C353" s="12"/>
      <c r="D353" s="12"/>
      <c r="E353" s="12"/>
      <c r="F353" s="12"/>
      <c r="G353" s="12"/>
      <c r="H353" s="12"/>
      <c r="I353" s="12"/>
      <c r="J353" s="12"/>
      <c r="K353" s="379"/>
      <c r="L353" s="11" t="str">
        <f>CONCATENATE("acumulado ",B353)</f>
        <v>acumulado abril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80">
        <f>B$6</f>
        <v>2019</v>
      </c>
      <c r="C354" s="380">
        <f>C$6</f>
        <v>2022</v>
      </c>
      <c r="D354" s="380">
        <f>D$6</f>
        <v>2023</v>
      </c>
      <c r="E354" s="380">
        <f>E$6</f>
        <v>2024</v>
      </c>
      <c r="F354" s="380" t="str">
        <f>CONCATENATE("var ",RIGHT(E354,2),"/",RIGHT(D354,2))</f>
        <v>var 24/23</v>
      </c>
      <c r="G354" s="380" t="str">
        <f>CONCATENATE("var ",RIGHT(E354,2),"/",RIGHT(B354,2))</f>
        <v>var 24/19</v>
      </c>
      <c r="H354" s="380" t="str">
        <f>CONCATENATE("dif ",RIGHT(E354,2),"-",RIGHT(D354,2))</f>
        <v>dif 24-23</v>
      </c>
      <c r="I354" s="380" t="str">
        <f>CONCATENATE("dif ",RIGHT(E354,2),"-",RIGHT(B354,2))</f>
        <v>dif 24-19</v>
      </c>
      <c r="J354" s="380" t="str">
        <f>CONCATENATE("cuota ",RIGHT(E354,2))</f>
        <v>cuota 24</v>
      </c>
      <c r="K354" s="382"/>
      <c r="L354" s="380">
        <f>L$6</f>
        <v>2019</v>
      </c>
      <c r="M354" s="380">
        <f>M$6</f>
        <v>2022</v>
      </c>
      <c r="N354" s="380">
        <f>N$6</f>
        <v>2023</v>
      </c>
      <c r="O354" s="380">
        <f>O$6</f>
        <v>2024</v>
      </c>
      <c r="P354" s="380" t="str">
        <f>CONCATENATE("var ",RIGHT(O354,2),"/",RIGHT(N354,2))</f>
        <v>var 24/23</v>
      </c>
      <c r="Q354" s="380" t="str">
        <f>CONCATENATE("var ",RIGHT(O354,2),"/",RIGHT(L354,2))</f>
        <v>var 24/19</v>
      </c>
      <c r="R354" s="380" t="str">
        <f>CONCATENATE("dif ",RIGHT(O354,2),"-",RIGHT(N354,2))</f>
        <v>dif 24-23</v>
      </c>
      <c r="S354" s="380" t="str">
        <f>CONCATENATE("dif ",RIGHT(O354,2),"-",RIGHT(L354,2))</f>
        <v>dif 24-19</v>
      </c>
      <c r="T354" s="380" t="str">
        <f>CONCATENATE("cuota ",RIGHT(O354,2))</f>
        <v>cuota 24</v>
      </c>
    </row>
    <row r="355" spans="1:20" x14ac:dyDescent="0.25">
      <c r="A355" s="383" t="s">
        <v>4</v>
      </c>
      <c r="B355" s="417">
        <v>131500</v>
      </c>
      <c r="C355" s="417">
        <v>125504</v>
      </c>
      <c r="D355" s="417">
        <v>125206</v>
      </c>
      <c r="E355" s="417">
        <v>126945</v>
      </c>
      <c r="F355" s="385">
        <f t="shared" ref="F355:F366" si="174">E355/D355-1</f>
        <v>1.3889110745491484E-2</v>
      </c>
      <c r="G355" s="385">
        <f t="shared" ref="G355:G366" si="175">E355/B355-1</f>
        <v>-3.4638783269961948E-2</v>
      </c>
      <c r="H355" s="418">
        <f t="shared" ref="H355:H366" si="176">E355-D355</f>
        <v>1739</v>
      </c>
      <c r="I355" s="418">
        <f t="shared" ref="I355:I366" si="177">E355-B355</f>
        <v>-4555</v>
      </c>
      <c r="J355" s="385">
        <f t="shared" ref="J355:J366" si="178">E355/$E$355</f>
        <v>1</v>
      </c>
      <c r="K355" s="387"/>
      <c r="L355" s="417">
        <v>132671.25</v>
      </c>
      <c r="M355" s="417">
        <v>121718.75</v>
      </c>
      <c r="N355" s="417">
        <v>125943.5</v>
      </c>
      <c r="O355" s="417">
        <v>127396.75</v>
      </c>
      <c r="P355" s="385">
        <f t="shared" ref="P355:P366" si="179">O355/N355-1</f>
        <v>1.1538904349966517E-2</v>
      </c>
      <c r="Q355" s="385">
        <f t="shared" ref="Q355:Q366" si="180">O355/L355-1</f>
        <v>-3.975616420286987E-2</v>
      </c>
      <c r="R355" s="418">
        <f t="shared" ref="R355:R366" si="181">O355-N355</f>
        <v>1453.25</v>
      </c>
      <c r="S355" s="418">
        <f t="shared" ref="S355:S366" si="182">O355-L355</f>
        <v>-5274.5</v>
      </c>
      <c r="T355" s="385">
        <f t="shared" ref="T355:T366" si="183">O355/$E$355</f>
        <v>1.0035586277521762</v>
      </c>
    </row>
    <row r="356" spans="1:20" x14ac:dyDescent="0.25">
      <c r="A356" s="389" t="s">
        <v>5</v>
      </c>
      <c r="B356" s="419">
        <v>87470</v>
      </c>
      <c r="C356" s="419">
        <v>91337</v>
      </c>
      <c r="D356" s="419">
        <v>88734</v>
      </c>
      <c r="E356" s="419">
        <v>90959</v>
      </c>
      <c r="F356" s="391">
        <f t="shared" si="174"/>
        <v>2.5074943088331469E-2</v>
      </c>
      <c r="G356" s="391">
        <f t="shared" si="175"/>
        <v>3.9887961586829723E-2</v>
      </c>
      <c r="H356" s="420">
        <f t="shared" si="176"/>
        <v>2225</v>
      </c>
      <c r="I356" s="420">
        <f t="shared" si="177"/>
        <v>3489</v>
      </c>
      <c r="J356" s="391">
        <f t="shared" si="178"/>
        <v>0.71652290361967785</v>
      </c>
      <c r="K356" s="393"/>
      <c r="L356" s="419">
        <v>88731.25</v>
      </c>
      <c r="M356" s="419">
        <v>89100.5</v>
      </c>
      <c r="N356" s="419">
        <v>89436.5</v>
      </c>
      <c r="O356" s="419">
        <v>91257.25</v>
      </c>
      <c r="P356" s="391">
        <f t="shared" si="179"/>
        <v>2.0358019376876424E-2</v>
      </c>
      <c r="Q356" s="391">
        <f t="shared" si="180"/>
        <v>2.8467986194266492E-2</v>
      </c>
      <c r="R356" s="420">
        <f t="shared" si="181"/>
        <v>1820.75</v>
      </c>
      <c r="S356" s="420">
        <f t="shared" si="182"/>
        <v>2526</v>
      </c>
      <c r="T356" s="391">
        <f t="shared" si="183"/>
        <v>0.71887234629170116</v>
      </c>
    </row>
    <row r="357" spans="1:20" x14ac:dyDescent="0.25">
      <c r="A357" s="395" t="s">
        <v>6</v>
      </c>
      <c r="B357" s="421">
        <v>15700</v>
      </c>
      <c r="C357" s="421">
        <v>18344</v>
      </c>
      <c r="D357" s="421">
        <v>16382</v>
      </c>
      <c r="E357" s="421">
        <v>17518</v>
      </c>
      <c r="F357" s="397">
        <f t="shared" si="174"/>
        <v>6.9344402392870208E-2</v>
      </c>
      <c r="G357" s="397">
        <f t="shared" si="175"/>
        <v>0.11579617834394895</v>
      </c>
      <c r="H357" s="422">
        <f t="shared" si="176"/>
        <v>1136</v>
      </c>
      <c r="I357" s="422">
        <f t="shared" si="177"/>
        <v>1818</v>
      </c>
      <c r="J357" s="397">
        <f t="shared" si="178"/>
        <v>0.13799677025483478</v>
      </c>
      <c r="K357" s="399"/>
      <c r="L357" s="421">
        <v>15700</v>
      </c>
      <c r="M357" s="421">
        <v>17887.5</v>
      </c>
      <c r="N357" s="421">
        <v>16758</v>
      </c>
      <c r="O357" s="421">
        <v>17518</v>
      </c>
      <c r="P357" s="397">
        <f t="shared" si="179"/>
        <v>4.5351473922902397E-2</v>
      </c>
      <c r="Q357" s="397">
        <f t="shared" si="180"/>
        <v>0.11579617834394895</v>
      </c>
      <c r="R357" s="422">
        <f t="shared" si="181"/>
        <v>760</v>
      </c>
      <c r="S357" s="422">
        <f t="shared" si="182"/>
        <v>1818</v>
      </c>
      <c r="T357" s="397">
        <f t="shared" si="183"/>
        <v>0.13799677025483478</v>
      </c>
    </row>
    <row r="358" spans="1:20" x14ac:dyDescent="0.25">
      <c r="A358" s="37" t="s">
        <v>7</v>
      </c>
      <c r="B358" s="423">
        <v>52155</v>
      </c>
      <c r="C358" s="423">
        <v>54409</v>
      </c>
      <c r="D358" s="423">
        <v>55360</v>
      </c>
      <c r="E358" s="423">
        <v>56722</v>
      </c>
      <c r="F358" s="324">
        <f t="shared" si="174"/>
        <v>2.4602601156069381E-2</v>
      </c>
      <c r="G358" s="324">
        <f t="shared" si="175"/>
        <v>8.7565909308791046E-2</v>
      </c>
      <c r="H358" s="424">
        <f t="shared" si="176"/>
        <v>1362</v>
      </c>
      <c r="I358" s="424">
        <f t="shared" si="177"/>
        <v>4567</v>
      </c>
      <c r="J358" s="324">
        <f t="shared" si="178"/>
        <v>0.44682342746858877</v>
      </c>
      <c r="K358" s="403"/>
      <c r="L358" s="423">
        <v>53371.25</v>
      </c>
      <c r="M358" s="423">
        <v>53350.5</v>
      </c>
      <c r="N358" s="423">
        <v>55299.25</v>
      </c>
      <c r="O358" s="423">
        <v>56791.75</v>
      </c>
      <c r="P358" s="324">
        <f t="shared" si="179"/>
        <v>2.6989516132678082E-2</v>
      </c>
      <c r="Q358" s="324">
        <f t="shared" si="180"/>
        <v>6.4088811860318007E-2</v>
      </c>
      <c r="R358" s="424">
        <f t="shared" si="181"/>
        <v>1492.5</v>
      </c>
      <c r="S358" s="424">
        <f t="shared" si="182"/>
        <v>3420.5</v>
      </c>
      <c r="T358" s="324">
        <f t="shared" si="183"/>
        <v>0.44737287801803932</v>
      </c>
    </row>
    <row r="359" spans="1:20" x14ac:dyDescent="0.25">
      <c r="A359" s="37" t="s">
        <v>8</v>
      </c>
      <c r="B359" s="423">
        <v>15992</v>
      </c>
      <c r="C359" s="423">
        <v>16021</v>
      </c>
      <c r="D359" s="423">
        <v>14245</v>
      </c>
      <c r="E359" s="423">
        <v>13935</v>
      </c>
      <c r="F359" s="324">
        <f t="shared" si="174"/>
        <v>-2.1762021762021799E-2</v>
      </c>
      <c r="G359" s="324">
        <f t="shared" si="175"/>
        <v>-0.12862681340670334</v>
      </c>
      <c r="H359" s="424">
        <f t="shared" si="176"/>
        <v>-310</v>
      </c>
      <c r="I359" s="424">
        <f t="shared" si="177"/>
        <v>-2057</v>
      </c>
      <c r="J359" s="324">
        <f t="shared" si="178"/>
        <v>0.1097719484816259</v>
      </c>
      <c r="K359" s="403"/>
      <c r="L359" s="423">
        <v>16001</v>
      </c>
      <c r="M359" s="423">
        <v>15554.75</v>
      </c>
      <c r="N359" s="423">
        <v>14625.25</v>
      </c>
      <c r="O359" s="423">
        <v>14190.25</v>
      </c>
      <c r="P359" s="324">
        <f t="shared" si="179"/>
        <v>-2.9743081314849373E-2</v>
      </c>
      <c r="Q359" s="324">
        <f t="shared" si="180"/>
        <v>-0.11316480219986247</v>
      </c>
      <c r="R359" s="424">
        <f t="shared" si="181"/>
        <v>-435</v>
      </c>
      <c r="S359" s="424">
        <f t="shared" si="182"/>
        <v>-1810.75</v>
      </c>
      <c r="T359" s="324">
        <f t="shared" si="183"/>
        <v>0.11178266178266179</v>
      </c>
    </row>
    <row r="360" spans="1:20" x14ac:dyDescent="0.25">
      <c r="A360" s="37" t="s">
        <v>9</v>
      </c>
      <c r="B360" s="423">
        <v>2618</v>
      </c>
      <c r="C360" s="423">
        <v>1973</v>
      </c>
      <c r="D360" s="423">
        <v>2162</v>
      </c>
      <c r="E360" s="423">
        <v>2094</v>
      </c>
      <c r="F360" s="324">
        <f t="shared" si="174"/>
        <v>-3.1452358926919555E-2</v>
      </c>
      <c r="G360" s="324">
        <f t="shared" si="175"/>
        <v>-0.20015278838808248</v>
      </c>
      <c r="H360" s="424">
        <f t="shared" si="176"/>
        <v>-68</v>
      </c>
      <c r="I360" s="424">
        <f t="shared" si="177"/>
        <v>-524</v>
      </c>
      <c r="J360" s="324">
        <f t="shared" si="178"/>
        <v>1.6495332624364884E-2</v>
      </c>
      <c r="K360" s="403"/>
      <c r="L360" s="423">
        <v>2618</v>
      </c>
      <c r="M360" s="423">
        <v>1833.75</v>
      </c>
      <c r="N360" s="423">
        <v>2169</v>
      </c>
      <c r="O360" s="423">
        <v>2086.5</v>
      </c>
      <c r="P360" s="324">
        <f t="shared" si="179"/>
        <v>-3.8035961272475771E-2</v>
      </c>
      <c r="Q360" s="324">
        <f t="shared" si="180"/>
        <v>-0.20301757066462944</v>
      </c>
      <c r="R360" s="424">
        <f t="shared" si="181"/>
        <v>-82.5</v>
      </c>
      <c r="S360" s="424">
        <f t="shared" si="182"/>
        <v>-531.5</v>
      </c>
      <c r="T360" s="324">
        <f t="shared" si="183"/>
        <v>1.6436251920122887E-2</v>
      </c>
    </row>
    <row r="361" spans="1:20" x14ac:dyDescent="0.25">
      <c r="A361" s="405" t="s">
        <v>10</v>
      </c>
      <c r="B361" s="425">
        <v>1005</v>
      </c>
      <c r="C361" s="425">
        <v>590</v>
      </c>
      <c r="D361" s="425">
        <v>585</v>
      </c>
      <c r="E361" s="425">
        <v>690</v>
      </c>
      <c r="F361" s="407">
        <f t="shared" si="174"/>
        <v>0.17948717948717952</v>
      </c>
      <c r="G361" s="407">
        <f t="shared" si="175"/>
        <v>-0.31343283582089554</v>
      </c>
      <c r="H361" s="426">
        <f t="shared" si="176"/>
        <v>105</v>
      </c>
      <c r="I361" s="426">
        <f t="shared" si="177"/>
        <v>-315</v>
      </c>
      <c r="J361" s="407">
        <f t="shared" si="178"/>
        <v>5.4354247902634999E-3</v>
      </c>
      <c r="K361" s="409"/>
      <c r="L361" s="425">
        <v>1041</v>
      </c>
      <c r="M361" s="425">
        <v>474</v>
      </c>
      <c r="N361" s="425">
        <v>585</v>
      </c>
      <c r="O361" s="425">
        <v>670.75</v>
      </c>
      <c r="P361" s="407">
        <f t="shared" si="179"/>
        <v>0.1465811965811965</v>
      </c>
      <c r="Q361" s="407">
        <f t="shared" si="180"/>
        <v>-0.35566762728146017</v>
      </c>
      <c r="R361" s="426">
        <f t="shared" si="181"/>
        <v>85.75</v>
      </c>
      <c r="S361" s="426">
        <f t="shared" si="182"/>
        <v>-370.25</v>
      </c>
      <c r="T361" s="407">
        <f t="shared" si="183"/>
        <v>5.2837843160423803E-3</v>
      </c>
    </row>
    <row r="362" spans="1:20" x14ac:dyDescent="0.25">
      <c r="A362" s="411" t="s">
        <v>11</v>
      </c>
      <c r="B362" s="419">
        <v>44030</v>
      </c>
      <c r="C362" s="419">
        <v>34167</v>
      </c>
      <c r="D362" s="419">
        <v>36472</v>
      </c>
      <c r="E362" s="419">
        <v>35986</v>
      </c>
      <c r="F362" s="391">
        <f t="shared" si="174"/>
        <v>-1.3325290633910969E-2</v>
      </c>
      <c r="G362" s="391">
        <f t="shared" si="175"/>
        <v>-0.18269361798773565</v>
      </c>
      <c r="H362" s="420">
        <f t="shared" si="176"/>
        <v>-486</v>
      </c>
      <c r="I362" s="420">
        <f t="shared" si="177"/>
        <v>-8044</v>
      </c>
      <c r="J362" s="391">
        <f t="shared" si="178"/>
        <v>0.2834770963803222</v>
      </c>
      <c r="K362" s="393"/>
      <c r="L362" s="419">
        <v>43940</v>
      </c>
      <c r="M362" s="419">
        <v>32618.25</v>
      </c>
      <c r="N362" s="419">
        <v>36507</v>
      </c>
      <c r="O362" s="419">
        <v>36139.5</v>
      </c>
      <c r="P362" s="391">
        <f t="shared" si="179"/>
        <v>-1.0066562577039972E-2</v>
      </c>
      <c r="Q362" s="391">
        <f t="shared" si="180"/>
        <v>-0.1775261720527993</v>
      </c>
      <c r="R362" s="420">
        <f t="shared" si="181"/>
        <v>-367.5</v>
      </c>
      <c r="S362" s="420">
        <f t="shared" si="182"/>
        <v>-7800.5</v>
      </c>
      <c r="T362" s="391">
        <f t="shared" si="183"/>
        <v>0.28468628146047503</v>
      </c>
    </row>
    <row r="363" spans="1:20" x14ac:dyDescent="0.25">
      <c r="A363" s="395" t="s">
        <v>12</v>
      </c>
      <c r="B363" s="423">
        <v>1933</v>
      </c>
      <c r="C363" s="423">
        <v>2230</v>
      </c>
      <c r="D363" s="421">
        <v>2117</v>
      </c>
      <c r="E363" s="423">
        <v>2117</v>
      </c>
      <c r="F363" s="397">
        <f t="shared" si="174"/>
        <v>0</v>
      </c>
      <c r="G363" s="397">
        <f t="shared" si="175"/>
        <v>9.5188825659596521E-2</v>
      </c>
      <c r="H363" s="422">
        <f t="shared" si="176"/>
        <v>0</v>
      </c>
      <c r="I363" s="422">
        <f t="shared" si="177"/>
        <v>184</v>
      </c>
      <c r="J363" s="397">
        <f t="shared" si="178"/>
        <v>1.6676513450707E-2</v>
      </c>
      <c r="K363" s="399"/>
      <c r="L363" s="423">
        <v>1933</v>
      </c>
      <c r="M363" s="423">
        <v>2230</v>
      </c>
      <c r="N363" s="421">
        <v>2117</v>
      </c>
      <c r="O363" s="423">
        <v>2117</v>
      </c>
      <c r="P363" s="397">
        <f t="shared" si="179"/>
        <v>0</v>
      </c>
      <c r="Q363" s="397">
        <f t="shared" si="180"/>
        <v>9.5188825659596521E-2</v>
      </c>
      <c r="R363" s="422">
        <f t="shared" si="181"/>
        <v>0</v>
      </c>
      <c r="S363" s="422">
        <f t="shared" si="182"/>
        <v>184</v>
      </c>
      <c r="T363" s="397">
        <f t="shared" si="183"/>
        <v>1.6676513450707E-2</v>
      </c>
    </row>
    <row r="364" spans="1:20" x14ac:dyDescent="0.25">
      <c r="A364" s="37" t="s">
        <v>8</v>
      </c>
      <c r="B364" s="423">
        <v>24083</v>
      </c>
      <c r="C364" s="423">
        <v>20283</v>
      </c>
      <c r="D364" s="423">
        <v>21601</v>
      </c>
      <c r="E364" s="423">
        <v>21076</v>
      </c>
      <c r="F364" s="324">
        <f t="shared" si="174"/>
        <v>-2.4304430350446715E-2</v>
      </c>
      <c r="G364" s="324">
        <f t="shared" si="175"/>
        <v>-0.12485985965203672</v>
      </c>
      <c r="H364" s="424">
        <f t="shared" si="176"/>
        <v>-525</v>
      </c>
      <c r="I364" s="424">
        <f t="shared" si="177"/>
        <v>-3007</v>
      </c>
      <c r="J364" s="324">
        <f t="shared" si="178"/>
        <v>0.16602465634723698</v>
      </c>
      <c r="K364" s="403"/>
      <c r="L364" s="423">
        <v>23993</v>
      </c>
      <c r="M364" s="423">
        <v>19413.75</v>
      </c>
      <c r="N364" s="423">
        <v>21644</v>
      </c>
      <c r="O364" s="423">
        <v>21236.5</v>
      </c>
      <c r="P364" s="324">
        <f t="shared" si="179"/>
        <v>-1.8827388652744359E-2</v>
      </c>
      <c r="Q364" s="324">
        <f t="shared" si="180"/>
        <v>-0.11488767557204183</v>
      </c>
      <c r="R364" s="424">
        <f t="shared" si="181"/>
        <v>-407.5</v>
      </c>
      <c r="S364" s="424">
        <f t="shared" si="182"/>
        <v>-2756.5</v>
      </c>
      <c r="T364" s="324">
        <f t="shared" si="183"/>
        <v>0.16728898341801568</v>
      </c>
    </row>
    <row r="365" spans="1:20" x14ac:dyDescent="0.25">
      <c r="A365" s="37" t="s">
        <v>9</v>
      </c>
      <c r="B365" s="423">
        <v>12430</v>
      </c>
      <c r="C365" s="423">
        <v>8656</v>
      </c>
      <c r="D365" s="423">
        <v>9325</v>
      </c>
      <c r="E365" s="423">
        <v>9384</v>
      </c>
      <c r="F365" s="324">
        <f t="shared" si="174"/>
        <v>6.3270777479893514E-3</v>
      </c>
      <c r="G365" s="324">
        <f t="shared" si="175"/>
        <v>-0.24505229283990348</v>
      </c>
      <c r="H365" s="424">
        <f t="shared" si="176"/>
        <v>59</v>
      </c>
      <c r="I365" s="424">
        <f t="shared" si="177"/>
        <v>-3046</v>
      </c>
      <c r="J365" s="324">
        <f t="shared" si="178"/>
        <v>7.3921777147583606E-2</v>
      </c>
      <c r="K365" s="403"/>
      <c r="L365" s="423">
        <v>12430</v>
      </c>
      <c r="M365" s="423">
        <v>7976.5</v>
      </c>
      <c r="N365" s="423">
        <v>9325</v>
      </c>
      <c r="O365" s="423">
        <v>9384</v>
      </c>
      <c r="P365" s="324">
        <f t="shared" si="179"/>
        <v>6.3270777479893514E-3</v>
      </c>
      <c r="Q365" s="324">
        <f t="shared" si="180"/>
        <v>-0.24505229283990348</v>
      </c>
      <c r="R365" s="424">
        <f t="shared" si="181"/>
        <v>59</v>
      </c>
      <c r="S365" s="424">
        <f t="shared" si="182"/>
        <v>-3046</v>
      </c>
      <c r="T365" s="324">
        <f t="shared" si="183"/>
        <v>7.3921777147583606E-2</v>
      </c>
    </row>
    <row r="366" spans="1:20" x14ac:dyDescent="0.25">
      <c r="A366" s="412" t="s">
        <v>10</v>
      </c>
      <c r="B366" s="425">
        <v>5584</v>
      </c>
      <c r="C366" s="425">
        <v>2998</v>
      </c>
      <c r="D366" s="425">
        <v>3429</v>
      </c>
      <c r="E366" s="425">
        <v>3409</v>
      </c>
      <c r="F366" s="413">
        <f t="shared" si="174"/>
        <v>-5.8326042578010773E-3</v>
      </c>
      <c r="G366" s="413">
        <f t="shared" si="175"/>
        <v>-0.38950573065902583</v>
      </c>
      <c r="H366" s="427">
        <f t="shared" si="176"/>
        <v>-20</v>
      </c>
      <c r="I366" s="427">
        <f t="shared" si="177"/>
        <v>-2175</v>
      </c>
      <c r="J366" s="413">
        <f t="shared" si="178"/>
        <v>2.6854149434794597E-2</v>
      </c>
      <c r="K366" s="415"/>
      <c r="L366" s="425">
        <v>5584</v>
      </c>
      <c r="M366" s="425">
        <v>2998</v>
      </c>
      <c r="N366" s="425">
        <v>3421</v>
      </c>
      <c r="O366" s="425">
        <v>3402</v>
      </c>
      <c r="P366" s="413">
        <f t="shared" si="179"/>
        <v>-5.5539315989476812E-3</v>
      </c>
      <c r="Q366" s="413">
        <f t="shared" si="180"/>
        <v>-0.39075931232091687</v>
      </c>
      <c r="R366" s="427">
        <f t="shared" si="181"/>
        <v>-19</v>
      </c>
      <c r="S366" s="427">
        <f t="shared" si="182"/>
        <v>-2182</v>
      </c>
      <c r="T366" s="413">
        <f t="shared" si="183"/>
        <v>2.6799007444168736E-2</v>
      </c>
    </row>
    <row r="367" spans="1:20" ht="21" x14ac:dyDescent="0.35">
      <c r="A367" s="416" t="s">
        <v>87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</row>
    <row r="368" spans="1:20" x14ac:dyDescent="0.25">
      <c r="A368" s="72"/>
      <c r="B368" s="11" t="s">
        <v>152</v>
      </c>
      <c r="C368" s="12"/>
      <c r="D368" s="12"/>
      <c r="E368" s="12"/>
      <c r="F368" s="12"/>
      <c r="G368" s="12"/>
      <c r="H368" s="12"/>
      <c r="I368" s="12"/>
      <c r="J368" s="12"/>
      <c r="K368" s="379"/>
      <c r="L368" s="11" t="str">
        <f>CONCATENATE("acumulado ",B368)</f>
        <v>acumulado abril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80">
        <f>B$6</f>
        <v>2019</v>
      </c>
      <c r="C369" s="380">
        <f>C$6</f>
        <v>2022</v>
      </c>
      <c r="D369" s="380">
        <f>D$6</f>
        <v>2023</v>
      </c>
      <c r="E369" s="380">
        <f>E$6</f>
        <v>2024</v>
      </c>
      <c r="F369" s="380" t="str">
        <f>CONCATENATE("var ",RIGHT(E369,2),"/",RIGHT(D369,2))</f>
        <v>var 24/23</v>
      </c>
      <c r="G369" s="380" t="str">
        <f>CONCATENATE("var ",RIGHT(E369,2),"/",RIGHT(B369,2))</f>
        <v>var 24/19</v>
      </c>
      <c r="H369" s="380" t="str">
        <f>CONCATENATE("dif ",RIGHT(E369,2),"-",RIGHT(D369,2))</f>
        <v>dif 24-23</v>
      </c>
      <c r="I369" s="380" t="str">
        <f>CONCATENATE("dif ",RIGHT(E369,2),"-",RIGHT(B369,2))</f>
        <v>dif 24-19</v>
      </c>
      <c r="J369" s="380" t="str">
        <f>CONCATENATE("cuota ",RIGHT(E369,2))</f>
        <v>cuota 24</v>
      </c>
      <c r="K369" s="382"/>
      <c r="L369" s="380">
        <f>L$6</f>
        <v>2019</v>
      </c>
      <c r="M369" s="380">
        <f>M$6</f>
        <v>2022</v>
      </c>
      <c r="N369" s="380">
        <f>N$6</f>
        <v>2023</v>
      </c>
      <c r="O369" s="380">
        <f>O$6</f>
        <v>2024</v>
      </c>
      <c r="P369" s="380" t="str">
        <f>CONCATENATE("var ",RIGHT(O369,2),"/",RIGHT(N369,2))</f>
        <v>var 24/23</v>
      </c>
      <c r="Q369" s="380" t="str">
        <f>CONCATENATE("var ",RIGHT(O369,2),"/",RIGHT(L369,2))</f>
        <v>var 24/19</v>
      </c>
      <c r="R369" s="380" t="str">
        <f>CONCATENATE("dif ",RIGHT(O369,2),"-",RIGHT(N369,2))</f>
        <v>dif 24-23</v>
      </c>
      <c r="S369" s="380" t="str">
        <f>CONCATENATE("dif ",RIGHT(O369,2),"-",RIGHT(L369,2))</f>
        <v>dif 24-19</v>
      </c>
      <c r="T369" s="380" t="str">
        <f>CONCATENATE("cuota ",RIGHT(O369,2))</f>
        <v>cuota 24</v>
      </c>
    </row>
    <row r="370" spans="1:20" x14ac:dyDescent="0.25">
      <c r="A370" s="383" t="s">
        <v>48</v>
      </c>
      <c r="B370" s="417">
        <v>131500</v>
      </c>
      <c r="C370" s="417">
        <v>125504</v>
      </c>
      <c r="D370" s="417">
        <v>125206</v>
      </c>
      <c r="E370" s="417">
        <v>126945</v>
      </c>
      <c r="F370" s="385">
        <f t="shared" ref="F370:F380" si="184">E370/D370-1</f>
        <v>1.3889110745491484E-2</v>
      </c>
      <c r="G370" s="385">
        <f t="shared" ref="G370:G380" si="185">E370/B370-1</f>
        <v>-3.4638783269961948E-2</v>
      </c>
      <c r="H370" s="418">
        <f t="shared" ref="H370:H380" si="186">E370-D370</f>
        <v>1739</v>
      </c>
      <c r="I370" s="418">
        <f t="shared" ref="I370:I380" si="187">E370-B370</f>
        <v>-4555</v>
      </c>
      <c r="J370" s="385">
        <f t="shared" ref="J370:J380" si="188">E370/$E$370</f>
        <v>1</v>
      </c>
      <c r="K370" s="387"/>
      <c r="L370" s="417">
        <v>132671.25</v>
      </c>
      <c r="M370" s="417">
        <v>121718.75</v>
      </c>
      <c r="N370" s="417">
        <v>125943.5</v>
      </c>
      <c r="O370" s="417">
        <v>127396.75</v>
      </c>
      <c r="P370" s="385">
        <f t="shared" ref="P370:P380" si="189">O370/N370-1</f>
        <v>1.1538904349966517E-2</v>
      </c>
      <c r="Q370" s="385">
        <f t="shared" ref="Q370:Q380" si="190">O370/L370-1</f>
        <v>-3.975616420286987E-2</v>
      </c>
      <c r="R370" s="418">
        <f t="shared" ref="R370:R380" si="191">O370-N370</f>
        <v>1453.25</v>
      </c>
      <c r="S370" s="418">
        <f t="shared" ref="S370:S380" si="192">O370-L370</f>
        <v>-5274.5</v>
      </c>
      <c r="T370" s="385">
        <f t="shared" ref="T370:T380" si="193">O370/$E$370</f>
        <v>1.0035586277521762</v>
      </c>
    </row>
    <row r="371" spans="1:20" x14ac:dyDescent="0.25">
      <c r="A371" s="94" t="s">
        <v>49</v>
      </c>
      <c r="B371" s="423">
        <v>45400</v>
      </c>
      <c r="C371" s="423">
        <v>45246</v>
      </c>
      <c r="D371" s="421">
        <v>45736</v>
      </c>
      <c r="E371" s="423">
        <v>46121</v>
      </c>
      <c r="F371" s="324">
        <f t="shared" si="184"/>
        <v>8.4178765086584395E-3</v>
      </c>
      <c r="G371" s="324">
        <f t="shared" si="185"/>
        <v>1.5881057268722465E-2</v>
      </c>
      <c r="H371" s="424">
        <f t="shared" si="186"/>
        <v>385</v>
      </c>
      <c r="I371" s="424">
        <f t="shared" si="187"/>
        <v>721</v>
      </c>
      <c r="J371" s="324">
        <f t="shared" si="188"/>
        <v>0.36331482137933752</v>
      </c>
      <c r="K371" s="403"/>
      <c r="L371" s="423">
        <v>46616.5</v>
      </c>
      <c r="M371" s="423">
        <v>43615.25</v>
      </c>
      <c r="N371" s="421">
        <v>45871.75</v>
      </c>
      <c r="O371" s="423">
        <v>46517</v>
      </c>
      <c r="P371" s="324">
        <f t="shared" si="189"/>
        <v>1.4066391624474761E-2</v>
      </c>
      <c r="Q371" s="324">
        <f t="shared" si="190"/>
        <v>-2.1344373773234393E-3</v>
      </c>
      <c r="R371" s="424">
        <f t="shared" si="191"/>
        <v>645.25</v>
      </c>
      <c r="S371" s="424">
        <f t="shared" si="192"/>
        <v>-99.5</v>
      </c>
      <c r="T371" s="324">
        <f t="shared" si="193"/>
        <v>0.36643428256331484</v>
      </c>
    </row>
    <row r="372" spans="1:20" x14ac:dyDescent="0.25">
      <c r="A372" s="97" t="s">
        <v>50</v>
      </c>
      <c r="B372" s="423">
        <v>41513</v>
      </c>
      <c r="C372" s="423">
        <v>38116</v>
      </c>
      <c r="D372" s="423">
        <v>37203</v>
      </c>
      <c r="E372" s="423">
        <v>37697</v>
      </c>
      <c r="F372" s="324">
        <f t="shared" si="184"/>
        <v>1.3278499045775938E-2</v>
      </c>
      <c r="G372" s="324">
        <f t="shared" si="185"/>
        <v>-9.1923012068508614E-2</v>
      </c>
      <c r="H372" s="424">
        <f t="shared" si="186"/>
        <v>494</v>
      </c>
      <c r="I372" s="424">
        <f t="shared" si="187"/>
        <v>-3816</v>
      </c>
      <c r="J372" s="324">
        <f t="shared" si="188"/>
        <v>0.29695537437472919</v>
      </c>
      <c r="K372" s="403"/>
      <c r="L372" s="423">
        <v>41513</v>
      </c>
      <c r="M372" s="423">
        <v>36937.25</v>
      </c>
      <c r="N372" s="423">
        <v>37678.5</v>
      </c>
      <c r="O372" s="423">
        <v>37916.5</v>
      </c>
      <c r="P372" s="324">
        <f t="shared" si="189"/>
        <v>6.316599652321564E-3</v>
      </c>
      <c r="Q372" s="324">
        <f t="shared" si="190"/>
        <v>-8.6635511767398143E-2</v>
      </c>
      <c r="R372" s="424">
        <f t="shared" si="191"/>
        <v>238</v>
      </c>
      <c r="S372" s="424">
        <f t="shared" si="192"/>
        <v>-3596.5</v>
      </c>
      <c r="T372" s="324">
        <f t="shared" si="193"/>
        <v>0.29868446965221157</v>
      </c>
    </row>
    <row r="373" spans="1:20" x14ac:dyDescent="0.25">
      <c r="A373" s="97" t="s">
        <v>52</v>
      </c>
      <c r="B373" s="423">
        <v>21511</v>
      </c>
      <c r="C373" s="423">
        <v>18878</v>
      </c>
      <c r="D373" s="423">
        <v>19226</v>
      </c>
      <c r="E373" s="423">
        <v>20140</v>
      </c>
      <c r="F373" s="324">
        <f t="shared" si="184"/>
        <v>4.7539789867887317E-2</v>
      </c>
      <c r="G373" s="324">
        <f t="shared" si="185"/>
        <v>-6.3734833341081321E-2</v>
      </c>
      <c r="H373" s="424">
        <f t="shared" si="186"/>
        <v>914</v>
      </c>
      <c r="I373" s="424">
        <f t="shared" si="187"/>
        <v>-1371</v>
      </c>
      <c r="J373" s="324">
        <f t="shared" si="188"/>
        <v>0.15865138445783608</v>
      </c>
      <c r="K373" s="403"/>
      <c r="L373" s="423">
        <v>21430</v>
      </c>
      <c r="M373" s="423">
        <v>18410.75</v>
      </c>
      <c r="N373" s="423">
        <v>19185.25</v>
      </c>
      <c r="O373" s="423">
        <v>19865</v>
      </c>
      <c r="P373" s="324">
        <f t="shared" si="189"/>
        <v>3.5430864857116884E-2</v>
      </c>
      <c r="Q373" s="324">
        <f t="shared" si="190"/>
        <v>-7.3028464769015367E-2</v>
      </c>
      <c r="R373" s="424">
        <f t="shared" si="191"/>
        <v>679.75</v>
      </c>
      <c r="S373" s="424">
        <f t="shared" si="192"/>
        <v>-1565</v>
      </c>
      <c r="T373" s="324">
        <f t="shared" si="193"/>
        <v>0.15648509196896293</v>
      </c>
    </row>
    <row r="374" spans="1:20" x14ac:dyDescent="0.25">
      <c r="A374" s="97" t="s">
        <v>53</v>
      </c>
      <c r="B374" s="423">
        <v>4121</v>
      </c>
      <c r="C374" s="423">
        <v>4653</v>
      </c>
      <c r="D374" s="423">
        <v>4791</v>
      </c>
      <c r="E374" s="423">
        <v>4797</v>
      </c>
      <c r="F374" s="324">
        <f t="shared" si="184"/>
        <v>1.2523481527864089E-3</v>
      </c>
      <c r="G374" s="324">
        <f t="shared" si="185"/>
        <v>0.16403785488959</v>
      </c>
      <c r="H374" s="424">
        <f t="shared" si="186"/>
        <v>6</v>
      </c>
      <c r="I374" s="424">
        <f t="shared" si="187"/>
        <v>676</v>
      </c>
      <c r="J374" s="324">
        <f t="shared" si="188"/>
        <v>3.7788018433179721E-2</v>
      </c>
      <c r="K374" s="403"/>
      <c r="L374" s="423">
        <v>4121</v>
      </c>
      <c r="M374" s="423">
        <v>4290</v>
      </c>
      <c r="N374" s="423">
        <v>4791</v>
      </c>
      <c r="O374" s="423">
        <v>4797</v>
      </c>
      <c r="P374" s="324">
        <f t="shared" si="189"/>
        <v>1.2523481527864089E-3</v>
      </c>
      <c r="Q374" s="324">
        <f t="shared" si="190"/>
        <v>0.16403785488959</v>
      </c>
      <c r="R374" s="424">
        <f t="shared" si="191"/>
        <v>6</v>
      </c>
      <c r="S374" s="424">
        <f t="shared" si="192"/>
        <v>676</v>
      </c>
      <c r="T374" s="324">
        <f t="shared" si="193"/>
        <v>3.7788018433179721E-2</v>
      </c>
    </row>
    <row r="375" spans="1:20" x14ac:dyDescent="0.25">
      <c r="A375" s="97" t="s">
        <v>54</v>
      </c>
      <c r="B375" s="423">
        <v>2708</v>
      </c>
      <c r="C375" s="423">
        <v>2637</v>
      </c>
      <c r="D375" s="423">
        <v>2855</v>
      </c>
      <c r="E375" s="423">
        <v>2773</v>
      </c>
      <c r="F375" s="324">
        <f t="shared" si="184"/>
        <v>-2.8721541155866892E-2</v>
      </c>
      <c r="G375" s="324">
        <f t="shared" si="185"/>
        <v>2.400295420974885E-2</v>
      </c>
      <c r="H375" s="424">
        <f t="shared" si="186"/>
        <v>-82</v>
      </c>
      <c r="I375" s="424">
        <f t="shared" si="187"/>
        <v>65</v>
      </c>
      <c r="J375" s="324">
        <f t="shared" si="188"/>
        <v>2.1844105715073458E-2</v>
      </c>
      <c r="K375" s="403"/>
      <c r="L375" s="423">
        <v>2743.75</v>
      </c>
      <c r="M375" s="423">
        <v>2541</v>
      </c>
      <c r="N375" s="423">
        <v>2843.5</v>
      </c>
      <c r="O375" s="423">
        <v>2771.25</v>
      </c>
      <c r="P375" s="324">
        <f t="shared" si="189"/>
        <v>-2.5408827149639546E-2</v>
      </c>
      <c r="Q375" s="324">
        <f t="shared" si="190"/>
        <v>1.0022779043280083E-2</v>
      </c>
      <c r="R375" s="424">
        <f t="shared" si="191"/>
        <v>-72.25</v>
      </c>
      <c r="S375" s="424">
        <f t="shared" si="192"/>
        <v>27.5</v>
      </c>
      <c r="T375" s="324">
        <f t="shared" si="193"/>
        <v>2.1830320217416991E-2</v>
      </c>
    </row>
    <row r="376" spans="1:20" x14ac:dyDescent="0.25">
      <c r="A376" s="97" t="s">
        <v>55</v>
      </c>
      <c r="B376" s="423">
        <v>778</v>
      </c>
      <c r="C376" s="423">
        <v>663</v>
      </c>
      <c r="D376" s="423">
        <v>663</v>
      </c>
      <c r="E376" s="423">
        <v>673</v>
      </c>
      <c r="F376" s="324">
        <f t="shared" si="184"/>
        <v>1.5082956259426794E-2</v>
      </c>
      <c r="G376" s="324">
        <f t="shared" si="185"/>
        <v>-0.13496143958868889</v>
      </c>
      <c r="H376" s="424">
        <f t="shared" si="186"/>
        <v>10</v>
      </c>
      <c r="I376" s="424">
        <f t="shared" si="187"/>
        <v>-105</v>
      </c>
      <c r="J376" s="324">
        <f t="shared" si="188"/>
        <v>5.3015085273149789E-3</v>
      </c>
      <c r="K376" s="403"/>
      <c r="L376" s="423">
        <v>778</v>
      </c>
      <c r="M376" s="423">
        <v>634.5</v>
      </c>
      <c r="N376" s="423">
        <v>663</v>
      </c>
      <c r="O376" s="423">
        <v>673</v>
      </c>
      <c r="P376" s="324">
        <f t="shared" si="189"/>
        <v>1.5082956259426794E-2</v>
      </c>
      <c r="Q376" s="324">
        <f t="shared" si="190"/>
        <v>-0.13496143958868889</v>
      </c>
      <c r="R376" s="424">
        <f t="shared" si="191"/>
        <v>10</v>
      </c>
      <c r="S376" s="424">
        <f t="shared" si="192"/>
        <v>-105</v>
      </c>
      <c r="T376" s="324">
        <f t="shared" si="193"/>
        <v>5.3015085273149789E-3</v>
      </c>
    </row>
    <row r="377" spans="1:20" x14ac:dyDescent="0.25">
      <c r="A377" s="97" t="s">
        <v>56</v>
      </c>
      <c r="B377" s="423">
        <v>6890</v>
      </c>
      <c r="C377" s="423">
        <v>6412</v>
      </c>
      <c r="D377" s="423">
        <v>6177</v>
      </c>
      <c r="E377" s="423">
        <v>6415</v>
      </c>
      <c r="F377" s="324">
        <f t="shared" si="184"/>
        <v>3.8530030759268197E-2</v>
      </c>
      <c r="G377" s="324">
        <f t="shared" si="185"/>
        <v>-6.8940493468795383E-2</v>
      </c>
      <c r="H377" s="424">
        <f t="shared" si="186"/>
        <v>238</v>
      </c>
      <c r="I377" s="424">
        <f t="shared" si="187"/>
        <v>-475</v>
      </c>
      <c r="J377" s="324">
        <f t="shared" si="188"/>
        <v>5.0533695694986017E-2</v>
      </c>
      <c r="K377" s="403"/>
      <c r="L377" s="423">
        <v>6890</v>
      </c>
      <c r="M377" s="423">
        <v>6412</v>
      </c>
      <c r="N377" s="423">
        <v>6355.5</v>
      </c>
      <c r="O377" s="423">
        <v>6415</v>
      </c>
      <c r="P377" s="324">
        <f t="shared" si="189"/>
        <v>9.3619699472897722E-3</v>
      </c>
      <c r="Q377" s="324">
        <f t="shared" si="190"/>
        <v>-6.8940493468795383E-2</v>
      </c>
      <c r="R377" s="424">
        <f t="shared" si="191"/>
        <v>59.5</v>
      </c>
      <c r="S377" s="424">
        <f t="shared" si="192"/>
        <v>-475</v>
      </c>
      <c r="T377" s="324">
        <f t="shared" si="193"/>
        <v>5.0533695694986017E-2</v>
      </c>
    </row>
    <row r="378" spans="1:20" x14ac:dyDescent="0.25">
      <c r="A378" s="97" t="s">
        <v>51</v>
      </c>
      <c r="B378" s="423">
        <v>1127</v>
      </c>
      <c r="C378" s="423">
        <v>844</v>
      </c>
      <c r="D378" s="423">
        <v>912</v>
      </c>
      <c r="E378" s="423">
        <v>912</v>
      </c>
      <c r="F378" s="324">
        <f t="shared" si="184"/>
        <v>0</v>
      </c>
      <c r="G378" s="324">
        <f t="shared" si="185"/>
        <v>-0.1907719609582964</v>
      </c>
      <c r="H378" s="424">
        <f t="shared" si="186"/>
        <v>0</v>
      </c>
      <c r="I378" s="424">
        <f t="shared" si="187"/>
        <v>-215</v>
      </c>
      <c r="J378" s="324">
        <f t="shared" si="188"/>
        <v>7.184213635826539E-3</v>
      </c>
      <c r="K378" s="403"/>
      <c r="L378" s="423">
        <v>1127</v>
      </c>
      <c r="M378" s="423">
        <v>823</v>
      </c>
      <c r="N378" s="423">
        <v>912</v>
      </c>
      <c r="O378" s="423">
        <v>912</v>
      </c>
      <c r="P378" s="324">
        <f t="shared" si="189"/>
        <v>0</v>
      </c>
      <c r="Q378" s="324">
        <f t="shared" si="190"/>
        <v>-0.1907719609582964</v>
      </c>
      <c r="R378" s="424">
        <f t="shared" si="191"/>
        <v>0</v>
      </c>
      <c r="S378" s="424">
        <f t="shared" si="192"/>
        <v>-215</v>
      </c>
      <c r="T378" s="324">
        <f t="shared" si="193"/>
        <v>7.184213635826539E-3</v>
      </c>
    </row>
    <row r="379" spans="1:20" x14ac:dyDescent="0.25">
      <c r="A379" s="98" t="s">
        <v>57</v>
      </c>
      <c r="B379" s="423">
        <v>4070</v>
      </c>
      <c r="C379" s="423">
        <v>4562</v>
      </c>
      <c r="D379" s="423">
        <v>4562</v>
      </c>
      <c r="E379" s="423">
        <v>4307</v>
      </c>
      <c r="F379" s="324">
        <f t="shared" si="184"/>
        <v>-5.5896536606751424E-2</v>
      </c>
      <c r="G379" s="324">
        <f t="shared" si="185"/>
        <v>5.8230958230958141E-2</v>
      </c>
      <c r="H379" s="424">
        <f t="shared" si="186"/>
        <v>-255</v>
      </c>
      <c r="I379" s="424">
        <f t="shared" si="187"/>
        <v>237</v>
      </c>
      <c r="J379" s="324">
        <f t="shared" si="188"/>
        <v>3.3928079089369415E-2</v>
      </c>
      <c r="K379" s="403"/>
      <c r="L379" s="423">
        <v>4070</v>
      </c>
      <c r="M379" s="423">
        <v>4562</v>
      </c>
      <c r="N379" s="423">
        <v>4562</v>
      </c>
      <c r="O379" s="423">
        <v>4434.5</v>
      </c>
      <c r="P379" s="324">
        <f t="shared" si="189"/>
        <v>-2.7948268303375712E-2</v>
      </c>
      <c r="Q379" s="324">
        <f t="shared" si="190"/>
        <v>8.9557739557739602E-2</v>
      </c>
      <c r="R379" s="424">
        <f t="shared" si="191"/>
        <v>-127.5</v>
      </c>
      <c r="S379" s="424">
        <f t="shared" si="192"/>
        <v>364.5</v>
      </c>
      <c r="T379" s="324">
        <f t="shared" si="193"/>
        <v>3.4932451061483322E-2</v>
      </c>
    </row>
    <row r="380" spans="1:20" x14ac:dyDescent="0.25">
      <c r="A380" s="99" t="s">
        <v>58</v>
      </c>
      <c r="B380" s="423">
        <v>3382</v>
      </c>
      <c r="C380" s="423">
        <v>3493</v>
      </c>
      <c r="D380" s="423">
        <v>3081</v>
      </c>
      <c r="E380" s="423">
        <v>3110</v>
      </c>
      <c r="F380" s="324">
        <f t="shared" si="184"/>
        <v>9.4125283998702791E-3</v>
      </c>
      <c r="G380" s="324">
        <f t="shared" si="185"/>
        <v>-8.0425783560023612E-2</v>
      </c>
      <c r="H380" s="424">
        <f t="shared" si="186"/>
        <v>29</v>
      </c>
      <c r="I380" s="424">
        <f t="shared" si="187"/>
        <v>-272</v>
      </c>
      <c r="J380" s="324">
        <f t="shared" si="188"/>
        <v>2.4498798692347081E-2</v>
      </c>
      <c r="K380" s="403"/>
      <c r="L380" s="423">
        <v>3382</v>
      </c>
      <c r="M380" s="423">
        <v>3493</v>
      </c>
      <c r="N380" s="423">
        <v>3081</v>
      </c>
      <c r="O380" s="423">
        <v>3095.5</v>
      </c>
      <c r="P380" s="324">
        <f t="shared" si="189"/>
        <v>4.7062641999351396E-3</v>
      </c>
      <c r="Q380" s="324">
        <f t="shared" si="190"/>
        <v>-8.4713187463039574E-2</v>
      </c>
      <c r="R380" s="424">
        <f t="shared" si="191"/>
        <v>14.5</v>
      </c>
      <c r="S380" s="424">
        <f t="shared" si="192"/>
        <v>-286.5</v>
      </c>
      <c r="T380" s="324">
        <f t="shared" si="193"/>
        <v>2.4384575997479223E-2</v>
      </c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ABD9-FD69-4379-B25B-41B8EE2AB49A}">
  <sheetPr codeName="Hoja15"/>
  <dimension ref="A1:AA411"/>
  <sheetViews>
    <sheetView topLeftCell="B1" workbookViewId="0">
      <selection activeCell="L73" sqref="L73"/>
    </sheetView>
  </sheetViews>
  <sheetFormatPr baseColWidth="10" defaultColWidth="0" defaultRowHeight="15" customHeight="1" zeroHeight="1" x14ac:dyDescent="0.25"/>
  <cols>
    <col min="1" max="2" width="29.85546875" bestFit="1" customWidth="1"/>
    <col min="3" max="6" width="11.42578125" style="469" customWidth="1"/>
    <col min="7" max="7" width="12.28515625" style="469" customWidth="1"/>
    <col min="8" max="10" width="12.7109375" style="469" customWidth="1"/>
    <col min="11" max="11" width="11.42578125" style="469" customWidth="1"/>
    <col min="12" max="12" width="1.28515625" style="469" customWidth="1"/>
    <col min="13" max="15" width="12.5703125" style="469" customWidth="1"/>
    <col min="16" max="18" width="11.42578125" style="469" customWidth="1"/>
    <col min="19" max="20" width="14" style="469" customWidth="1"/>
    <col min="21" max="21" width="11.42578125" style="469" customWidth="1"/>
    <col min="22" max="25" width="11.42578125" hidden="1" customWidth="1"/>
    <col min="26" max="26" width="24" hidden="1" customWidth="1"/>
    <col min="27" max="16384" width="11.42578125" hidden="1"/>
  </cols>
  <sheetData>
    <row r="1" spans="1:27" ht="53.2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ht="21" x14ac:dyDescent="0.35">
      <c r="A2" s="428" t="s">
        <v>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7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7" ht="21" x14ac:dyDescent="0.35">
      <c r="A4" s="429" t="s">
        <v>91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</row>
    <row r="5" spans="1:27" x14ac:dyDescent="0.25">
      <c r="A5" s="72"/>
      <c r="B5" s="72"/>
      <c r="C5" s="11" t="s">
        <v>152</v>
      </c>
      <c r="D5" s="12"/>
      <c r="E5" s="12"/>
      <c r="F5" s="12"/>
      <c r="G5" s="12"/>
      <c r="H5" s="12"/>
      <c r="I5" s="12"/>
      <c r="J5" s="12"/>
      <c r="K5" s="13"/>
      <c r="L5" s="430"/>
      <c r="M5" s="11" t="str">
        <f>CONCATENATE("acumulado ",C5)</f>
        <v>acumulado abril</v>
      </c>
      <c r="N5" s="12"/>
      <c r="O5" s="12"/>
      <c r="P5" s="12"/>
      <c r="Q5" s="12"/>
      <c r="R5" s="12"/>
      <c r="S5" s="12"/>
      <c r="T5" s="12"/>
      <c r="U5" s="13"/>
    </row>
    <row r="6" spans="1:27" x14ac:dyDescent="0.25">
      <c r="A6" s="15"/>
      <c r="B6" s="15"/>
      <c r="C6" s="16">
        <v>2019</v>
      </c>
      <c r="D6" s="16">
        <v>2022</v>
      </c>
      <c r="E6" s="16">
        <v>2023</v>
      </c>
      <c r="F6" s="16">
        <v>2024</v>
      </c>
      <c r="G6" s="16" t="str">
        <f>CONCATENATE("var ",RIGHT(F6,2),"/",RIGHT(D6,2))</f>
        <v>var 24/22</v>
      </c>
      <c r="H6" s="16" t="str">
        <f>CONCATENATE("var ",RIGHT(F6,2),"/",RIGHT(C6,2))</f>
        <v>var 24/19</v>
      </c>
      <c r="I6" s="16" t="str">
        <f>CONCATENATE("dif ",RIGHT(F6,2),"-",RIGHT(D6,2))</f>
        <v>dif 24-22</v>
      </c>
      <c r="J6" s="16" t="str">
        <f>CONCATENATE("dif ",RIGHT(F6,2),"-",RIGHT(C6,2))</f>
        <v>dif 24-19</v>
      </c>
      <c r="K6" s="16" t="str">
        <f>CONCATENATE("cuota ",RIGHT(F6,2))</f>
        <v>cuota 24</v>
      </c>
      <c r="L6" s="431"/>
      <c r="M6" s="16">
        <v>2019</v>
      </c>
      <c r="N6" s="16">
        <v>2022</v>
      </c>
      <c r="O6" s="16">
        <v>2023</v>
      </c>
      <c r="P6" s="16">
        <v>2024</v>
      </c>
      <c r="Q6" s="16" t="str">
        <f>CONCATENATE("var ",RIGHT(P6,2),"/",RIGHT(O6,2))</f>
        <v>var 24/23</v>
      </c>
      <c r="R6" s="16" t="str">
        <f>CONCATENATE("var ",RIGHT(P6,2),"/",RIGHT(M6,2))</f>
        <v>var 24/19</v>
      </c>
      <c r="S6" s="16" t="str">
        <f>CONCATENATE("dif ",RIGHT(P6,2),"-",RIGHT(O6,2))</f>
        <v>dif 24-23</v>
      </c>
      <c r="T6" s="16" t="str">
        <f>CONCATENATE("dif ",RIGHT(P6,2),"-",RIGHT(M6,2))</f>
        <v>dif 24-19</v>
      </c>
      <c r="U6" s="16" t="str">
        <f>CONCATENATE("cuota ",RIGHT(P6,2))</f>
        <v>cuota 24</v>
      </c>
      <c r="AA6" s="432"/>
    </row>
    <row r="7" spans="1:27" x14ac:dyDescent="0.25">
      <c r="A7" s="433" t="s">
        <v>92</v>
      </c>
      <c r="B7" s="433" t="s">
        <v>92</v>
      </c>
      <c r="C7" s="434">
        <v>694300</v>
      </c>
      <c r="D7" s="434">
        <v>745503</v>
      </c>
      <c r="E7" s="434">
        <v>790249</v>
      </c>
      <c r="F7" s="434">
        <v>790249</v>
      </c>
      <c r="G7" s="435">
        <f>IFERROR(F7/D7-1,"-")</f>
        <v>6.0021220571882417E-2</v>
      </c>
      <c r="H7" s="435">
        <f>IFERROR(F7/C7-1,"-")</f>
        <v>0.13819530462336171</v>
      </c>
      <c r="I7" s="434">
        <f>IFERROR(F7-D7,"-")</f>
        <v>44746</v>
      </c>
      <c r="J7" s="434">
        <f>IFERROR(F7-C7,"-")</f>
        <v>95949</v>
      </c>
      <c r="K7" s="435">
        <f>F7/$F$7</f>
        <v>1</v>
      </c>
      <c r="L7" s="436"/>
      <c r="M7" s="434">
        <v>2822512</v>
      </c>
      <c r="N7" s="434">
        <v>2472304</v>
      </c>
      <c r="O7" s="434">
        <v>3028313</v>
      </c>
      <c r="P7" s="434">
        <v>3385168</v>
      </c>
      <c r="Q7" s="435">
        <f>IFERROR(P7/O7-1,"-")</f>
        <v>0.11783953640195044</v>
      </c>
      <c r="R7" s="435">
        <f>IFERROR(P7/M7-1,"-")</f>
        <v>0.1993458309477516</v>
      </c>
      <c r="S7" s="434">
        <f>IFERROR(P7-O7,"-")</f>
        <v>356855</v>
      </c>
      <c r="T7" s="434">
        <f>IFERROR(P7-M7,"-")</f>
        <v>562656</v>
      </c>
      <c r="U7" s="435">
        <f>P7/$P$7</f>
        <v>1</v>
      </c>
      <c r="AA7" s="437"/>
    </row>
    <row r="8" spans="1:27" x14ac:dyDescent="0.25">
      <c r="A8" s="438" t="s">
        <v>93</v>
      </c>
      <c r="B8" s="438" t="s">
        <v>93</v>
      </c>
      <c r="C8" s="439">
        <v>619984</v>
      </c>
      <c r="D8" s="439">
        <v>684214</v>
      </c>
      <c r="E8" s="439">
        <v>738324</v>
      </c>
      <c r="F8" s="439">
        <v>738324</v>
      </c>
      <c r="G8" s="440">
        <f>IFERROR(F8/D8-1,"-")</f>
        <v>7.9083444653281099E-2</v>
      </c>
      <c r="H8" s="441">
        <f>IFERROR(F8/C8-1,"-")</f>
        <v>0.19087589357144696</v>
      </c>
      <c r="I8" s="439">
        <f>IFERROR(F8-D8,"-")</f>
        <v>54110</v>
      </c>
      <c r="J8" s="439">
        <f>IFERROR(F8-C8,"-")</f>
        <v>118340</v>
      </c>
      <c r="K8" s="440">
        <f>F8/$F$7</f>
        <v>0.93429286212320417</v>
      </c>
      <c r="L8" s="431"/>
      <c r="M8" s="439">
        <v>2488072</v>
      </c>
      <c r="N8" s="439">
        <v>2241458</v>
      </c>
      <c r="O8" s="439">
        <v>2739625</v>
      </c>
      <c r="P8" s="439">
        <v>3098808</v>
      </c>
      <c r="Q8" s="440">
        <f>IFERROR(P8/O8-1,"-")</f>
        <v>0.13110662955696495</v>
      </c>
      <c r="R8" s="440">
        <f>IFERROR(P8/M8-1,"-")</f>
        <v>0.24546556530518404</v>
      </c>
      <c r="S8" s="439">
        <f>IFERROR(P8-O8,"-")</f>
        <v>359183</v>
      </c>
      <c r="T8" s="439">
        <f>IFERROR(P8-M8,"-")</f>
        <v>610736</v>
      </c>
      <c r="U8" s="440">
        <f>P8/$P$7</f>
        <v>0.91540744802030505</v>
      </c>
    </row>
    <row r="9" spans="1:27" x14ac:dyDescent="0.25">
      <c r="A9" s="438" t="s">
        <v>94</v>
      </c>
      <c r="B9" s="438" t="s">
        <v>94</v>
      </c>
      <c r="C9" s="439">
        <v>74316</v>
      </c>
      <c r="D9" s="439">
        <v>61289</v>
      </c>
      <c r="E9" s="439">
        <v>51925</v>
      </c>
      <c r="F9" s="439">
        <v>51925</v>
      </c>
      <c r="G9" s="440">
        <f>IFERROR(F9/D9-1,"-")</f>
        <v>-0.15278434955701681</v>
      </c>
      <c r="H9" s="441">
        <f>IFERROR(F9/C9-1,"-")</f>
        <v>-0.30129447225361972</v>
      </c>
      <c r="I9" s="439">
        <f>IFERROR(F9-D9,"-")</f>
        <v>-9364</v>
      </c>
      <c r="J9" s="439">
        <f>IFERROR(F9-C9,"-")</f>
        <v>-22391</v>
      </c>
      <c r="K9" s="440">
        <f>F9/$F$7</f>
        <v>6.5707137876795801E-2</v>
      </c>
      <c r="L9" s="431"/>
      <c r="M9" s="439">
        <v>334440</v>
      </c>
      <c r="N9" s="439">
        <v>230846</v>
      </c>
      <c r="O9" s="439">
        <v>288688</v>
      </c>
      <c r="P9" s="439">
        <v>286360</v>
      </c>
      <c r="Q9" s="440">
        <f>IFERROR(P9/O9-1,"-")</f>
        <v>-8.0640691680984311E-3</v>
      </c>
      <c r="R9" s="440">
        <f>IFERROR(P9/M9-1,"-")</f>
        <v>-0.14376270781007061</v>
      </c>
      <c r="S9" s="439">
        <f>IFERROR(P9-O9,"-")</f>
        <v>-2328</v>
      </c>
      <c r="T9" s="439">
        <f>IFERROR(P9-M9,"-")</f>
        <v>-48080</v>
      </c>
      <c r="U9" s="440">
        <f>P9/$P$7</f>
        <v>8.4592551979694952E-2</v>
      </c>
    </row>
    <row r="10" spans="1:27" ht="21" x14ac:dyDescent="0.35">
      <c r="A10" s="429" t="s">
        <v>95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7" x14ac:dyDescent="0.25">
      <c r="A11" s="72"/>
      <c r="B11" s="72"/>
      <c r="C11" s="11" t="s">
        <v>152</v>
      </c>
      <c r="D11" s="12"/>
      <c r="E11" s="12"/>
      <c r="F11" s="12"/>
      <c r="G11" s="12"/>
      <c r="H11" s="12"/>
      <c r="I11" s="12"/>
      <c r="J11" s="12"/>
      <c r="K11" s="13"/>
      <c r="L11" s="430"/>
      <c r="M11" s="11" t="str">
        <f>CONCATENATE("acumulado ",C11)</f>
        <v>acumulado abril</v>
      </c>
      <c r="N11" s="12"/>
      <c r="O11" s="12"/>
      <c r="P11" s="12"/>
      <c r="Q11" s="12"/>
      <c r="R11" s="12"/>
      <c r="S11" s="12"/>
      <c r="T11" s="12"/>
      <c r="U11" s="13"/>
      <c r="Z11" s="442"/>
    </row>
    <row r="12" spans="1:27" x14ac:dyDescent="0.25">
      <c r="A12" s="15" t="s">
        <v>96</v>
      </c>
      <c r="B12" s="15" t="s">
        <v>96</v>
      </c>
      <c r="C12" s="16">
        <f>C$6</f>
        <v>2019</v>
      </c>
      <c r="D12" s="16">
        <f t="shared" ref="D12" si="0">D$6</f>
        <v>2022</v>
      </c>
      <c r="E12" s="16">
        <f>E$6</f>
        <v>2023</v>
      </c>
      <c r="F12" s="16">
        <f>F$6</f>
        <v>2024</v>
      </c>
      <c r="G12" s="16" t="str">
        <f>CONCATENATE("var ",RIGHT(F12,2),"/",RIGHT(D12,2))</f>
        <v>var 24/22</v>
      </c>
      <c r="H12" s="16" t="str">
        <f>CONCATENATE("var ",RIGHT(F12,2),"/",RIGHT(C12,2))</f>
        <v>var 24/19</v>
      </c>
      <c r="I12" s="16" t="str">
        <f>CONCATENATE("dif ",RIGHT(F12,2),"-",RIGHT(D12,2))</f>
        <v>dif 24-22</v>
      </c>
      <c r="J12" s="16" t="str">
        <f>CONCATENATE("dif ",RIGHT(F12,2),"-",RIGHT(C12,2))</f>
        <v>dif 24-19</v>
      </c>
      <c r="K12" s="16" t="str">
        <f>CONCATENATE("cuota ",RIGHT(F12,2))</f>
        <v>cuota 24</v>
      </c>
      <c r="L12" s="431"/>
      <c r="M12" s="16">
        <f>M$6</f>
        <v>2019</v>
      </c>
      <c r="N12" s="16">
        <f>N$6</f>
        <v>2022</v>
      </c>
      <c r="O12" s="16">
        <f t="shared" ref="O12:P12" si="1">O$6</f>
        <v>2023</v>
      </c>
      <c r="P12" s="16">
        <f t="shared" si="1"/>
        <v>2024</v>
      </c>
      <c r="Q12" s="16" t="str">
        <f>CONCATENATE("var ",RIGHT(P12,2),"/",RIGHT(O12,2))</f>
        <v>var 24/23</v>
      </c>
      <c r="R12" s="16" t="str">
        <f>CONCATENATE("var ",RIGHT(P12,2),"/",RIGHT(M12,2))</f>
        <v>var 24/19</v>
      </c>
      <c r="S12" s="16" t="str">
        <f>CONCATENATE("dif ",RIGHT(P12,2),"-",RIGHT(O12,2))</f>
        <v>dif 24-23</v>
      </c>
      <c r="T12" s="16" t="str">
        <f>CONCATENATE("dif ",RIGHT(P12,2),"-",RIGHT(M12,2))</f>
        <v>dif 24-19</v>
      </c>
      <c r="U12" s="16" t="str">
        <f>CONCATENATE("cuota ",RIGHT(P12,2))</f>
        <v>cuota 24</v>
      </c>
      <c r="Z12" s="443"/>
    </row>
    <row r="13" spans="1:27" x14ac:dyDescent="0.25">
      <c r="A13" s="444" t="s">
        <v>97</v>
      </c>
      <c r="B13" s="444" t="s">
        <v>97</v>
      </c>
      <c r="C13" s="445">
        <v>694300</v>
      </c>
      <c r="D13" s="445">
        <v>695010</v>
      </c>
      <c r="E13" s="445">
        <v>745503</v>
      </c>
      <c r="F13" s="445">
        <v>790249</v>
      </c>
      <c r="G13" s="446">
        <f>IFERROR(F13/D13-1,"-")</f>
        <v>0.13703256068258018</v>
      </c>
      <c r="H13" s="446">
        <f>IFERROR(F13/C13-1,"-")</f>
        <v>0.13819530462336171</v>
      </c>
      <c r="I13" s="445">
        <f>IFERROR(F13-D13,"-")</f>
        <v>95239</v>
      </c>
      <c r="J13" s="445">
        <f>IFERROR(F13-C13,"-")</f>
        <v>95949</v>
      </c>
      <c r="K13" s="446">
        <f>IFERROR(F13/$F$7,"-")</f>
        <v>1</v>
      </c>
      <c r="L13" s="436"/>
      <c r="M13" s="434">
        <v>2822512</v>
      </c>
      <c r="N13" s="434">
        <v>2472304</v>
      </c>
      <c r="O13" s="434">
        <v>3028313</v>
      </c>
      <c r="P13" s="434">
        <v>3385168</v>
      </c>
      <c r="Q13" s="435">
        <f t="shared" ref="Q13:Q47" si="2">IFERROR(P13/O13-1,"-")</f>
        <v>0.11783953640195044</v>
      </c>
      <c r="R13" s="435">
        <f t="shared" ref="R13:R47" si="3">IFERROR(P13/M13-1,"-")</f>
        <v>0.1993458309477516</v>
      </c>
      <c r="S13" s="434">
        <f t="shared" ref="S13:S47" si="4">IFERROR(P13-O13,"-")</f>
        <v>356855</v>
      </c>
      <c r="T13" s="434">
        <f t="shared" ref="T13:T47" si="5">IFERROR(P13-M13,"-")</f>
        <v>562656</v>
      </c>
      <c r="U13" s="435">
        <f>P13/$P$13</f>
        <v>1</v>
      </c>
      <c r="Z13" s="443"/>
    </row>
    <row r="14" spans="1:27" x14ac:dyDescent="0.25">
      <c r="A14" s="447" t="s">
        <v>98</v>
      </c>
      <c r="B14" s="447" t="s">
        <v>98</v>
      </c>
      <c r="C14" s="448">
        <v>278545</v>
      </c>
      <c r="D14" s="448">
        <v>263815</v>
      </c>
      <c r="E14" s="448">
        <v>293245</v>
      </c>
      <c r="F14" s="448">
        <v>310182</v>
      </c>
      <c r="G14" s="449">
        <f>IFERROR(F14/D14-1,"-")</f>
        <v>0.17575573792240773</v>
      </c>
      <c r="H14" s="449">
        <f t="shared" ref="H14:H47" si="6">IFERROR(F14/C14-1,"-")</f>
        <v>0.11357949343912122</v>
      </c>
      <c r="I14" s="448">
        <f t="shared" ref="I14:I47" si="7">IFERROR(F14-D14,"-")</f>
        <v>46367</v>
      </c>
      <c r="J14" s="448">
        <f t="shared" ref="J14:J47" si="8">IFERROR(F14-C14,"-")</f>
        <v>31637</v>
      </c>
      <c r="K14" s="449">
        <f t="shared" ref="K14:K20" si="9">IFERROR(F14/$F$7,"-")</f>
        <v>0.39251172731632689</v>
      </c>
      <c r="L14" s="436"/>
      <c r="M14" s="448">
        <v>1019277</v>
      </c>
      <c r="N14" s="448">
        <v>881351</v>
      </c>
      <c r="O14" s="448">
        <v>1084195</v>
      </c>
      <c r="P14" s="448">
        <v>1192203</v>
      </c>
      <c r="Q14" s="449">
        <f>IFERROR(P14/O14-1,"-")</f>
        <v>9.9620455729827251E-2</v>
      </c>
      <c r="R14" s="449">
        <f t="shared" si="3"/>
        <v>0.1696555499633563</v>
      </c>
      <c r="S14" s="448">
        <f t="shared" si="4"/>
        <v>108008</v>
      </c>
      <c r="T14" s="448">
        <f t="shared" si="5"/>
        <v>172926</v>
      </c>
      <c r="U14" s="449">
        <f t="shared" ref="U14:U47" si="10">P14/$P$13</f>
        <v>0.35218429336446522</v>
      </c>
    </row>
    <row r="15" spans="1:27" x14ac:dyDescent="0.25">
      <c r="A15" s="438" t="s">
        <v>99</v>
      </c>
      <c r="B15" s="438" t="s">
        <v>99</v>
      </c>
      <c r="C15" s="439">
        <v>118968</v>
      </c>
      <c r="D15" s="439">
        <v>108113</v>
      </c>
      <c r="E15" s="439">
        <v>121386</v>
      </c>
      <c r="F15" s="439">
        <v>124099</v>
      </c>
      <c r="G15" s="440">
        <f>IFERROR(F15/D15-1,"-")</f>
        <v>0.14786380916263542</v>
      </c>
      <c r="H15" s="440">
        <f t="shared" si="6"/>
        <v>4.31292448389482E-2</v>
      </c>
      <c r="I15" s="439">
        <f t="shared" si="7"/>
        <v>15986</v>
      </c>
      <c r="J15" s="439">
        <f t="shared" si="8"/>
        <v>5131</v>
      </c>
      <c r="K15" s="440">
        <f t="shared" si="9"/>
        <v>0.15703784503365395</v>
      </c>
      <c r="L15" s="431"/>
      <c r="M15" s="439">
        <v>442584</v>
      </c>
      <c r="N15" s="439">
        <v>366121</v>
      </c>
      <c r="O15" s="439">
        <v>438893</v>
      </c>
      <c r="P15" s="439">
        <v>467100</v>
      </c>
      <c r="Q15" s="440">
        <f t="shared" si="2"/>
        <v>6.4268511915204884E-2</v>
      </c>
      <c r="R15" s="440">
        <f>IFERROR(P15/M15-1,"-")</f>
        <v>5.5392874572962381E-2</v>
      </c>
      <c r="S15" s="439">
        <f>IFERROR(P15-O15,"-")</f>
        <v>28207</v>
      </c>
      <c r="T15" s="439">
        <f t="shared" si="5"/>
        <v>24516</v>
      </c>
      <c r="U15" s="440">
        <f t="shared" si="10"/>
        <v>0.13798428911061431</v>
      </c>
    </row>
    <row r="16" spans="1:27" x14ac:dyDescent="0.25">
      <c r="A16" s="450" t="s">
        <v>100</v>
      </c>
      <c r="B16" s="450" t="s">
        <v>100</v>
      </c>
      <c r="C16" s="451">
        <v>159577</v>
      </c>
      <c r="D16" s="451">
        <v>155702</v>
      </c>
      <c r="E16" s="451">
        <v>171859</v>
      </c>
      <c r="F16" s="451">
        <v>186083</v>
      </c>
      <c r="G16" s="452">
        <f t="shared" ref="G16:G47" si="11">IFERROR(F16/D16-1,"-")</f>
        <v>0.19512273445427808</v>
      </c>
      <c r="H16" s="452">
        <f t="shared" si="6"/>
        <v>0.16610163118745191</v>
      </c>
      <c r="I16" s="451">
        <f t="shared" si="7"/>
        <v>30381</v>
      </c>
      <c r="J16" s="451">
        <f t="shared" si="8"/>
        <v>26506</v>
      </c>
      <c r="K16" s="452">
        <f t="shared" si="9"/>
        <v>0.23547388228267294</v>
      </c>
      <c r="L16" s="431"/>
      <c r="M16" s="451">
        <v>576693</v>
      </c>
      <c r="N16" s="451">
        <v>515230</v>
      </c>
      <c r="O16" s="451">
        <v>645302</v>
      </c>
      <c r="P16" s="451">
        <v>725103</v>
      </c>
      <c r="Q16" s="452">
        <f t="shared" si="2"/>
        <v>0.1236645787553734</v>
      </c>
      <c r="R16" s="452">
        <f t="shared" si="3"/>
        <v>0.25734662983597856</v>
      </c>
      <c r="S16" s="451">
        <f t="shared" si="4"/>
        <v>79801</v>
      </c>
      <c r="T16" s="451">
        <f t="shared" si="5"/>
        <v>148410</v>
      </c>
      <c r="U16" s="452">
        <f t="shared" si="10"/>
        <v>0.21420000425385091</v>
      </c>
    </row>
    <row r="17" spans="1:22" x14ac:dyDescent="0.25">
      <c r="A17" s="447" t="s">
        <v>101</v>
      </c>
      <c r="B17" s="447" t="s">
        <v>101</v>
      </c>
      <c r="C17" s="448">
        <v>415755</v>
      </c>
      <c r="D17" s="448">
        <v>431195</v>
      </c>
      <c r="E17" s="448">
        <v>452258</v>
      </c>
      <c r="F17" s="448">
        <v>480067</v>
      </c>
      <c r="G17" s="449">
        <f t="shared" si="11"/>
        <v>0.11334083187420996</v>
      </c>
      <c r="H17" s="449">
        <f t="shared" si="6"/>
        <v>0.15468725571550546</v>
      </c>
      <c r="I17" s="448">
        <f t="shared" si="7"/>
        <v>48872</v>
      </c>
      <c r="J17" s="448">
        <f t="shared" si="8"/>
        <v>64312</v>
      </c>
      <c r="K17" s="449">
        <f t="shared" si="9"/>
        <v>0.60748827268367311</v>
      </c>
      <c r="L17" s="436"/>
      <c r="M17" s="448">
        <v>1803235</v>
      </c>
      <c r="N17" s="448">
        <v>1590953</v>
      </c>
      <c r="O17" s="448">
        <v>1944118</v>
      </c>
      <c r="P17" s="448">
        <v>2192965</v>
      </c>
      <c r="Q17" s="449">
        <f t="shared" si="2"/>
        <v>0.12799994650530477</v>
      </c>
      <c r="R17" s="449">
        <f t="shared" si="3"/>
        <v>0.21612823619772237</v>
      </c>
      <c r="S17" s="448">
        <f t="shared" si="4"/>
        <v>248847</v>
      </c>
      <c r="T17" s="448">
        <f t="shared" si="5"/>
        <v>389730</v>
      </c>
      <c r="U17" s="449">
        <f t="shared" si="10"/>
        <v>0.64781570663553478</v>
      </c>
    </row>
    <row r="18" spans="1:22" x14ac:dyDescent="0.25">
      <c r="A18" s="438" t="s">
        <v>29</v>
      </c>
      <c r="B18" s="438" t="s">
        <v>29</v>
      </c>
      <c r="C18" s="439">
        <v>193895</v>
      </c>
      <c r="D18" s="439">
        <v>200170</v>
      </c>
      <c r="E18" s="439">
        <v>203756</v>
      </c>
      <c r="F18" s="439">
        <v>223326</v>
      </c>
      <c r="G18" s="440">
        <f t="shared" si="11"/>
        <v>0.115681670580007</v>
      </c>
      <c r="H18" s="440">
        <f t="shared" si="6"/>
        <v>0.15178833904948563</v>
      </c>
      <c r="I18" s="439">
        <f t="shared" si="7"/>
        <v>23156</v>
      </c>
      <c r="J18" s="439">
        <f t="shared" si="8"/>
        <v>29431</v>
      </c>
      <c r="K18" s="440">
        <f t="shared" si="9"/>
        <v>0.28260206593111792</v>
      </c>
      <c r="L18" s="431"/>
      <c r="M18" s="439">
        <v>750457</v>
      </c>
      <c r="N18" s="439">
        <v>663771</v>
      </c>
      <c r="O18" s="439">
        <v>826301</v>
      </c>
      <c r="P18" s="439">
        <v>912168</v>
      </c>
      <c r="Q18" s="440">
        <f t="shared" si="2"/>
        <v>0.10391733762878186</v>
      </c>
      <c r="R18" s="440">
        <f t="shared" si="3"/>
        <v>0.21548336546930735</v>
      </c>
      <c r="S18" s="439">
        <f t="shared" si="4"/>
        <v>85867</v>
      </c>
      <c r="T18" s="439">
        <f t="shared" si="5"/>
        <v>161711</v>
      </c>
      <c r="U18" s="440">
        <f t="shared" si="10"/>
        <v>0.26946018631867014</v>
      </c>
      <c r="V18" s="453"/>
    </row>
    <row r="19" spans="1:22" x14ac:dyDescent="0.25">
      <c r="A19" s="438" t="s">
        <v>22</v>
      </c>
      <c r="B19" s="438" t="s">
        <v>22</v>
      </c>
      <c r="C19" s="439">
        <v>70775</v>
      </c>
      <c r="D19" s="439">
        <v>63486</v>
      </c>
      <c r="E19" s="439">
        <v>67890</v>
      </c>
      <c r="F19" s="439">
        <v>68974</v>
      </c>
      <c r="G19" s="440">
        <f t="shared" si="11"/>
        <v>8.6444255426393113E-2</v>
      </c>
      <c r="H19" s="440">
        <f t="shared" si="6"/>
        <v>-2.5446838572942387E-2</v>
      </c>
      <c r="I19" s="439">
        <f t="shared" si="7"/>
        <v>5488</v>
      </c>
      <c r="J19" s="439">
        <f t="shared" si="8"/>
        <v>-1801</v>
      </c>
      <c r="K19" s="440">
        <f t="shared" si="9"/>
        <v>8.7281350561658408E-2</v>
      </c>
      <c r="L19" s="431"/>
      <c r="M19" s="439">
        <v>323083</v>
      </c>
      <c r="N19" s="439">
        <v>248468</v>
      </c>
      <c r="O19" s="439">
        <v>314648</v>
      </c>
      <c r="P19" s="439">
        <v>354511</v>
      </c>
      <c r="Q19" s="440">
        <f t="shared" si="2"/>
        <v>0.12669077826650743</v>
      </c>
      <c r="R19" s="440">
        <f t="shared" si="3"/>
        <v>9.7275313154824072E-2</v>
      </c>
      <c r="S19" s="439">
        <f t="shared" si="4"/>
        <v>39863</v>
      </c>
      <c r="T19" s="439">
        <f t="shared" si="5"/>
        <v>31428</v>
      </c>
      <c r="U19" s="440">
        <f t="shared" si="10"/>
        <v>0.10472478766194174</v>
      </c>
      <c r="V19" s="453"/>
    </row>
    <row r="20" spans="1:22" x14ac:dyDescent="0.25">
      <c r="A20" s="438" t="s">
        <v>102</v>
      </c>
      <c r="B20" s="438" t="s">
        <v>102</v>
      </c>
      <c r="C20" s="439">
        <v>20930</v>
      </c>
      <c r="D20" s="439">
        <v>22469</v>
      </c>
      <c r="E20" s="439">
        <v>19825</v>
      </c>
      <c r="F20" s="439">
        <v>19591</v>
      </c>
      <c r="G20" s="440">
        <f t="shared" si="11"/>
        <v>-0.12808758734256087</v>
      </c>
      <c r="H20" s="440">
        <f t="shared" si="6"/>
        <v>-6.3975155279503149E-2</v>
      </c>
      <c r="I20" s="439">
        <f t="shared" si="7"/>
        <v>-2878</v>
      </c>
      <c r="J20" s="439">
        <f t="shared" si="8"/>
        <v>-1339</v>
      </c>
      <c r="K20" s="440">
        <f t="shared" si="9"/>
        <v>2.4790920330174413E-2</v>
      </c>
      <c r="L20" s="431"/>
      <c r="M20" s="439">
        <v>85553</v>
      </c>
      <c r="N20" s="439">
        <v>81586</v>
      </c>
      <c r="O20" s="439">
        <v>84137</v>
      </c>
      <c r="P20" s="439">
        <v>89501</v>
      </c>
      <c r="Q20" s="440">
        <f t="shared" si="2"/>
        <v>6.3753164481738178E-2</v>
      </c>
      <c r="R20" s="440">
        <f t="shared" si="3"/>
        <v>4.6146832957348005E-2</v>
      </c>
      <c r="S20" s="439">
        <f t="shared" si="4"/>
        <v>5364</v>
      </c>
      <c r="T20" s="439">
        <f t="shared" si="5"/>
        <v>3948</v>
      </c>
      <c r="U20" s="440">
        <f t="shared" si="10"/>
        <v>2.6439160478889084E-2</v>
      </c>
      <c r="V20" s="453"/>
    </row>
    <row r="21" spans="1:22" x14ac:dyDescent="0.25">
      <c r="A21" s="438" t="s">
        <v>103</v>
      </c>
      <c r="B21" s="438" t="s">
        <v>103</v>
      </c>
      <c r="C21" s="439">
        <v>16231</v>
      </c>
      <c r="D21" s="439">
        <v>19695</v>
      </c>
      <c r="E21" s="439">
        <v>18832</v>
      </c>
      <c r="F21" s="439">
        <v>19521</v>
      </c>
      <c r="G21" s="440">
        <f t="shared" si="11"/>
        <v>-8.8347296268088682E-3</v>
      </c>
      <c r="H21" s="440">
        <f t="shared" si="6"/>
        <v>0.20269853983118713</v>
      </c>
      <c r="I21" s="439">
        <f t="shared" si="7"/>
        <v>-174</v>
      </c>
      <c r="J21" s="439">
        <f t="shared" si="8"/>
        <v>3290</v>
      </c>
      <c r="K21" s="440">
        <f>IFERROR(F21/$F$7,"-")</f>
        <v>2.4702340654654421E-2</v>
      </c>
      <c r="L21" s="431"/>
      <c r="M21" s="439">
        <v>62149</v>
      </c>
      <c r="N21" s="439">
        <v>69969</v>
      </c>
      <c r="O21" s="439">
        <v>66285</v>
      </c>
      <c r="P21" s="439">
        <v>74006</v>
      </c>
      <c r="Q21" s="440">
        <f t="shared" si="2"/>
        <v>0.11648185864071814</v>
      </c>
      <c r="R21" s="440">
        <f t="shared" si="3"/>
        <v>0.19078343979790513</v>
      </c>
      <c r="S21" s="439">
        <f t="shared" si="4"/>
        <v>7721</v>
      </c>
      <c r="T21" s="439">
        <f t="shared" si="5"/>
        <v>11857</v>
      </c>
      <c r="U21" s="440">
        <f t="shared" si="10"/>
        <v>2.1861839648726445E-2</v>
      </c>
      <c r="V21" s="453"/>
    </row>
    <row r="22" spans="1:22" x14ac:dyDescent="0.25">
      <c r="A22" s="438" t="s">
        <v>28</v>
      </c>
      <c r="B22" s="438" t="s">
        <v>28</v>
      </c>
      <c r="C22" s="439">
        <v>1931</v>
      </c>
      <c r="D22" s="439">
        <v>2570</v>
      </c>
      <c r="E22" s="439">
        <v>3313</v>
      </c>
      <c r="F22" s="439">
        <v>2974</v>
      </c>
      <c r="G22" s="440">
        <f t="shared" si="11"/>
        <v>0.15719844357976664</v>
      </c>
      <c r="H22" s="440">
        <f t="shared" si="6"/>
        <v>0.54013464526152255</v>
      </c>
      <c r="I22" s="439">
        <f t="shared" si="7"/>
        <v>404</v>
      </c>
      <c r="J22" s="439">
        <f t="shared" si="8"/>
        <v>1043</v>
      </c>
      <c r="K22" s="440">
        <f t="shared" ref="K22:K47" si="12">IFERROR(F22/$F$7,"-")</f>
        <v>3.7633707856637591E-3</v>
      </c>
      <c r="L22" s="431"/>
      <c r="M22" s="439">
        <v>6568</v>
      </c>
      <c r="N22" s="439">
        <v>8123</v>
      </c>
      <c r="O22" s="439">
        <v>9627</v>
      </c>
      <c r="P22" s="439">
        <v>9569</v>
      </c>
      <c r="Q22" s="440">
        <f t="shared" si="2"/>
        <v>-6.0247221356600766E-3</v>
      </c>
      <c r="R22" s="440">
        <f t="shared" si="3"/>
        <v>0.45691230207064559</v>
      </c>
      <c r="S22" s="439">
        <f t="shared" si="4"/>
        <v>-58</v>
      </c>
      <c r="T22" s="439">
        <f t="shared" si="5"/>
        <v>3001</v>
      </c>
      <c r="U22" s="440">
        <f t="shared" si="10"/>
        <v>2.8267430154131196E-3</v>
      </c>
      <c r="V22" s="453"/>
    </row>
    <row r="23" spans="1:22" x14ac:dyDescent="0.25">
      <c r="A23" s="438" t="s">
        <v>104</v>
      </c>
      <c r="B23" s="438" t="s">
        <v>104</v>
      </c>
      <c r="C23" s="439">
        <f>C24+C25+C26+C27</f>
        <v>23022</v>
      </c>
      <c r="D23" s="439">
        <f t="shared" ref="D23:F23" si="13">D24+D25+D26+D27</f>
        <v>17992</v>
      </c>
      <c r="E23" s="439">
        <f t="shared" si="13"/>
        <v>20631</v>
      </c>
      <c r="F23" s="439">
        <f t="shared" si="13"/>
        <v>12897</v>
      </c>
      <c r="G23" s="440">
        <f t="shared" si="11"/>
        <v>-0.28318141396176078</v>
      </c>
      <c r="H23" s="440">
        <f t="shared" si="6"/>
        <v>-0.43979671618451921</v>
      </c>
      <c r="I23" s="439">
        <f t="shared" si="7"/>
        <v>-5095</v>
      </c>
      <c r="J23" s="439">
        <f t="shared" si="8"/>
        <v>-10125</v>
      </c>
      <c r="K23" s="440">
        <f t="shared" si="12"/>
        <v>1.6320172502590956E-2</v>
      </c>
      <c r="L23" s="431"/>
      <c r="M23" s="439">
        <f t="shared" ref="M23:P23" si="14">M24+M25+M26+M27</f>
        <v>208579</v>
      </c>
      <c r="N23" s="439">
        <f t="shared" si="14"/>
        <v>117609</v>
      </c>
      <c r="O23" s="439">
        <f t="shared" si="14"/>
        <v>166452</v>
      </c>
      <c r="P23" s="439">
        <f t="shared" si="14"/>
        <v>163962</v>
      </c>
      <c r="Q23" s="440">
        <f t="shared" si="2"/>
        <v>-1.4959267536587162E-2</v>
      </c>
      <c r="R23" s="440">
        <f t="shared" si="3"/>
        <v>-0.21390935808494627</v>
      </c>
      <c r="S23" s="439">
        <f t="shared" si="4"/>
        <v>-2490</v>
      </c>
      <c r="T23" s="439">
        <f t="shared" si="5"/>
        <v>-44617</v>
      </c>
      <c r="U23" s="440">
        <f t="shared" si="10"/>
        <v>4.8435410000330859E-2</v>
      </c>
      <c r="V23" s="453"/>
    </row>
    <row r="24" spans="1:22" x14ac:dyDescent="0.25">
      <c r="A24" s="438" t="s">
        <v>27</v>
      </c>
      <c r="B24" s="454" t="s">
        <v>27</v>
      </c>
      <c r="C24" s="439">
        <v>5453</v>
      </c>
      <c r="D24" s="439">
        <v>3028</v>
      </c>
      <c r="E24" s="439">
        <v>3568</v>
      </c>
      <c r="F24" s="439">
        <v>2426</v>
      </c>
      <c r="G24" s="440">
        <f t="shared" si="11"/>
        <v>-0.19881109643328931</v>
      </c>
      <c r="H24" s="440">
        <f t="shared" si="6"/>
        <v>-0.55510728039611223</v>
      </c>
      <c r="I24" s="439">
        <f t="shared" si="7"/>
        <v>-602</v>
      </c>
      <c r="J24" s="439">
        <f t="shared" si="8"/>
        <v>-3027</v>
      </c>
      <c r="K24" s="440">
        <f t="shared" si="12"/>
        <v>3.0699184687358037E-3</v>
      </c>
      <c r="L24" s="431"/>
      <c r="M24" s="439">
        <v>57406</v>
      </c>
      <c r="N24" s="439">
        <v>29037</v>
      </c>
      <c r="O24" s="439">
        <v>42208</v>
      </c>
      <c r="P24" s="439">
        <v>41145</v>
      </c>
      <c r="Q24" s="440">
        <f t="shared" si="2"/>
        <v>-2.5184799090219867E-2</v>
      </c>
      <c r="R24" s="440">
        <f t="shared" si="3"/>
        <v>-0.28326307354631919</v>
      </c>
      <c r="S24" s="439">
        <f t="shared" si="4"/>
        <v>-1063</v>
      </c>
      <c r="T24" s="439">
        <f t="shared" si="5"/>
        <v>-16261</v>
      </c>
      <c r="U24" s="440">
        <f t="shared" si="10"/>
        <v>1.2154492775543193E-2</v>
      </c>
      <c r="V24" s="453"/>
    </row>
    <row r="25" spans="1:22" x14ac:dyDescent="0.25">
      <c r="A25" s="438" t="s">
        <v>37</v>
      </c>
      <c r="B25" s="454" t="s">
        <v>37</v>
      </c>
      <c r="C25" s="439">
        <v>6452</v>
      </c>
      <c r="D25" s="439">
        <v>4417</v>
      </c>
      <c r="E25" s="439">
        <v>5995</v>
      </c>
      <c r="F25" s="439">
        <v>3567</v>
      </c>
      <c r="G25" s="440">
        <f>IFERROR(F25/D25-1,"-")</f>
        <v>-0.19243830654290239</v>
      </c>
      <c r="H25" s="440">
        <f>IFERROR(F25/C25-1,"-")</f>
        <v>-0.44714817110973337</v>
      </c>
      <c r="I25" s="439">
        <f>IFERROR(F25-D25,"-")</f>
        <v>-850</v>
      </c>
      <c r="J25" s="439">
        <f>IFERROR(F25-C25,"-")</f>
        <v>-2885</v>
      </c>
      <c r="K25" s="440">
        <f>IFERROR(F25/$F$7,"-")</f>
        <v>4.5137671797117109E-3</v>
      </c>
      <c r="L25" s="431"/>
      <c r="M25" s="439">
        <v>56418</v>
      </c>
      <c r="N25" s="439">
        <v>25790</v>
      </c>
      <c r="O25" s="439">
        <v>37883</v>
      </c>
      <c r="P25" s="439">
        <v>41174</v>
      </c>
      <c r="Q25" s="440">
        <f>IFERROR(P25/O25-1,"-")</f>
        <v>8.6872739751339578E-2</v>
      </c>
      <c r="R25" s="440">
        <f>IFERROR(P25/M25-1,"-")</f>
        <v>-0.2701974547130348</v>
      </c>
      <c r="S25" s="439">
        <f>IFERROR(P25-O25,"-")</f>
        <v>3291</v>
      </c>
      <c r="T25" s="439">
        <f>IFERROR(P25-M25,"-")</f>
        <v>-15244</v>
      </c>
      <c r="U25" s="440">
        <f>P25/$P$13</f>
        <v>1.2163059558639335E-2</v>
      </c>
      <c r="V25" s="453"/>
    </row>
    <row r="26" spans="1:22" x14ac:dyDescent="0.25">
      <c r="A26" s="438" t="s">
        <v>25</v>
      </c>
      <c r="B26" s="454" t="s">
        <v>25</v>
      </c>
      <c r="C26" s="439">
        <v>6670</v>
      </c>
      <c r="D26" s="439">
        <v>7026</v>
      </c>
      <c r="E26" s="439">
        <v>6850</v>
      </c>
      <c r="F26" s="439">
        <v>4291</v>
      </c>
      <c r="G26" s="440">
        <f t="shared" si="11"/>
        <v>-0.38926843153999435</v>
      </c>
      <c r="H26" s="440">
        <f t="shared" si="6"/>
        <v>-0.35667166416791607</v>
      </c>
      <c r="I26" s="439">
        <f t="shared" si="7"/>
        <v>-2735</v>
      </c>
      <c r="J26" s="439">
        <f t="shared" si="8"/>
        <v>-2379</v>
      </c>
      <c r="K26" s="440">
        <f t="shared" si="12"/>
        <v>5.4299341093756526E-3</v>
      </c>
      <c r="L26" s="431"/>
      <c r="M26" s="439">
        <v>55537</v>
      </c>
      <c r="N26" s="439">
        <v>43032</v>
      </c>
      <c r="O26" s="439">
        <v>54139</v>
      </c>
      <c r="P26" s="439">
        <v>46510</v>
      </c>
      <c r="Q26" s="440">
        <f t="shared" si="2"/>
        <v>-0.14091505199578858</v>
      </c>
      <c r="R26" s="440">
        <f t="shared" si="3"/>
        <v>-0.16254028845634438</v>
      </c>
      <c r="S26" s="439">
        <f t="shared" si="4"/>
        <v>-7629</v>
      </c>
      <c r="T26" s="439">
        <f t="shared" si="5"/>
        <v>-9027</v>
      </c>
      <c r="U26" s="440">
        <f t="shared" si="10"/>
        <v>1.3739347648329419E-2</v>
      </c>
      <c r="V26" s="453"/>
    </row>
    <row r="27" spans="1:22" x14ac:dyDescent="0.25">
      <c r="A27" s="438" t="s">
        <v>36</v>
      </c>
      <c r="B27" s="454" t="s">
        <v>36</v>
      </c>
      <c r="C27" s="439">
        <v>4447</v>
      </c>
      <c r="D27" s="439">
        <v>3521</v>
      </c>
      <c r="E27" s="439">
        <v>4218</v>
      </c>
      <c r="F27" s="439">
        <v>2613</v>
      </c>
      <c r="G27" s="440">
        <f t="shared" si="11"/>
        <v>-0.25788128372621411</v>
      </c>
      <c r="H27" s="440">
        <f t="shared" si="6"/>
        <v>-0.41241286260400267</v>
      </c>
      <c r="I27" s="439">
        <f t="shared" si="7"/>
        <v>-908</v>
      </c>
      <c r="J27" s="439">
        <f t="shared" si="8"/>
        <v>-1834</v>
      </c>
      <c r="K27" s="440">
        <f t="shared" si="12"/>
        <v>3.3065527447677882E-3</v>
      </c>
      <c r="L27" s="431"/>
      <c r="M27" s="439">
        <v>39218</v>
      </c>
      <c r="N27" s="439">
        <v>19750</v>
      </c>
      <c r="O27" s="439">
        <v>32222</v>
      </c>
      <c r="P27" s="439">
        <v>35133</v>
      </c>
      <c r="Q27" s="440">
        <f t="shared" si="2"/>
        <v>9.0342002358636986E-2</v>
      </c>
      <c r="R27" s="440">
        <f t="shared" si="3"/>
        <v>-0.10416135448008568</v>
      </c>
      <c r="S27" s="439">
        <f t="shared" si="4"/>
        <v>2911</v>
      </c>
      <c r="T27" s="439">
        <f t="shared" si="5"/>
        <v>-4085</v>
      </c>
      <c r="U27" s="440">
        <f t="shared" si="10"/>
        <v>1.0378510017818908E-2</v>
      </c>
      <c r="V27" s="453"/>
    </row>
    <row r="28" spans="1:22" x14ac:dyDescent="0.25">
      <c r="A28" s="438" t="s">
        <v>30</v>
      </c>
      <c r="B28" s="438" t="s">
        <v>30</v>
      </c>
      <c r="C28" s="439">
        <v>16230</v>
      </c>
      <c r="D28" s="439">
        <v>19780</v>
      </c>
      <c r="E28" s="439">
        <v>20645</v>
      </c>
      <c r="F28" s="439">
        <v>19843</v>
      </c>
      <c r="G28" s="440">
        <f t="shared" si="11"/>
        <v>3.1850353892821648E-3</v>
      </c>
      <c r="H28" s="440">
        <f t="shared" si="6"/>
        <v>0.22261244608749231</v>
      </c>
      <c r="I28" s="439">
        <f t="shared" si="7"/>
        <v>63</v>
      </c>
      <c r="J28" s="439">
        <f t="shared" si="8"/>
        <v>3613</v>
      </c>
      <c r="K28" s="440">
        <f t="shared" si="12"/>
        <v>2.5109807162046392E-2</v>
      </c>
      <c r="L28" s="431"/>
      <c r="M28" s="439">
        <v>58076</v>
      </c>
      <c r="N28" s="439">
        <v>71202</v>
      </c>
      <c r="O28" s="439">
        <v>86983</v>
      </c>
      <c r="P28" s="439">
        <v>85283</v>
      </c>
      <c r="Q28" s="440">
        <f t="shared" si="2"/>
        <v>-1.9544048837129124E-2</v>
      </c>
      <c r="R28" s="440">
        <f t="shared" si="3"/>
        <v>0.46847234658034309</v>
      </c>
      <c r="S28" s="439">
        <f t="shared" si="4"/>
        <v>-1700</v>
      </c>
      <c r="T28" s="439">
        <f t="shared" si="5"/>
        <v>27207</v>
      </c>
      <c r="U28" s="440">
        <f t="shared" si="10"/>
        <v>2.5193136647870949E-2</v>
      </c>
      <c r="V28" s="453"/>
    </row>
    <row r="29" spans="1:22" x14ac:dyDescent="0.25">
      <c r="A29" s="438" t="s">
        <v>35</v>
      </c>
      <c r="B29" s="438" t="s">
        <v>35</v>
      </c>
      <c r="C29" s="439">
        <v>15030</v>
      </c>
      <c r="D29" s="439">
        <v>24158</v>
      </c>
      <c r="E29" s="439">
        <v>25521</v>
      </c>
      <c r="F29" s="439">
        <v>34026</v>
      </c>
      <c r="G29" s="440">
        <f t="shared" si="11"/>
        <v>0.40847752297375606</v>
      </c>
      <c r="H29" s="440">
        <f t="shared" si="6"/>
        <v>1.263872255489022</v>
      </c>
      <c r="I29" s="439">
        <f t="shared" si="7"/>
        <v>9868</v>
      </c>
      <c r="J29" s="439">
        <f t="shared" si="8"/>
        <v>18996</v>
      </c>
      <c r="K29" s="440">
        <f t="shared" si="12"/>
        <v>4.3057314846333246E-2</v>
      </c>
      <c r="L29" s="431"/>
      <c r="M29" s="439">
        <v>81104</v>
      </c>
      <c r="N29" s="439">
        <v>94720</v>
      </c>
      <c r="O29" s="439">
        <v>107961</v>
      </c>
      <c r="P29" s="439">
        <v>139498</v>
      </c>
      <c r="Q29" s="440">
        <f t="shared" si="2"/>
        <v>0.29211474513944857</v>
      </c>
      <c r="R29" s="440">
        <f t="shared" si="3"/>
        <v>0.71998914973367523</v>
      </c>
      <c r="S29" s="439">
        <f t="shared" si="4"/>
        <v>31537</v>
      </c>
      <c r="T29" s="439">
        <f t="shared" si="5"/>
        <v>58394</v>
      </c>
      <c r="U29" s="440">
        <f t="shared" si="10"/>
        <v>4.1208589942951131E-2</v>
      </c>
      <c r="V29" s="453"/>
    </row>
    <row r="30" spans="1:22" x14ac:dyDescent="0.25">
      <c r="A30" s="438" t="s">
        <v>43</v>
      </c>
      <c r="B30" s="438" t="s">
        <v>43</v>
      </c>
      <c r="C30" s="439">
        <v>7730</v>
      </c>
      <c r="D30" s="439">
        <v>8632</v>
      </c>
      <c r="E30" s="439">
        <v>10434</v>
      </c>
      <c r="F30" s="439">
        <v>16167</v>
      </c>
      <c r="G30" s="440">
        <f t="shared" si="11"/>
        <v>0.872914735866543</v>
      </c>
      <c r="H30" s="440">
        <f t="shared" si="6"/>
        <v>1.0914618369987061</v>
      </c>
      <c r="I30" s="439">
        <f t="shared" si="7"/>
        <v>7535</v>
      </c>
      <c r="J30" s="439">
        <f t="shared" si="8"/>
        <v>8437</v>
      </c>
      <c r="K30" s="440">
        <f t="shared" si="12"/>
        <v>2.0458108773310692E-2</v>
      </c>
      <c r="L30" s="431"/>
      <c r="M30" s="439">
        <v>38221</v>
      </c>
      <c r="N30" s="439">
        <v>40281</v>
      </c>
      <c r="O30" s="439">
        <v>43353</v>
      </c>
      <c r="P30" s="439">
        <v>71405</v>
      </c>
      <c r="Q30" s="440">
        <f t="shared" si="2"/>
        <v>0.64706018037967383</v>
      </c>
      <c r="R30" s="440">
        <f t="shared" si="3"/>
        <v>0.86821380916250224</v>
      </c>
      <c r="S30" s="439">
        <f t="shared" si="4"/>
        <v>28052</v>
      </c>
      <c r="T30" s="439">
        <f t="shared" si="5"/>
        <v>33184</v>
      </c>
      <c r="U30" s="440">
        <f t="shared" si="10"/>
        <v>2.1093487826896625E-2</v>
      </c>
      <c r="V30" s="453"/>
    </row>
    <row r="31" spans="1:22" x14ac:dyDescent="0.25">
      <c r="A31" s="438" t="s">
        <v>33</v>
      </c>
      <c r="B31" s="438" t="s">
        <v>33</v>
      </c>
      <c r="C31" s="439">
        <v>13737</v>
      </c>
      <c r="D31" s="439">
        <v>11798</v>
      </c>
      <c r="E31" s="439">
        <v>14757</v>
      </c>
      <c r="F31" s="439">
        <v>17690</v>
      </c>
      <c r="G31" s="440">
        <f t="shared" si="11"/>
        <v>0.49940667909815217</v>
      </c>
      <c r="H31" s="440">
        <f t="shared" si="6"/>
        <v>0.28776297590449151</v>
      </c>
      <c r="I31" s="439">
        <f t="shared" si="7"/>
        <v>5892</v>
      </c>
      <c r="J31" s="439">
        <f t="shared" si="8"/>
        <v>3953</v>
      </c>
      <c r="K31" s="440">
        <f t="shared" si="12"/>
        <v>2.2385349427838569E-2</v>
      </c>
      <c r="L31" s="431"/>
      <c r="M31" s="439">
        <v>48344</v>
      </c>
      <c r="N31" s="439">
        <v>49983</v>
      </c>
      <c r="O31" s="439">
        <v>58041</v>
      </c>
      <c r="P31" s="439">
        <v>81136</v>
      </c>
      <c r="Q31" s="440">
        <f t="shared" si="2"/>
        <v>0.39790837511414345</v>
      </c>
      <c r="R31" s="440">
        <f t="shared" si="3"/>
        <v>0.67830547741188152</v>
      </c>
      <c r="S31" s="439">
        <f t="shared" si="4"/>
        <v>23095</v>
      </c>
      <c r="T31" s="439">
        <f t="shared" si="5"/>
        <v>32792</v>
      </c>
      <c r="U31" s="440">
        <f t="shared" si="10"/>
        <v>2.3968086665122675E-2</v>
      </c>
      <c r="V31" s="453"/>
    </row>
    <row r="32" spans="1:22" x14ac:dyDescent="0.25">
      <c r="A32" s="438" t="s">
        <v>44</v>
      </c>
      <c r="B32" s="438" t="s">
        <v>44</v>
      </c>
      <c r="C32" s="439">
        <v>9160</v>
      </c>
      <c r="D32" s="439">
        <v>8896</v>
      </c>
      <c r="E32" s="439">
        <v>12057</v>
      </c>
      <c r="F32" s="439">
        <v>9850</v>
      </c>
      <c r="G32" s="440">
        <f t="shared" si="11"/>
        <v>0.10723920863309355</v>
      </c>
      <c r="H32" s="440">
        <f t="shared" si="6"/>
        <v>7.5327510917030605E-2</v>
      </c>
      <c r="I32" s="439">
        <f t="shared" si="7"/>
        <v>954</v>
      </c>
      <c r="J32" s="439">
        <f t="shared" si="8"/>
        <v>690</v>
      </c>
      <c r="K32" s="440">
        <f t="shared" si="12"/>
        <v>1.2464425769599202E-2</v>
      </c>
      <c r="L32" s="431"/>
      <c r="M32" s="439">
        <v>35929</v>
      </c>
      <c r="N32" s="439">
        <v>28932</v>
      </c>
      <c r="O32" s="439">
        <v>38282</v>
      </c>
      <c r="P32" s="439">
        <v>42016</v>
      </c>
      <c r="Q32" s="440">
        <f t="shared" si="2"/>
        <v>9.7539313515490278E-2</v>
      </c>
      <c r="R32" s="440">
        <f t="shared" si="3"/>
        <v>0.16941746221715048</v>
      </c>
      <c r="S32" s="439">
        <f t="shared" si="4"/>
        <v>3734</v>
      </c>
      <c r="T32" s="439">
        <f t="shared" si="5"/>
        <v>6087</v>
      </c>
      <c r="U32" s="440">
        <f t="shared" si="10"/>
        <v>1.2411791674741105E-2</v>
      </c>
      <c r="V32" s="453"/>
    </row>
    <row r="33" spans="1:22" x14ac:dyDescent="0.25">
      <c r="A33" s="438" t="s">
        <v>23</v>
      </c>
      <c r="B33" s="438" t="s">
        <v>23</v>
      </c>
      <c r="C33" s="439">
        <v>4650</v>
      </c>
      <c r="D33" s="439">
        <v>6115</v>
      </c>
      <c r="E33" s="439">
        <v>7088</v>
      </c>
      <c r="F33" s="439">
        <v>7698</v>
      </c>
      <c r="G33" s="440">
        <f t="shared" si="11"/>
        <v>0.25887162714636136</v>
      </c>
      <c r="H33" s="440">
        <f t="shared" si="6"/>
        <v>0.65548387096774197</v>
      </c>
      <c r="I33" s="439">
        <f t="shared" si="7"/>
        <v>1583</v>
      </c>
      <c r="J33" s="439">
        <f t="shared" si="8"/>
        <v>3048</v>
      </c>
      <c r="K33" s="440">
        <f t="shared" si="12"/>
        <v>9.7412334593273767E-3</v>
      </c>
      <c r="L33" s="431"/>
      <c r="M33" s="439">
        <v>25410</v>
      </c>
      <c r="N33" s="439">
        <v>24194</v>
      </c>
      <c r="O33" s="439">
        <v>31680</v>
      </c>
      <c r="P33" s="439">
        <v>40045</v>
      </c>
      <c r="Q33" s="440">
        <f t="shared" si="2"/>
        <v>0.26404671717171713</v>
      </c>
      <c r="R33" s="440">
        <f t="shared" si="3"/>
        <v>0.57595434868162143</v>
      </c>
      <c r="S33" s="439">
        <f t="shared" si="4"/>
        <v>8365</v>
      </c>
      <c r="T33" s="439">
        <f t="shared" si="5"/>
        <v>14635</v>
      </c>
      <c r="U33" s="440">
        <f t="shared" si="10"/>
        <v>1.1829545830517126E-2</v>
      </c>
      <c r="V33" s="453"/>
    </row>
    <row r="34" spans="1:22" x14ac:dyDescent="0.25">
      <c r="A34" s="438" t="s">
        <v>40</v>
      </c>
      <c r="B34" s="438" t="s">
        <v>40</v>
      </c>
      <c r="C34" s="439">
        <v>2966</v>
      </c>
      <c r="D34" s="439">
        <v>4667</v>
      </c>
      <c r="E34" s="439">
        <v>4889</v>
      </c>
      <c r="F34" s="439">
        <v>3767</v>
      </c>
      <c r="G34" s="440">
        <f t="shared" si="11"/>
        <v>-0.19284336833083349</v>
      </c>
      <c r="H34" s="440">
        <f t="shared" si="6"/>
        <v>0.27006068779501002</v>
      </c>
      <c r="I34" s="439">
        <f t="shared" si="7"/>
        <v>-900</v>
      </c>
      <c r="J34" s="439">
        <f t="shared" si="8"/>
        <v>801</v>
      </c>
      <c r="K34" s="440">
        <f t="shared" si="12"/>
        <v>4.7668519669116947E-3</v>
      </c>
      <c r="L34" s="431"/>
      <c r="M34" s="439">
        <v>6567</v>
      </c>
      <c r="N34" s="439">
        <v>15710</v>
      </c>
      <c r="O34" s="439">
        <v>21898</v>
      </c>
      <c r="P34" s="439">
        <v>11337</v>
      </c>
      <c r="Q34" s="440">
        <f t="shared" si="2"/>
        <v>-0.48228148689378025</v>
      </c>
      <c r="R34" s="440">
        <f t="shared" si="3"/>
        <v>0.72635906806761086</v>
      </c>
      <c r="S34" s="439">
        <f t="shared" si="4"/>
        <v>-10561</v>
      </c>
      <c r="T34" s="439">
        <f t="shared" si="5"/>
        <v>4770</v>
      </c>
      <c r="U34" s="440">
        <f t="shared" si="10"/>
        <v>3.3490213779641068E-3</v>
      </c>
      <c r="V34" s="453"/>
    </row>
    <row r="35" spans="1:22" x14ac:dyDescent="0.25">
      <c r="A35" s="438" t="s">
        <v>105</v>
      </c>
      <c r="B35" s="438" t="s">
        <v>105</v>
      </c>
      <c r="C35" s="439">
        <v>8785</v>
      </c>
      <c r="D35" s="439">
        <v>0</v>
      </c>
      <c r="E35" s="439">
        <v>0</v>
      </c>
      <c r="F35" s="439">
        <v>0</v>
      </c>
      <c r="G35" s="440" t="str">
        <f t="shared" si="11"/>
        <v>-</v>
      </c>
      <c r="H35" s="440">
        <f t="shared" si="6"/>
        <v>-1</v>
      </c>
      <c r="I35" s="439">
        <f t="shared" si="7"/>
        <v>0</v>
      </c>
      <c r="J35" s="439">
        <f t="shared" si="8"/>
        <v>-8785</v>
      </c>
      <c r="K35" s="440">
        <f t="shared" si="12"/>
        <v>0</v>
      </c>
      <c r="L35" s="431"/>
      <c r="M35" s="439">
        <v>26301</v>
      </c>
      <c r="N35" s="439">
        <v>779</v>
      </c>
      <c r="O35" s="439">
        <v>0</v>
      </c>
      <c r="P35" s="439">
        <v>0</v>
      </c>
      <c r="Q35" s="440" t="str">
        <f t="shared" si="2"/>
        <v>-</v>
      </c>
      <c r="R35" s="440">
        <f t="shared" si="3"/>
        <v>-1</v>
      </c>
      <c r="S35" s="439">
        <f t="shared" si="4"/>
        <v>0</v>
      </c>
      <c r="T35" s="439">
        <f t="shared" si="5"/>
        <v>-26301</v>
      </c>
      <c r="U35" s="440">
        <f t="shared" si="10"/>
        <v>0</v>
      </c>
      <c r="V35" s="453"/>
    </row>
    <row r="36" spans="1:22" x14ac:dyDescent="0.25">
      <c r="A36" s="438" t="s">
        <v>41</v>
      </c>
      <c r="B36" s="438" t="s">
        <v>41</v>
      </c>
      <c r="C36" s="439">
        <v>0</v>
      </c>
      <c r="D36" s="439">
        <v>2005</v>
      </c>
      <c r="E36" s="439">
        <v>1058</v>
      </c>
      <c r="F36" s="439">
        <v>1641</v>
      </c>
      <c r="G36" s="440">
        <f t="shared" si="11"/>
        <v>-0.18154613466334169</v>
      </c>
      <c r="H36" s="440" t="str">
        <f t="shared" si="6"/>
        <v>-</v>
      </c>
      <c r="I36" s="439">
        <f t="shared" si="7"/>
        <v>-364</v>
      </c>
      <c r="J36" s="439">
        <f t="shared" si="8"/>
        <v>1641</v>
      </c>
      <c r="K36" s="440">
        <f t="shared" si="12"/>
        <v>2.0765606789758671E-3</v>
      </c>
      <c r="L36" s="431"/>
      <c r="M36" s="439">
        <v>1991</v>
      </c>
      <c r="N36" s="439">
        <v>7105</v>
      </c>
      <c r="O36" s="439">
        <v>5671</v>
      </c>
      <c r="P36" s="439">
        <v>10013</v>
      </c>
      <c r="Q36" s="440">
        <f t="shared" si="2"/>
        <v>0.76564979721389537</v>
      </c>
      <c r="R36" s="440">
        <f t="shared" si="3"/>
        <v>4.0291310899045705</v>
      </c>
      <c r="S36" s="439">
        <f t="shared" si="4"/>
        <v>4342</v>
      </c>
      <c r="T36" s="439">
        <f t="shared" si="5"/>
        <v>8022</v>
      </c>
      <c r="U36" s="440">
        <f t="shared" si="10"/>
        <v>2.9579034186781867E-3</v>
      </c>
      <c r="V36" s="453"/>
    </row>
    <row r="37" spans="1:22" x14ac:dyDescent="0.25">
      <c r="A37" s="438" t="s">
        <v>106</v>
      </c>
      <c r="B37" s="438" t="s">
        <v>106</v>
      </c>
      <c r="C37" s="439">
        <v>1516</v>
      </c>
      <c r="D37" s="439">
        <v>3905</v>
      </c>
      <c r="E37" s="439">
        <v>2914</v>
      </c>
      <c r="F37" s="439">
        <v>3294</v>
      </c>
      <c r="G37" s="440">
        <f t="shared" si="11"/>
        <v>-0.15646606914212546</v>
      </c>
      <c r="H37" s="440">
        <f t="shared" si="6"/>
        <v>1.1728232189973613</v>
      </c>
      <c r="I37" s="439">
        <f t="shared" si="7"/>
        <v>-611</v>
      </c>
      <c r="J37" s="439">
        <f t="shared" si="8"/>
        <v>1778</v>
      </c>
      <c r="K37" s="440">
        <f t="shared" si="12"/>
        <v>4.1683064451837329E-3</v>
      </c>
      <c r="L37" s="431"/>
      <c r="M37" s="439">
        <v>4908</v>
      </c>
      <c r="N37" s="439">
        <v>13994</v>
      </c>
      <c r="O37" s="439">
        <v>10288</v>
      </c>
      <c r="P37" s="439">
        <v>13214</v>
      </c>
      <c r="Q37" s="440">
        <f t="shared" si="2"/>
        <v>0.2844090202177294</v>
      </c>
      <c r="R37" s="440">
        <f t="shared" si="3"/>
        <v>1.6923390383048087</v>
      </c>
      <c r="S37" s="439">
        <f t="shared" si="4"/>
        <v>2926</v>
      </c>
      <c r="T37" s="439">
        <f t="shared" si="5"/>
        <v>8306</v>
      </c>
      <c r="U37" s="440">
        <f t="shared" si="10"/>
        <v>3.9034990287040408E-3</v>
      </c>
      <c r="V37" s="453"/>
    </row>
    <row r="38" spans="1:22" x14ac:dyDescent="0.25">
      <c r="A38" s="438" t="s">
        <v>107</v>
      </c>
      <c r="B38" s="438" t="s">
        <v>107</v>
      </c>
      <c r="C38" s="439">
        <v>1290</v>
      </c>
      <c r="D38" s="439">
        <v>1300</v>
      </c>
      <c r="E38" s="439">
        <v>1060</v>
      </c>
      <c r="F38" s="439">
        <v>1355</v>
      </c>
      <c r="G38" s="440">
        <f t="shared" si="11"/>
        <v>4.2307692307692379E-2</v>
      </c>
      <c r="H38" s="440">
        <f t="shared" si="6"/>
        <v>5.0387596899224896E-2</v>
      </c>
      <c r="I38" s="439">
        <f t="shared" si="7"/>
        <v>55</v>
      </c>
      <c r="J38" s="439">
        <f t="shared" si="8"/>
        <v>65</v>
      </c>
      <c r="K38" s="440">
        <f t="shared" si="12"/>
        <v>1.7146494332798902E-3</v>
      </c>
      <c r="L38" s="431"/>
      <c r="M38" s="439">
        <v>5591</v>
      </c>
      <c r="N38" s="439">
        <v>5506</v>
      </c>
      <c r="O38" s="439">
        <v>4402</v>
      </c>
      <c r="P38" s="439">
        <v>6304</v>
      </c>
      <c r="Q38" s="440">
        <f t="shared" si="2"/>
        <v>0.43207632894139025</v>
      </c>
      <c r="R38" s="440">
        <f t="shared" si="3"/>
        <v>0.12752638168485064</v>
      </c>
      <c r="S38" s="439">
        <f t="shared" si="4"/>
        <v>1902</v>
      </c>
      <c r="T38" s="439">
        <f t="shared" si="5"/>
        <v>713</v>
      </c>
      <c r="U38" s="440">
        <f t="shared" si="10"/>
        <v>1.862241401313022E-3</v>
      </c>
      <c r="V38" s="453"/>
    </row>
    <row r="39" spans="1:22" x14ac:dyDescent="0.25">
      <c r="A39" s="438" t="s">
        <v>108</v>
      </c>
      <c r="B39" s="438" t="s">
        <v>39</v>
      </c>
      <c r="C39" s="439">
        <v>1402</v>
      </c>
      <c r="D39" s="439">
        <v>1870</v>
      </c>
      <c r="E39" s="439">
        <v>2862</v>
      </c>
      <c r="F39" s="439">
        <v>6017</v>
      </c>
      <c r="G39" s="440">
        <f t="shared" si="11"/>
        <v>2.2176470588235295</v>
      </c>
      <c r="H39" s="440">
        <f t="shared" si="6"/>
        <v>3.2917261055634803</v>
      </c>
      <c r="I39" s="439">
        <f t="shared" si="7"/>
        <v>4147</v>
      </c>
      <c r="J39" s="439">
        <f t="shared" si="8"/>
        <v>4615</v>
      </c>
      <c r="K39" s="440">
        <f t="shared" si="12"/>
        <v>7.614055822911513E-3</v>
      </c>
      <c r="L39" s="431"/>
      <c r="M39" s="439">
        <v>5648</v>
      </c>
      <c r="N39" s="439">
        <v>7258</v>
      </c>
      <c r="O39" s="439">
        <v>8783</v>
      </c>
      <c r="P39" s="439">
        <v>25933</v>
      </c>
      <c r="Q39" s="440">
        <f t="shared" si="2"/>
        <v>1.952635773653649</v>
      </c>
      <c r="R39" s="440">
        <f t="shared" si="3"/>
        <v>3.5915368271954673</v>
      </c>
      <c r="S39" s="439">
        <f t="shared" si="4"/>
        <v>17150</v>
      </c>
      <c r="T39" s="439">
        <f t="shared" si="5"/>
        <v>20285</v>
      </c>
      <c r="U39" s="440">
        <f t="shared" si="10"/>
        <v>7.6607719321463517E-3</v>
      </c>
      <c r="V39" s="453"/>
    </row>
    <row r="40" spans="1:22" x14ac:dyDescent="0.25">
      <c r="A40" s="438" t="s">
        <v>34</v>
      </c>
      <c r="B40" s="438" t="s">
        <v>34</v>
      </c>
      <c r="C40" s="439">
        <v>1865</v>
      </c>
      <c r="D40" s="439">
        <v>6120</v>
      </c>
      <c r="E40" s="439">
        <v>6834</v>
      </c>
      <c r="F40" s="439">
        <v>5392</v>
      </c>
      <c r="G40" s="440">
        <f t="shared" si="11"/>
        <v>-0.11895424836601309</v>
      </c>
      <c r="H40" s="440">
        <f t="shared" si="6"/>
        <v>1.8911528150134047</v>
      </c>
      <c r="I40" s="439">
        <f t="shared" si="7"/>
        <v>-728</v>
      </c>
      <c r="J40" s="439">
        <f t="shared" si="8"/>
        <v>3527</v>
      </c>
      <c r="K40" s="440">
        <f t="shared" si="12"/>
        <v>6.8231658629115633E-3</v>
      </c>
      <c r="L40" s="431"/>
      <c r="M40" s="439">
        <v>13039</v>
      </c>
      <c r="N40" s="439">
        <v>23386</v>
      </c>
      <c r="O40" s="439">
        <v>28586</v>
      </c>
      <c r="P40" s="439">
        <v>29625</v>
      </c>
      <c r="Q40" s="440">
        <f t="shared" si="2"/>
        <v>3.634646330371516E-2</v>
      </c>
      <c r="R40" s="440">
        <f t="shared" si="3"/>
        <v>1.2720300636551882</v>
      </c>
      <c r="S40" s="439">
        <f t="shared" si="4"/>
        <v>1039</v>
      </c>
      <c r="T40" s="439">
        <f t="shared" si="5"/>
        <v>16586</v>
      </c>
      <c r="U40" s="440">
        <f t="shared" si="10"/>
        <v>8.7514120421792949E-3</v>
      </c>
      <c r="V40" s="453"/>
    </row>
    <row r="41" spans="1:22" x14ac:dyDescent="0.25">
      <c r="A41" s="438" t="s">
        <v>109</v>
      </c>
      <c r="B41" s="438" t="s">
        <v>109</v>
      </c>
      <c r="C41" s="439">
        <v>1031</v>
      </c>
      <c r="D41" s="439">
        <v>2093</v>
      </c>
      <c r="E41" s="439">
        <v>2837</v>
      </c>
      <c r="F41" s="439">
        <v>1960</v>
      </c>
      <c r="G41" s="440">
        <f t="shared" si="11"/>
        <v>-6.3545150501672198E-2</v>
      </c>
      <c r="H41" s="440">
        <f t="shared" si="6"/>
        <v>0.90106692531522792</v>
      </c>
      <c r="I41" s="439">
        <f t="shared" si="7"/>
        <v>-133</v>
      </c>
      <c r="J41" s="439">
        <f t="shared" si="8"/>
        <v>929</v>
      </c>
      <c r="K41" s="440">
        <f t="shared" si="12"/>
        <v>2.4802309145598414E-3</v>
      </c>
      <c r="L41" s="431"/>
      <c r="M41" s="439">
        <v>4525</v>
      </c>
      <c r="N41" s="439">
        <v>8727</v>
      </c>
      <c r="O41" s="439">
        <v>13522</v>
      </c>
      <c r="P41" s="439">
        <v>10825</v>
      </c>
      <c r="Q41" s="440">
        <f t="shared" si="2"/>
        <v>-0.19945274367697086</v>
      </c>
      <c r="R41" s="440">
        <f t="shared" si="3"/>
        <v>1.3922651933701657</v>
      </c>
      <c r="S41" s="439">
        <f t="shared" si="4"/>
        <v>-2697</v>
      </c>
      <c r="T41" s="439">
        <f t="shared" si="5"/>
        <v>6300</v>
      </c>
      <c r="U41" s="440">
        <f t="shared" si="10"/>
        <v>3.1977733453701558E-3</v>
      </c>
      <c r="V41" s="453"/>
    </row>
    <row r="42" spans="1:22" x14ac:dyDescent="0.25">
      <c r="A42" s="438" t="s">
        <v>110</v>
      </c>
      <c r="B42" s="438" t="s">
        <v>110</v>
      </c>
      <c r="C42" s="439">
        <v>485</v>
      </c>
      <c r="D42" s="439">
        <v>548</v>
      </c>
      <c r="E42" s="439">
        <v>1827</v>
      </c>
      <c r="F42" s="439">
        <v>288</v>
      </c>
      <c r="G42" s="440">
        <f t="shared" si="11"/>
        <v>-0.47445255474452552</v>
      </c>
      <c r="H42" s="440">
        <f t="shared" si="6"/>
        <v>-0.40618556701030928</v>
      </c>
      <c r="I42" s="439">
        <f t="shared" si="7"/>
        <v>-260</v>
      </c>
      <c r="J42" s="439">
        <f t="shared" si="8"/>
        <v>-197</v>
      </c>
      <c r="K42" s="440">
        <f t="shared" si="12"/>
        <v>3.644420935679767E-4</v>
      </c>
      <c r="L42" s="431"/>
      <c r="M42" s="439">
        <v>1429</v>
      </c>
      <c r="N42" s="439">
        <v>591</v>
      </c>
      <c r="O42" s="439">
        <v>5877</v>
      </c>
      <c r="P42" s="439">
        <v>4856</v>
      </c>
      <c r="Q42" s="440">
        <f t="shared" si="2"/>
        <v>-0.17372809256423349</v>
      </c>
      <c r="R42" s="440">
        <f t="shared" si="3"/>
        <v>2.3981805458362491</v>
      </c>
      <c r="S42" s="439">
        <f t="shared" si="4"/>
        <v>-1021</v>
      </c>
      <c r="T42" s="439">
        <f t="shared" si="5"/>
        <v>3427</v>
      </c>
      <c r="U42" s="440">
        <f t="shared" si="10"/>
        <v>1.4344930591332543E-3</v>
      </c>
      <c r="V42" s="453"/>
    </row>
    <row r="43" spans="1:22" x14ac:dyDescent="0.25">
      <c r="A43" s="438" t="s">
        <v>42</v>
      </c>
      <c r="B43" s="438" t="s">
        <v>111</v>
      </c>
      <c r="C43" s="439">
        <v>1363</v>
      </c>
      <c r="D43" s="439">
        <v>2912</v>
      </c>
      <c r="E43" s="439">
        <v>2450</v>
      </c>
      <c r="F43" s="439">
        <v>2759</v>
      </c>
      <c r="G43" s="440">
        <f t="shared" si="11"/>
        <v>-5.2541208791208827E-2</v>
      </c>
      <c r="H43" s="440">
        <f t="shared" si="6"/>
        <v>1.0242112986060161</v>
      </c>
      <c r="I43" s="439">
        <f t="shared" si="7"/>
        <v>-153</v>
      </c>
      <c r="J43" s="439">
        <f t="shared" si="8"/>
        <v>1396</v>
      </c>
      <c r="K43" s="440">
        <f t="shared" si="12"/>
        <v>3.4913046394237767E-3</v>
      </c>
      <c r="L43" s="431"/>
      <c r="M43" s="439">
        <v>3482</v>
      </c>
      <c r="N43" s="439">
        <v>8349</v>
      </c>
      <c r="O43" s="439">
        <v>8436</v>
      </c>
      <c r="P43" s="439">
        <v>13571</v>
      </c>
      <c r="Q43" s="440">
        <f t="shared" si="2"/>
        <v>0.60870080606922716</v>
      </c>
      <c r="R43" s="440">
        <f t="shared" si="3"/>
        <v>2.8974727168294083</v>
      </c>
      <c r="S43" s="439">
        <f t="shared" si="4"/>
        <v>5135</v>
      </c>
      <c r="T43" s="439">
        <f t="shared" si="5"/>
        <v>10089</v>
      </c>
      <c r="U43" s="440">
        <f t="shared" si="10"/>
        <v>4.0089590826806821E-3</v>
      </c>
      <c r="V43" s="453"/>
    </row>
    <row r="44" spans="1:22" x14ac:dyDescent="0.25">
      <c r="A44" s="438" t="s">
        <v>112</v>
      </c>
      <c r="B44" s="438" t="s">
        <v>112</v>
      </c>
      <c r="C44" s="439">
        <v>444</v>
      </c>
      <c r="D44" s="439">
        <v>0</v>
      </c>
      <c r="E44" s="439">
        <v>0</v>
      </c>
      <c r="F44" s="439">
        <v>0</v>
      </c>
      <c r="G44" s="440" t="str">
        <f t="shared" si="11"/>
        <v>-</v>
      </c>
      <c r="H44" s="440">
        <f t="shared" si="6"/>
        <v>-1</v>
      </c>
      <c r="I44" s="439">
        <f t="shared" si="7"/>
        <v>0</v>
      </c>
      <c r="J44" s="439">
        <f t="shared" si="8"/>
        <v>-444</v>
      </c>
      <c r="K44" s="440">
        <f t="shared" si="12"/>
        <v>0</v>
      </c>
      <c r="L44" s="431"/>
      <c r="M44" s="439">
        <v>792</v>
      </c>
      <c r="N44" s="439">
        <v>555</v>
      </c>
      <c r="O44" s="439">
        <v>0</v>
      </c>
      <c r="P44" s="439">
        <v>0</v>
      </c>
      <c r="Q44" s="440" t="str">
        <f t="shared" si="2"/>
        <v>-</v>
      </c>
      <c r="R44" s="440">
        <f t="shared" si="3"/>
        <v>-1</v>
      </c>
      <c r="S44" s="439">
        <f t="shared" si="4"/>
        <v>0</v>
      </c>
      <c r="T44" s="439">
        <f t="shared" si="5"/>
        <v>-792</v>
      </c>
      <c r="U44" s="440">
        <f t="shared" si="10"/>
        <v>0</v>
      </c>
      <c r="V44" s="453"/>
    </row>
    <row r="45" spans="1:22" x14ac:dyDescent="0.25">
      <c r="A45" s="438" t="s">
        <v>26</v>
      </c>
      <c r="B45" s="438" t="s">
        <v>26</v>
      </c>
      <c r="C45" s="439">
        <v>4</v>
      </c>
      <c r="D45" s="439">
        <v>2</v>
      </c>
      <c r="E45" s="439">
        <v>0</v>
      </c>
      <c r="F45" s="439">
        <v>0</v>
      </c>
      <c r="G45" s="440">
        <f t="shared" si="11"/>
        <v>-1</v>
      </c>
      <c r="H45" s="440">
        <f t="shared" si="6"/>
        <v>-1</v>
      </c>
      <c r="I45" s="439">
        <f t="shared" si="7"/>
        <v>-2</v>
      </c>
      <c r="J45" s="439">
        <f t="shared" si="8"/>
        <v>-4</v>
      </c>
      <c r="K45" s="440">
        <f t="shared" si="12"/>
        <v>0</v>
      </c>
      <c r="L45" s="431"/>
      <c r="M45" s="439">
        <v>19</v>
      </c>
      <c r="N45" s="439">
        <v>2</v>
      </c>
      <c r="O45" s="439">
        <v>12</v>
      </c>
      <c r="P45" s="439">
        <v>3</v>
      </c>
      <c r="Q45" s="440">
        <f t="shared" si="2"/>
        <v>-0.75</v>
      </c>
      <c r="R45" s="440">
        <f t="shared" si="3"/>
        <v>-0.84210526315789469</v>
      </c>
      <c r="S45" s="439">
        <f t="shared" si="4"/>
        <v>-9</v>
      </c>
      <c r="T45" s="439">
        <f t="shared" si="5"/>
        <v>-16</v>
      </c>
      <c r="U45" s="440">
        <f t="shared" si="10"/>
        <v>8.8621894098018173E-7</v>
      </c>
      <c r="V45" s="453"/>
    </row>
    <row r="46" spans="1:22" x14ac:dyDescent="0.25">
      <c r="A46" s="438" t="s">
        <v>113</v>
      </c>
      <c r="B46" s="438" t="s">
        <v>113</v>
      </c>
      <c r="C46" s="439">
        <v>721</v>
      </c>
      <c r="D46" s="439">
        <v>0</v>
      </c>
      <c r="E46" s="439">
        <v>765</v>
      </c>
      <c r="F46" s="439">
        <v>845</v>
      </c>
      <c r="G46" s="440" t="str">
        <f t="shared" si="11"/>
        <v>-</v>
      </c>
      <c r="H46" s="440">
        <f t="shared" si="6"/>
        <v>0.17198335644937579</v>
      </c>
      <c r="I46" s="439">
        <f t="shared" si="7"/>
        <v>845</v>
      </c>
      <c r="J46" s="439">
        <f t="shared" si="8"/>
        <v>124</v>
      </c>
      <c r="K46" s="440">
        <f t="shared" si="12"/>
        <v>1.0692832259199315E-3</v>
      </c>
      <c r="L46" s="431"/>
      <c r="M46" s="439">
        <v>2591</v>
      </c>
      <c r="N46" s="439">
        <v>0</v>
      </c>
      <c r="O46" s="439">
        <v>2668</v>
      </c>
      <c r="P46" s="439">
        <v>3637</v>
      </c>
      <c r="Q46" s="440">
        <f t="shared" si="2"/>
        <v>0.36319340329835081</v>
      </c>
      <c r="R46" s="440">
        <f t="shared" si="3"/>
        <v>0.40370513315322265</v>
      </c>
      <c r="S46" s="439">
        <f t="shared" si="4"/>
        <v>969</v>
      </c>
      <c r="T46" s="439">
        <f t="shared" si="5"/>
        <v>1046</v>
      </c>
      <c r="U46" s="440">
        <f t="shared" si="10"/>
        <v>1.0743927627816403E-3</v>
      </c>
      <c r="V46" s="453"/>
    </row>
    <row r="47" spans="1:22" x14ac:dyDescent="0.25">
      <c r="A47" s="438" t="s">
        <v>114</v>
      </c>
      <c r="B47" s="438" t="s">
        <v>114</v>
      </c>
      <c r="C47" s="439">
        <f>IFERROR(C17-SUM(C18:C22)-SUM(C24:C46),"-")</f>
        <v>562</v>
      </c>
      <c r="D47" s="439">
        <f>IFERROR(D17-SUM(D18:D22)-SUM(D24:D46),"-")</f>
        <v>12</v>
      </c>
      <c r="E47" s="439">
        <f>IFERROR(E17-SUM(E18:E22)-SUM(E24:E46),"-")</f>
        <v>13</v>
      </c>
      <c r="F47" s="439">
        <f>IFERROR(F17-SUM(F18:F22)-SUM(F24:F46),"-")</f>
        <v>192</v>
      </c>
      <c r="G47" s="440">
        <f t="shared" si="11"/>
        <v>15</v>
      </c>
      <c r="H47" s="440">
        <f t="shared" si="6"/>
        <v>-0.65836298932384341</v>
      </c>
      <c r="I47" s="439">
        <f t="shared" si="7"/>
        <v>180</v>
      </c>
      <c r="J47" s="439">
        <f t="shared" si="8"/>
        <v>-370</v>
      </c>
      <c r="K47" s="440">
        <f t="shared" si="12"/>
        <v>2.4296139571198445E-4</v>
      </c>
      <c r="L47" s="431"/>
      <c r="M47" s="439">
        <f>IFERROR(M17-SUM(M18:M22)-SUM(M24:M46),"-")</f>
        <v>2879</v>
      </c>
      <c r="N47" s="439">
        <f>IFERROR(N17-SUM(N18:N22)-SUM(N24:N46),"-")</f>
        <v>153</v>
      </c>
      <c r="O47" s="439">
        <f>IFERROR(O17-SUM(O18:O22)-SUM(O24:O46),"-")</f>
        <v>225</v>
      </c>
      <c r="P47" s="439">
        <f>IFERROR(P17-SUM(P18:P22)-SUM(P24:P46),"-")</f>
        <v>547</v>
      </c>
      <c r="Q47" s="440">
        <f t="shared" si="2"/>
        <v>1.431111111111111</v>
      </c>
      <c r="R47" s="440">
        <f t="shared" si="3"/>
        <v>-0.81000347342827372</v>
      </c>
      <c r="S47" s="439">
        <f t="shared" si="4"/>
        <v>322</v>
      </c>
      <c r="T47" s="439">
        <f t="shared" si="5"/>
        <v>-2332</v>
      </c>
      <c r="U47" s="440">
        <f t="shared" si="10"/>
        <v>1.6158725357205315E-4</v>
      </c>
      <c r="V47" s="453"/>
    </row>
    <row r="48" spans="1:22" ht="21" x14ac:dyDescent="0.35">
      <c r="A48" s="429" t="s">
        <v>115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53"/>
    </row>
    <row r="49" spans="1:22" x14ac:dyDescent="0.25">
      <c r="A49" s="72"/>
      <c r="B49" s="72"/>
      <c r="C49" s="11" t="s">
        <v>152</v>
      </c>
      <c r="D49" s="12"/>
      <c r="E49" s="12"/>
      <c r="F49" s="12"/>
      <c r="G49" s="12"/>
      <c r="H49" s="12"/>
      <c r="I49" s="12"/>
      <c r="J49" s="12"/>
      <c r="K49" s="13"/>
      <c r="L49" s="430"/>
      <c r="M49" s="11" t="str">
        <f>CONCATENATE("acumulado ",C49)</f>
        <v>acumulado abril</v>
      </c>
      <c r="N49" s="12"/>
      <c r="O49" s="12"/>
      <c r="P49" s="12"/>
      <c r="Q49" s="12"/>
      <c r="R49" s="12"/>
      <c r="S49" s="12"/>
      <c r="T49" s="12"/>
      <c r="U49" s="13"/>
      <c r="V49" s="453"/>
    </row>
    <row r="50" spans="1:22" x14ac:dyDescent="0.25">
      <c r="A50" s="15"/>
      <c r="B50" s="15"/>
      <c r="C50" s="16">
        <f>C$6</f>
        <v>2019</v>
      </c>
      <c r="D50" s="16">
        <f t="shared" ref="D50:F50" si="15">D$6</f>
        <v>2022</v>
      </c>
      <c r="E50" s="16">
        <f t="shared" si="15"/>
        <v>2023</v>
      </c>
      <c r="F50" s="16">
        <f t="shared" si="15"/>
        <v>2024</v>
      </c>
      <c r="G50" s="16" t="str">
        <f>CONCATENATE("var ",RIGHT(F50,2),"/",RIGHT(D50,2))</f>
        <v>var 24/22</v>
      </c>
      <c r="H50" s="16" t="str">
        <f>CONCATENATE("var ",RIGHT(F50,2),"/",RIGHT(C50,2))</f>
        <v>var 24/19</v>
      </c>
      <c r="I50" s="16" t="str">
        <f>CONCATENATE("dif ",RIGHT(F50,2),"-",RIGHT(D50,2))</f>
        <v>dif 24-22</v>
      </c>
      <c r="J50" s="16" t="str">
        <f>CONCATENATE("dif ",RIGHT(F50,2),"-",RIGHT(C50,2))</f>
        <v>dif 24-19</v>
      </c>
      <c r="K50" s="16" t="str">
        <f>CONCATENATE("cuota ",RIGHT(F50,2))</f>
        <v>cuota 24</v>
      </c>
      <c r="L50" s="431"/>
      <c r="M50" s="16">
        <f>M$6</f>
        <v>2019</v>
      </c>
      <c r="N50" s="16">
        <f>N$6</f>
        <v>2022</v>
      </c>
      <c r="O50" s="16">
        <f t="shared" ref="O50:P50" si="16">O$6</f>
        <v>2023</v>
      </c>
      <c r="P50" s="16">
        <f t="shared" si="16"/>
        <v>2024</v>
      </c>
      <c r="Q50" s="16" t="str">
        <f>CONCATENATE("var ",RIGHT(P50,2),"/",RIGHT(O50,2))</f>
        <v>var 24/23</v>
      </c>
      <c r="R50" s="16" t="str">
        <f>CONCATENATE("var ",RIGHT(P50,2),"/",RIGHT(M50,2))</f>
        <v>var 24/19</v>
      </c>
      <c r="S50" s="16" t="str">
        <f>CONCATENATE("dif ",RIGHT(P50,2),"-",RIGHT(O50,2))</f>
        <v>dif 24-23</v>
      </c>
      <c r="T50" s="16" t="str">
        <f>CONCATENATE("dif ",RIGHT(P50,2),"-",RIGHT(M50,2))</f>
        <v>dif 24-19</v>
      </c>
      <c r="U50" s="16" t="str">
        <f>CONCATENATE("cuota ",RIGHT(P50,2))</f>
        <v>cuota 24</v>
      </c>
    </row>
    <row r="51" spans="1:22" x14ac:dyDescent="0.25">
      <c r="A51" s="455" t="s">
        <v>92</v>
      </c>
      <c r="B51" s="455" t="s">
        <v>92</v>
      </c>
      <c r="C51" s="434">
        <v>694300</v>
      </c>
      <c r="D51" s="434">
        <v>745503</v>
      </c>
      <c r="E51" s="434">
        <v>790249</v>
      </c>
      <c r="F51" s="434">
        <v>790249</v>
      </c>
      <c r="G51" s="435">
        <f>IFERROR(F51/D51-1,"-")</f>
        <v>6.0021220571882417E-2</v>
      </c>
      <c r="H51" s="435">
        <f>IFERROR(F51/C51-1,"-")</f>
        <v>0.13819530462336171</v>
      </c>
      <c r="I51" s="434">
        <f>IFERROR(F51-D51,"-")</f>
        <v>44746</v>
      </c>
      <c r="J51" s="434">
        <f>IFERROR(F51-C51,"-")</f>
        <v>95949</v>
      </c>
      <c r="K51" s="435">
        <f>F51/$F$51</f>
        <v>1</v>
      </c>
      <c r="L51" s="436"/>
      <c r="M51" s="434">
        <v>2822512</v>
      </c>
      <c r="N51" s="434">
        <v>2472304</v>
      </c>
      <c r="O51" s="434">
        <v>3028313</v>
      </c>
      <c r="P51" s="434">
        <v>3385168</v>
      </c>
      <c r="Q51" s="435">
        <f>IFERROR(P51/O51-1,"-")</f>
        <v>0.11783953640195044</v>
      </c>
      <c r="R51" s="435">
        <f>IFERROR(P51/M51-1,"-")</f>
        <v>0.1993458309477516</v>
      </c>
      <c r="S51" s="434">
        <f>IFERROR(P51-O51,"-")</f>
        <v>356855</v>
      </c>
      <c r="T51" s="434">
        <f>IFERROR(P51-M51,"-")</f>
        <v>562656</v>
      </c>
      <c r="U51" s="435">
        <f>P51/$P$51</f>
        <v>1</v>
      </c>
    </row>
    <row r="52" spans="1:22" x14ac:dyDescent="0.25">
      <c r="A52" s="438" t="s">
        <v>116</v>
      </c>
      <c r="B52" s="438" t="s">
        <v>116</v>
      </c>
      <c r="C52" s="439">
        <v>240071</v>
      </c>
      <c r="D52" s="439">
        <v>251338</v>
      </c>
      <c r="E52" s="439">
        <v>266727</v>
      </c>
      <c r="F52" s="439">
        <v>266727</v>
      </c>
      <c r="G52" s="440">
        <f>IFERROR(F52/D52-1,"-")</f>
        <v>6.1228306105722163E-2</v>
      </c>
      <c r="H52" s="440">
        <f>IFERROR(F52/C52-1,"-")</f>
        <v>0.11103381916183119</v>
      </c>
      <c r="I52" s="439">
        <f>IFERROR(F52-D52,"-")</f>
        <v>15389</v>
      </c>
      <c r="J52" s="439">
        <f>IFERROR(F52-C52,"-")</f>
        <v>26656</v>
      </c>
      <c r="K52" s="440">
        <f>F52/$F$51</f>
        <v>0.33752273017745038</v>
      </c>
      <c r="L52" s="431"/>
      <c r="M52" s="439">
        <v>862748</v>
      </c>
      <c r="N52" s="439">
        <v>772095</v>
      </c>
      <c r="O52" s="439">
        <v>922447</v>
      </c>
      <c r="P52" s="439">
        <v>1018665</v>
      </c>
      <c r="Q52" s="440">
        <f>IFERROR(P52/O52-1,"-")</f>
        <v>0.10430734773921979</v>
      </c>
      <c r="R52" s="440">
        <f>IFERROR(P52/M52-1,"-")</f>
        <v>0.18072136939175754</v>
      </c>
      <c r="S52" s="439">
        <f>IFERROR(P52-O52,"-")</f>
        <v>96218</v>
      </c>
      <c r="T52" s="439">
        <f>IFERROR(P52-M52,"-")</f>
        <v>155917</v>
      </c>
      <c r="U52" s="440">
        <f>P52/$P$51</f>
        <v>0.30092007250452563</v>
      </c>
    </row>
    <row r="53" spans="1:22" x14ac:dyDescent="0.25">
      <c r="A53" s="438" t="s">
        <v>117</v>
      </c>
      <c r="B53" s="438" t="s">
        <v>117</v>
      </c>
      <c r="C53" s="439">
        <v>454229</v>
      </c>
      <c r="D53" s="439">
        <v>494165</v>
      </c>
      <c r="E53" s="439">
        <v>523522</v>
      </c>
      <c r="F53" s="439">
        <v>523522</v>
      </c>
      <c r="G53" s="440">
        <f>IFERROR(F53/D53-1,"-")</f>
        <v>5.9407282992522736E-2</v>
      </c>
      <c r="H53" s="440">
        <f>IFERROR(F53/C53-1,"-")</f>
        <v>0.15255080587104741</v>
      </c>
      <c r="I53" s="439">
        <f>IFERROR(F53-D53,"-")</f>
        <v>29357</v>
      </c>
      <c r="J53" s="439">
        <f>IFERROR(F53-C53,"-")</f>
        <v>69293</v>
      </c>
      <c r="K53" s="440">
        <f>F53/$F$51</f>
        <v>0.66247726982254962</v>
      </c>
      <c r="L53" s="431"/>
      <c r="M53" s="439">
        <v>1959764</v>
      </c>
      <c r="N53" s="439">
        <v>1700209</v>
      </c>
      <c r="O53" s="439">
        <v>2105866</v>
      </c>
      <c r="P53" s="439">
        <v>2366503</v>
      </c>
      <c r="Q53" s="440">
        <f>IFERROR(P53/O53-1,"-")</f>
        <v>0.12376713428109865</v>
      </c>
      <c r="R53" s="440">
        <f>IFERROR(P53/M53-1,"-")</f>
        <v>0.20754488805794979</v>
      </c>
      <c r="S53" s="439">
        <f>IFERROR(P53-O53,"-")</f>
        <v>260637</v>
      </c>
      <c r="T53" s="439">
        <f>IFERROR(P53-M53,"-")</f>
        <v>406739</v>
      </c>
      <c r="U53" s="440">
        <f>P53/$P$51</f>
        <v>0.69907992749547443</v>
      </c>
    </row>
    <row r="54" spans="1:22" ht="21" x14ac:dyDescent="0.35">
      <c r="A54" s="378" t="s">
        <v>118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</row>
    <row r="55" spans="1:22" x14ac:dyDescent="0.25">
      <c r="A55" s="72"/>
      <c r="B55" s="72"/>
      <c r="C55" s="11" t="s">
        <v>152</v>
      </c>
      <c r="D55" s="12"/>
      <c r="E55" s="12"/>
      <c r="F55" s="12"/>
      <c r="G55" s="12"/>
      <c r="H55" s="12"/>
      <c r="I55" s="12"/>
      <c r="J55" s="12"/>
      <c r="K55" s="13"/>
      <c r="L55" s="456"/>
      <c r="M55" s="11" t="str">
        <f>CONCATENATE("acumulado ",C55)</f>
        <v>acumulado abril</v>
      </c>
      <c r="N55" s="12"/>
      <c r="O55" s="12"/>
      <c r="P55" s="12"/>
      <c r="Q55" s="12"/>
      <c r="R55" s="12"/>
      <c r="S55" s="12"/>
      <c r="T55" s="12"/>
      <c r="U55" s="13"/>
    </row>
    <row r="56" spans="1:22" x14ac:dyDescent="0.25">
      <c r="A56" s="15"/>
      <c r="B56" s="15"/>
      <c r="C56" s="16">
        <f>C$6</f>
        <v>2019</v>
      </c>
      <c r="D56" s="16">
        <f t="shared" ref="D56:F56" si="17">D$6</f>
        <v>2022</v>
      </c>
      <c r="E56" s="16">
        <f t="shared" si="17"/>
        <v>2023</v>
      </c>
      <c r="F56" s="16">
        <f t="shared" si="17"/>
        <v>2024</v>
      </c>
      <c r="G56" s="16" t="str">
        <f>CONCATENATE("var ",RIGHT(F56,2),"/",RIGHT(D56,2))</f>
        <v>var 24/22</v>
      </c>
      <c r="H56" s="16" t="str">
        <f>CONCATENATE("var ",RIGHT(F56,2),"/",RIGHT(C56,2))</f>
        <v>var 24/19</v>
      </c>
      <c r="I56" s="16" t="str">
        <f>CONCATENATE("dif ",RIGHT(F56,2),"-",RIGHT(D56,2))</f>
        <v>dif 24-22</v>
      </c>
      <c r="J56" s="16" t="str">
        <f>CONCATENATE("dif ",RIGHT(F56,2),"-",RIGHT(C56,2))</f>
        <v>dif 24-19</v>
      </c>
      <c r="K56" s="16" t="str">
        <f>CONCATENATE("cuota ",RIGHT(F56,2))</f>
        <v>cuota 24</v>
      </c>
      <c r="L56" s="457"/>
      <c r="M56" s="16">
        <f>M$6</f>
        <v>2019</v>
      </c>
      <c r="N56" s="16">
        <f>N$6</f>
        <v>2022</v>
      </c>
      <c r="O56" s="16">
        <f t="shared" ref="O56:P56" si="18">O$6</f>
        <v>2023</v>
      </c>
      <c r="P56" s="16">
        <f t="shared" si="18"/>
        <v>2024</v>
      </c>
      <c r="Q56" s="16" t="str">
        <f>CONCATENATE("var ",RIGHT(P56,2),"/",RIGHT(O56,2))</f>
        <v>var 24/23</v>
      </c>
      <c r="R56" s="16" t="str">
        <f>CONCATENATE("var ",RIGHT(P56,2),"/",RIGHT(M56,2))</f>
        <v>var 24/19</v>
      </c>
      <c r="S56" s="16" t="str">
        <f>CONCATENATE("dif ",RIGHT(P56,2),"-",RIGHT(O56,2))</f>
        <v>dif 24-23</v>
      </c>
      <c r="T56" s="16" t="str">
        <f>CONCATENATE("dif ",RIGHT(P56,2),"-",RIGHT(M56,2))</f>
        <v>dif 24-19</v>
      </c>
      <c r="U56" s="16" t="str">
        <f>CONCATENATE("cuota ",RIGHT(P56,2))</f>
        <v>cuota 24</v>
      </c>
    </row>
    <row r="57" spans="1:22" x14ac:dyDescent="0.25">
      <c r="A57" s="458" t="s">
        <v>92</v>
      </c>
      <c r="B57" s="458" t="s">
        <v>92</v>
      </c>
      <c r="C57" s="459">
        <v>5693</v>
      </c>
      <c r="D57" s="459">
        <v>5952</v>
      </c>
      <c r="E57" s="459">
        <v>6450</v>
      </c>
      <c r="F57" s="459">
        <v>6450</v>
      </c>
      <c r="G57" s="460">
        <f>IFERROR(F57/D57-1,"-")</f>
        <v>8.3669354838709742E-2</v>
      </c>
      <c r="H57" s="460">
        <f>IFERROR(F57/C57-1,"-")</f>
        <v>0.13297031442121909</v>
      </c>
      <c r="I57" s="459">
        <f>IFERROR(F57-D57,"-")</f>
        <v>498</v>
      </c>
      <c r="J57" s="459">
        <f>IFERROR(F57-C57,"-")</f>
        <v>757</v>
      </c>
      <c r="K57" s="460">
        <f>F57/$F$57</f>
        <v>1</v>
      </c>
      <c r="L57" s="461"/>
      <c r="M57" s="459">
        <v>23451</v>
      </c>
      <c r="N57" s="459">
        <v>21281</v>
      </c>
      <c r="O57" s="459">
        <v>24145</v>
      </c>
      <c r="P57" s="459">
        <v>26474</v>
      </c>
      <c r="Q57" s="460">
        <f>IFERROR(P57/O57-1,"-")</f>
        <v>9.6458894180989851E-2</v>
      </c>
      <c r="R57" s="460">
        <f>IFERROR(P57/M57-1,"-")</f>
        <v>0.12890708285360963</v>
      </c>
      <c r="S57" s="459">
        <f>IFERROR(P57-O57,"-")</f>
        <v>2329</v>
      </c>
      <c r="T57" s="459">
        <f>IFERROR(P57-M57,"-")</f>
        <v>3023</v>
      </c>
      <c r="U57" s="460">
        <f>P57/$P$57</f>
        <v>1</v>
      </c>
    </row>
    <row r="58" spans="1:22" x14ac:dyDescent="0.25">
      <c r="A58" s="438" t="s">
        <v>93</v>
      </c>
      <c r="B58" s="438" t="s">
        <v>93</v>
      </c>
      <c r="C58" s="439">
        <v>5194</v>
      </c>
      <c r="D58" s="439">
        <v>5510</v>
      </c>
      <c r="E58" s="439">
        <v>6077</v>
      </c>
      <c r="F58" s="439">
        <v>6077</v>
      </c>
      <c r="G58" s="440">
        <f>IFERROR(F58/D58-1,"-")</f>
        <v>0.10290381125226866</v>
      </c>
      <c r="H58" s="440">
        <f>IFERROR(F58/C58-1,"-")</f>
        <v>0.17000385059684242</v>
      </c>
      <c r="I58" s="439">
        <f>IFERROR(F58-D58,"-")</f>
        <v>567</v>
      </c>
      <c r="J58" s="439">
        <f>IFERROR(F58-C58,"-")</f>
        <v>883</v>
      </c>
      <c r="K58" s="440">
        <f>F58/$F$57</f>
        <v>0.94217054263565891</v>
      </c>
      <c r="L58" s="457"/>
      <c r="M58" s="439">
        <v>21306</v>
      </c>
      <c r="N58" s="439">
        <v>19431</v>
      </c>
      <c r="O58" s="439">
        <v>22112</v>
      </c>
      <c r="P58" s="439">
        <v>24525</v>
      </c>
      <c r="Q58" s="440">
        <f>IFERROR(P58/O58-1,"-")</f>
        <v>0.10912626628075262</v>
      </c>
      <c r="R58" s="440">
        <f>IFERROR(P58/M58-1,"-")</f>
        <v>0.15108420163334269</v>
      </c>
      <c r="S58" s="439">
        <f>IFERROR(P58-O58,"-")</f>
        <v>2413</v>
      </c>
      <c r="T58" s="439">
        <f>IFERROR(P58-M58,"-")</f>
        <v>3219</v>
      </c>
      <c r="U58" s="440">
        <f>P58/$P$57</f>
        <v>0.92638059983379917</v>
      </c>
    </row>
    <row r="59" spans="1:22" x14ac:dyDescent="0.25">
      <c r="A59" s="438" t="s">
        <v>94</v>
      </c>
      <c r="B59" s="438" t="s">
        <v>94</v>
      </c>
      <c r="C59" s="439">
        <v>499</v>
      </c>
      <c r="D59" s="439">
        <v>442</v>
      </c>
      <c r="E59" s="439">
        <v>373</v>
      </c>
      <c r="F59" s="439">
        <v>373</v>
      </c>
      <c r="G59" s="440">
        <f>IFERROR(F59/D59-1,"-")</f>
        <v>-0.15610859728506787</v>
      </c>
      <c r="H59" s="440">
        <f>IFERROR(F59/C59-1,"-")</f>
        <v>-0.25250501002004011</v>
      </c>
      <c r="I59" s="439">
        <f>IFERROR(F59-D59,"-")</f>
        <v>-69</v>
      </c>
      <c r="J59" s="439">
        <f>IFERROR(F59-C59,"-")</f>
        <v>-126</v>
      </c>
      <c r="K59" s="440">
        <f>F59/$F$57</f>
        <v>5.7829457364341086E-2</v>
      </c>
      <c r="L59" s="457"/>
      <c r="M59" s="439">
        <v>2145</v>
      </c>
      <c r="N59" s="439">
        <v>1850</v>
      </c>
      <c r="O59" s="439">
        <v>2033</v>
      </c>
      <c r="P59" s="439">
        <v>1949</v>
      </c>
      <c r="Q59" s="440">
        <f>IFERROR(P59/O59-1,"-")</f>
        <v>-4.1318248893261189E-2</v>
      </c>
      <c r="R59" s="440">
        <f>IFERROR(P59/M59-1,"-")</f>
        <v>-9.1375291375291323E-2</v>
      </c>
      <c r="S59" s="439">
        <f>IFERROR(P59-O59,"-")</f>
        <v>-84</v>
      </c>
      <c r="T59" s="439">
        <f>IFERROR(P59-M59,"-")</f>
        <v>-196</v>
      </c>
      <c r="U59" s="440">
        <f>P59/$P$57</f>
        <v>7.3619400166200805E-2</v>
      </c>
    </row>
    <row r="60" spans="1:22" ht="21" x14ac:dyDescent="0.35">
      <c r="A60" s="378" t="s">
        <v>119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</row>
    <row r="61" spans="1:22" x14ac:dyDescent="0.25">
      <c r="A61" s="72"/>
      <c r="B61" s="72"/>
      <c r="C61" s="11" t="s">
        <v>152</v>
      </c>
      <c r="D61" s="12"/>
      <c r="E61" s="12"/>
      <c r="F61" s="12"/>
      <c r="G61" s="12"/>
      <c r="H61" s="12"/>
      <c r="I61" s="12"/>
      <c r="J61" s="12"/>
      <c r="K61" s="13"/>
      <c r="L61" s="456"/>
      <c r="M61" s="11" t="str">
        <f>CONCATENATE("acumulado ",C61)</f>
        <v>acumulado abril</v>
      </c>
      <c r="N61" s="12"/>
      <c r="O61" s="12"/>
      <c r="P61" s="12"/>
      <c r="Q61" s="12"/>
      <c r="R61" s="12"/>
      <c r="S61" s="12"/>
      <c r="T61" s="12"/>
      <c r="U61" s="13"/>
    </row>
    <row r="62" spans="1:22" x14ac:dyDescent="0.25">
      <c r="A62" s="15" t="s">
        <v>96</v>
      </c>
      <c r="B62" s="15" t="s">
        <v>96</v>
      </c>
      <c r="C62" s="16">
        <f>C$6</f>
        <v>2019</v>
      </c>
      <c r="D62" s="16">
        <f t="shared" ref="D62:F62" si="19">D$6</f>
        <v>2022</v>
      </c>
      <c r="E62" s="16">
        <f t="shared" si="19"/>
        <v>2023</v>
      </c>
      <c r="F62" s="16">
        <f t="shared" si="19"/>
        <v>2024</v>
      </c>
      <c r="G62" s="16" t="str">
        <f>CONCATENATE("var ",RIGHT(F62,2),"/",RIGHT(D62,2))</f>
        <v>var 24/22</v>
      </c>
      <c r="H62" s="16" t="str">
        <f>CONCATENATE("var ",RIGHT(F62,2),"/",RIGHT(C62,2))</f>
        <v>var 24/19</v>
      </c>
      <c r="I62" s="16" t="str">
        <f>CONCATENATE("dif ",RIGHT(F62,2),"-",RIGHT(D62,2))</f>
        <v>dif 24-22</v>
      </c>
      <c r="J62" s="16" t="str">
        <f>CONCATENATE("dif ",RIGHT(F62,2),"-",RIGHT(C62,2))</f>
        <v>dif 24-19</v>
      </c>
      <c r="K62" s="16" t="str">
        <f>CONCATENATE("cuota ",RIGHT(F62,2))</f>
        <v>cuota 24</v>
      </c>
      <c r="L62" s="457"/>
      <c r="M62" s="16">
        <f>M$6</f>
        <v>2019</v>
      </c>
      <c r="N62" s="16">
        <f>N$6</f>
        <v>2022</v>
      </c>
      <c r="O62" s="16">
        <f t="shared" ref="O62:P62" si="20">O$6</f>
        <v>2023</v>
      </c>
      <c r="P62" s="16">
        <f t="shared" si="20"/>
        <v>2024</v>
      </c>
      <c r="Q62" s="16" t="str">
        <f>CONCATENATE("var ",RIGHT(P62,2),"/",RIGHT(O62,2))</f>
        <v>var 24/23</v>
      </c>
      <c r="R62" s="16" t="str">
        <f>CONCATENATE("var ",RIGHT(P62,2),"/",RIGHT(M62,2))</f>
        <v>var 24/19</v>
      </c>
      <c r="S62" s="16" t="str">
        <f>CONCATENATE("dif ",RIGHT(P62,2),"-",RIGHT(O62,2))</f>
        <v>dif 24-23</v>
      </c>
      <c r="T62" s="16" t="str">
        <f>CONCATENATE("dif ",RIGHT(P62,2),"-",RIGHT(M62,2))</f>
        <v>dif 24-19</v>
      </c>
      <c r="U62" s="16" t="str">
        <f>CONCATENATE("cuota ",RIGHT(P62,2))</f>
        <v>cuota 24</v>
      </c>
    </row>
    <row r="63" spans="1:22" x14ac:dyDescent="0.25">
      <c r="A63" s="462" t="s">
        <v>97</v>
      </c>
      <c r="B63" s="462" t="s">
        <v>97</v>
      </c>
      <c r="C63" s="463">
        <v>5693</v>
      </c>
      <c r="D63" s="463">
        <v>5952</v>
      </c>
      <c r="E63" s="463">
        <v>6450</v>
      </c>
      <c r="F63" s="463">
        <v>6450</v>
      </c>
      <c r="G63" s="464">
        <f t="shared" ref="G63:G97" si="21">IFERROR(F63/D63-1,"-")</f>
        <v>8.3669354838709742E-2</v>
      </c>
      <c r="H63" s="464">
        <f t="shared" ref="H63:H97" si="22">IFERROR(F63/C63-1,"-")</f>
        <v>0.13297031442121909</v>
      </c>
      <c r="I63" s="463">
        <f t="shared" ref="I63:I97" si="23">IFERROR(F63-D63,"-")</f>
        <v>498</v>
      </c>
      <c r="J63" s="463">
        <f t="shared" ref="J63:J97" si="24">IFERROR(F63-C63,"-")</f>
        <v>757</v>
      </c>
      <c r="K63" s="464">
        <f t="shared" ref="K63:K70" si="25">IFERROR(F63/$F$63,"-")</f>
        <v>1</v>
      </c>
      <c r="L63" s="461"/>
      <c r="M63" s="463">
        <v>23451</v>
      </c>
      <c r="N63" s="463">
        <v>21281</v>
      </c>
      <c r="O63" s="463">
        <v>24145</v>
      </c>
      <c r="P63" s="463">
        <v>26474</v>
      </c>
      <c r="Q63" s="464">
        <f t="shared" ref="Q63:Q97" si="26">IFERROR(P63/O63-1,"-")</f>
        <v>9.6458894180989851E-2</v>
      </c>
      <c r="R63" s="464">
        <f t="shared" ref="R63:R97" si="27">IFERROR(P63/M63-1,"-")</f>
        <v>0.12890708285360963</v>
      </c>
      <c r="S63" s="463">
        <f t="shared" ref="S63:S97" si="28">IFERROR(P63-O63,"-")</f>
        <v>2329</v>
      </c>
      <c r="T63" s="463">
        <f t="shared" ref="T63:T97" si="29">IFERROR(P63-M63,"-")</f>
        <v>3023</v>
      </c>
      <c r="U63" s="464">
        <f>P63/$P$63</f>
        <v>1</v>
      </c>
    </row>
    <row r="64" spans="1:22" x14ac:dyDescent="0.25">
      <c r="A64" s="465" t="s">
        <v>98</v>
      </c>
      <c r="B64" s="465" t="s">
        <v>98</v>
      </c>
      <c r="C64" s="466">
        <v>3273</v>
      </c>
      <c r="D64" s="466">
        <v>3278</v>
      </c>
      <c r="E64" s="466">
        <v>3599</v>
      </c>
      <c r="F64" s="466">
        <v>3599</v>
      </c>
      <c r="G64" s="467">
        <f t="shared" si="21"/>
        <v>9.7925564368517293E-2</v>
      </c>
      <c r="H64" s="467">
        <f t="shared" si="22"/>
        <v>9.9602810876871395E-2</v>
      </c>
      <c r="I64" s="466">
        <f t="shared" si="23"/>
        <v>321</v>
      </c>
      <c r="J64" s="466">
        <f t="shared" si="24"/>
        <v>326</v>
      </c>
      <c r="K64" s="467">
        <f t="shared" si="25"/>
        <v>0.557984496124031</v>
      </c>
      <c r="L64" s="468"/>
      <c r="M64" s="466">
        <v>12671</v>
      </c>
      <c r="N64" s="466">
        <v>10772</v>
      </c>
      <c r="O64" s="466">
        <v>12361</v>
      </c>
      <c r="P64" s="466">
        <v>13544</v>
      </c>
      <c r="Q64" s="467">
        <f t="shared" si="26"/>
        <v>9.5704231049267952E-2</v>
      </c>
      <c r="R64" s="467">
        <f t="shared" si="27"/>
        <v>6.8897482440217761E-2</v>
      </c>
      <c r="S64" s="466">
        <f t="shared" si="28"/>
        <v>1183</v>
      </c>
      <c r="T64" s="466">
        <f t="shared" si="29"/>
        <v>873</v>
      </c>
      <c r="U64" s="467">
        <f t="shared" ref="U64:U96" si="30">P64/$P$63</f>
        <v>0.51159628314572791</v>
      </c>
    </row>
    <row r="65" spans="1:21" x14ac:dyDescent="0.25">
      <c r="A65" s="438" t="s">
        <v>99</v>
      </c>
      <c r="B65" s="438" t="s">
        <v>99</v>
      </c>
      <c r="C65" s="439">
        <v>2278</v>
      </c>
      <c r="D65" s="439">
        <v>2212</v>
      </c>
      <c r="E65" s="439">
        <v>2364</v>
      </c>
      <c r="F65" s="439">
        <v>2364</v>
      </c>
      <c r="G65" s="440">
        <f>IFERROR(F65/D65-1,"-")</f>
        <v>6.8716094032549746E-2</v>
      </c>
      <c r="H65" s="440">
        <f t="shared" si="22"/>
        <v>3.7752414398595224E-2</v>
      </c>
      <c r="I65" s="439">
        <f t="shared" si="23"/>
        <v>152</v>
      </c>
      <c r="J65" s="439">
        <f t="shared" si="24"/>
        <v>86</v>
      </c>
      <c r="K65" s="440">
        <f t="shared" si="25"/>
        <v>0.36651162790697672</v>
      </c>
      <c r="L65" s="457"/>
      <c r="M65" s="439">
        <v>8841</v>
      </c>
      <c r="N65" s="439">
        <v>7177</v>
      </c>
      <c r="O65" s="439">
        <v>8186</v>
      </c>
      <c r="P65" s="439">
        <v>8733</v>
      </c>
      <c r="Q65" s="440">
        <f t="shared" si="26"/>
        <v>6.6821402394331875E-2</v>
      </c>
      <c r="R65" s="440">
        <f t="shared" si="27"/>
        <v>-1.2215812690872019E-2</v>
      </c>
      <c r="S65" s="439">
        <f t="shared" si="28"/>
        <v>547</v>
      </c>
      <c r="T65" s="439">
        <f t="shared" si="29"/>
        <v>-108</v>
      </c>
      <c r="U65" s="440">
        <f t="shared" si="30"/>
        <v>0.32987081665029838</v>
      </c>
    </row>
    <row r="66" spans="1:21" x14ac:dyDescent="0.25">
      <c r="A66" s="438" t="s">
        <v>100</v>
      </c>
      <c r="B66" s="438" t="s">
        <v>100</v>
      </c>
      <c r="C66" s="439">
        <v>995</v>
      </c>
      <c r="D66" s="439">
        <v>1066</v>
      </c>
      <c r="E66" s="439">
        <v>1235</v>
      </c>
      <c r="F66" s="439">
        <v>1235</v>
      </c>
      <c r="G66" s="440">
        <f>IFERROR(F66/D66-1,"-")</f>
        <v>0.15853658536585358</v>
      </c>
      <c r="H66" s="440">
        <f t="shared" si="22"/>
        <v>0.2412060301507537</v>
      </c>
      <c r="I66" s="439">
        <f t="shared" si="23"/>
        <v>169</v>
      </c>
      <c r="J66" s="439">
        <f t="shared" si="24"/>
        <v>240</v>
      </c>
      <c r="K66" s="440">
        <f t="shared" si="25"/>
        <v>0.19147286821705425</v>
      </c>
      <c r="L66" s="457"/>
      <c r="M66" s="439">
        <v>3830</v>
      </c>
      <c r="N66" s="439">
        <v>3595</v>
      </c>
      <c r="O66" s="439">
        <v>4175</v>
      </c>
      <c r="P66" s="439">
        <v>4811</v>
      </c>
      <c r="Q66" s="440">
        <f t="shared" si="26"/>
        <v>0.15233532934131744</v>
      </c>
      <c r="R66" s="440">
        <f t="shared" si="27"/>
        <v>0.2561357702349869</v>
      </c>
      <c r="S66" s="439">
        <f t="shared" si="28"/>
        <v>636</v>
      </c>
      <c r="T66" s="439">
        <f t="shared" si="29"/>
        <v>981</v>
      </c>
      <c r="U66" s="440">
        <f t="shared" si="30"/>
        <v>0.18172546649542948</v>
      </c>
    </row>
    <row r="67" spans="1:21" x14ac:dyDescent="0.25">
      <c r="A67" s="465" t="s">
        <v>101</v>
      </c>
      <c r="B67" s="465" t="s">
        <v>101</v>
      </c>
      <c r="C67" s="466">
        <v>2420</v>
      </c>
      <c r="D67" s="466">
        <v>2674</v>
      </c>
      <c r="E67" s="466">
        <v>2851</v>
      </c>
      <c r="F67" s="466">
        <v>2851</v>
      </c>
      <c r="G67" s="467">
        <f t="shared" si="21"/>
        <v>6.6192969334330609E-2</v>
      </c>
      <c r="H67" s="467">
        <f t="shared" si="22"/>
        <v>0.17809917355371896</v>
      </c>
      <c r="I67" s="466">
        <f t="shared" si="23"/>
        <v>177</v>
      </c>
      <c r="J67" s="466">
        <f t="shared" si="24"/>
        <v>431</v>
      </c>
      <c r="K67" s="467">
        <f t="shared" si="25"/>
        <v>0.442015503875969</v>
      </c>
      <c r="L67" s="468"/>
      <c r="M67" s="466">
        <v>10780</v>
      </c>
      <c r="N67" s="466">
        <v>10509</v>
      </c>
      <c r="O67" s="466">
        <v>11784</v>
      </c>
      <c r="P67" s="466">
        <v>12930</v>
      </c>
      <c r="Q67" s="467">
        <f t="shared" si="26"/>
        <v>9.7250509164969356E-2</v>
      </c>
      <c r="R67" s="467">
        <f t="shared" si="27"/>
        <v>0.19944341372912811</v>
      </c>
      <c r="S67" s="466">
        <f t="shared" si="28"/>
        <v>1146</v>
      </c>
      <c r="T67" s="466">
        <f t="shared" si="29"/>
        <v>2150</v>
      </c>
      <c r="U67" s="467">
        <f t="shared" si="30"/>
        <v>0.48840371685427214</v>
      </c>
    </row>
    <row r="68" spans="1:21" x14ac:dyDescent="0.25">
      <c r="A68" s="438" t="s">
        <v>29</v>
      </c>
      <c r="B68" s="438" t="s">
        <v>29</v>
      </c>
      <c r="C68" s="439">
        <v>1073</v>
      </c>
      <c r="D68" s="439">
        <v>1136</v>
      </c>
      <c r="E68" s="439">
        <v>1279</v>
      </c>
      <c r="F68" s="439">
        <v>1279</v>
      </c>
      <c r="G68" s="440">
        <f t="shared" si="21"/>
        <v>0.12588028169014076</v>
      </c>
      <c r="H68" s="440">
        <f t="shared" si="22"/>
        <v>0.19198508853681262</v>
      </c>
      <c r="I68" s="439">
        <f t="shared" si="23"/>
        <v>143</v>
      </c>
      <c r="J68" s="439">
        <f t="shared" si="24"/>
        <v>206</v>
      </c>
      <c r="K68" s="440">
        <f t="shared" si="25"/>
        <v>0.19829457364341085</v>
      </c>
      <c r="L68" s="457"/>
      <c r="M68" s="439">
        <v>4215</v>
      </c>
      <c r="N68" s="439">
        <v>4243</v>
      </c>
      <c r="O68" s="439">
        <v>4738</v>
      </c>
      <c r="P68" s="439">
        <v>5191</v>
      </c>
      <c r="Q68" s="440">
        <f t="shared" si="26"/>
        <v>9.5609962009286509E-2</v>
      </c>
      <c r="R68" s="440">
        <f t="shared" si="27"/>
        <v>0.23155397390272836</v>
      </c>
      <c r="S68" s="439">
        <f t="shared" si="28"/>
        <v>453</v>
      </c>
      <c r="T68" s="439">
        <f t="shared" si="29"/>
        <v>976</v>
      </c>
      <c r="U68" s="440">
        <f t="shared" si="30"/>
        <v>0.19607917201782882</v>
      </c>
    </row>
    <row r="69" spans="1:21" x14ac:dyDescent="0.25">
      <c r="A69" s="438" t="s">
        <v>22</v>
      </c>
      <c r="B69" s="438" t="s">
        <v>22</v>
      </c>
      <c r="C69" s="439">
        <v>411</v>
      </c>
      <c r="D69" s="439">
        <v>437</v>
      </c>
      <c r="E69" s="439">
        <v>427</v>
      </c>
      <c r="F69" s="439">
        <v>427</v>
      </c>
      <c r="G69" s="440">
        <f t="shared" si="21"/>
        <v>-2.2883295194508046E-2</v>
      </c>
      <c r="H69" s="440">
        <f t="shared" si="22"/>
        <v>3.8929440389294356E-2</v>
      </c>
      <c r="I69" s="439">
        <f t="shared" si="23"/>
        <v>-10</v>
      </c>
      <c r="J69" s="439">
        <f t="shared" si="24"/>
        <v>16</v>
      </c>
      <c r="K69" s="440">
        <f t="shared" si="25"/>
        <v>6.6201550387596897E-2</v>
      </c>
      <c r="L69" s="457"/>
      <c r="M69" s="439">
        <v>1992</v>
      </c>
      <c r="N69" s="439">
        <v>1763</v>
      </c>
      <c r="O69" s="439">
        <v>2012</v>
      </c>
      <c r="P69" s="439">
        <v>2127</v>
      </c>
      <c r="Q69" s="440">
        <f t="shared" si="26"/>
        <v>5.7157057654075638E-2</v>
      </c>
      <c r="R69" s="440">
        <f t="shared" si="27"/>
        <v>6.7771084337349352E-2</v>
      </c>
      <c r="S69" s="439">
        <f t="shared" si="28"/>
        <v>115</v>
      </c>
      <c r="T69" s="439">
        <f t="shared" si="29"/>
        <v>135</v>
      </c>
      <c r="U69" s="440">
        <f t="shared" si="30"/>
        <v>8.0342978016166799E-2</v>
      </c>
    </row>
    <row r="70" spans="1:21" x14ac:dyDescent="0.25">
      <c r="A70" s="438" t="s">
        <v>102</v>
      </c>
      <c r="B70" s="438" t="s">
        <v>102</v>
      </c>
      <c r="C70" s="439">
        <v>130</v>
      </c>
      <c r="D70" s="439">
        <v>118</v>
      </c>
      <c r="E70" s="439">
        <v>122</v>
      </c>
      <c r="F70" s="439">
        <v>122</v>
      </c>
      <c r="G70" s="440">
        <f t="shared" si="21"/>
        <v>3.3898305084745672E-2</v>
      </c>
      <c r="H70" s="440">
        <f t="shared" si="22"/>
        <v>-6.1538461538461542E-2</v>
      </c>
      <c r="I70" s="439">
        <f t="shared" si="23"/>
        <v>4</v>
      </c>
      <c r="J70" s="439">
        <f t="shared" si="24"/>
        <v>-8</v>
      </c>
      <c r="K70" s="440">
        <f t="shared" si="25"/>
        <v>1.8914728682170541E-2</v>
      </c>
      <c r="L70" s="457"/>
      <c r="M70" s="439">
        <v>563</v>
      </c>
      <c r="N70" s="439">
        <v>560</v>
      </c>
      <c r="O70" s="439">
        <v>553</v>
      </c>
      <c r="P70" s="439">
        <v>563</v>
      </c>
      <c r="Q70" s="440">
        <f t="shared" si="26"/>
        <v>1.8083182640144635E-2</v>
      </c>
      <c r="R70" s="440">
        <f t="shared" si="27"/>
        <v>0</v>
      </c>
      <c r="S70" s="439">
        <f t="shared" si="28"/>
        <v>10</v>
      </c>
      <c r="T70" s="439">
        <f t="shared" si="29"/>
        <v>0</v>
      </c>
      <c r="U70" s="440">
        <f t="shared" si="30"/>
        <v>2.1266147918712699E-2</v>
      </c>
    </row>
    <row r="71" spans="1:21" x14ac:dyDescent="0.25">
      <c r="A71" s="438" t="s">
        <v>103</v>
      </c>
      <c r="B71" s="438" t="s">
        <v>103</v>
      </c>
      <c r="C71" s="439">
        <v>95</v>
      </c>
      <c r="D71" s="439">
        <v>109</v>
      </c>
      <c r="E71" s="439">
        <v>109</v>
      </c>
      <c r="F71" s="439">
        <v>109</v>
      </c>
      <c r="G71" s="440">
        <f t="shared" si="21"/>
        <v>0</v>
      </c>
      <c r="H71" s="440">
        <f t="shared" si="22"/>
        <v>0.14736842105263159</v>
      </c>
      <c r="I71" s="439">
        <f t="shared" si="23"/>
        <v>0</v>
      </c>
      <c r="J71" s="439">
        <f t="shared" si="24"/>
        <v>14</v>
      </c>
      <c r="K71" s="440">
        <f>IFERROR(F71/$F$63,"-")</f>
        <v>1.6899224806201551E-2</v>
      </c>
      <c r="L71" s="457"/>
      <c r="M71" s="439">
        <v>379</v>
      </c>
      <c r="N71" s="439">
        <v>444</v>
      </c>
      <c r="O71" s="439">
        <v>442</v>
      </c>
      <c r="P71" s="439">
        <v>436</v>
      </c>
      <c r="Q71" s="440">
        <f t="shared" si="26"/>
        <v>-1.3574660633484115E-2</v>
      </c>
      <c r="R71" s="440">
        <f t="shared" si="27"/>
        <v>0.15039577836411611</v>
      </c>
      <c r="S71" s="439">
        <f t="shared" si="28"/>
        <v>-6</v>
      </c>
      <c r="T71" s="439">
        <f t="shared" si="29"/>
        <v>57</v>
      </c>
      <c r="U71" s="440">
        <f t="shared" si="30"/>
        <v>1.6468988441489765E-2</v>
      </c>
    </row>
    <row r="72" spans="1:21" x14ac:dyDescent="0.25">
      <c r="A72" s="438" t="s">
        <v>28</v>
      </c>
      <c r="B72" s="438" t="s">
        <v>28</v>
      </c>
      <c r="C72" s="439">
        <v>16</v>
      </c>
      <c r="D72" s="439">
        <v>23</v>
      </c>
      <c r="E72" s="439">
        <v>26</v>
      </c>
      <c r="F72" s="439">
        <v>26</v>
      </c>
      <c r="G72" s="440">
        <f t="shared" si="21"/>
        <v>0.13043478260869557</v>
      </c>
      <c r="H72" s="440">
        <f t="shared" si="22"/>
        <v>0.625</v>
      </c>
      <c r="I72" s="439">
        <f t="shared" si="23"/>
        <v>3</v>
      </c>
      <c r="J72" s="439">
        <f t="shared" si="24"/>
        <v>10</v>
      </c>
      <c r="K72" s="440">
        <f t="shared" ref="K72:K96" si="31">IFERROR(F72/$F$63,"-")</f>
        <v>4.0310077519379846E-3</v>
      </c>
      <c r="L72" s="457"/>
      <c r="M72" s="439">
        <v>58</v>
      </c>
      <c r="N72" s="439">
        <v>69</v>
      </c>
      <c r="O72" s="439">
        <v>69</v>
      </c>
      <c r="P72" s="439">
        <v>79</v>
      </c>
      <c r="Q72" s="440">
        <f t="shared" si="26"/>
        <v>0.14492753623188404</v>
      </c>
      <c r="R72" s="440">
        <f t="shared" si="27"/>
        <v>0.36206896551724133</v>
      </c>
      <c r="S72" s="439">
        <f t="shared" si="28"/>
        <v>10</v>
      </c>
      <c r="T72" s="439">
        <f t="shared" si="29"/>
        <v>21</v>
      </c>
      <c r="U72" s="440">
        <f t="shared" si="30"/>
        <v>2.9840598322882828E-3</v>
      </c>
    </row>
    <row r="73" spans="1:21" x14ac:dyDescent="0.25">
      <c r="A73" s="438" t="s">
        <v>104</v>
      </c>
      <c r="B73" s="438" t="s">
        <v>104</v>
      </c>
      <c r="C73" s="439">
        <f>C74+C75+C76+C77</f>
        <v>131</v>
      </c>
      <c r="D73" s="439">
        <f t="shared" ref="D73:F73" si="32">D74+D75+D76+D77</f>
        <v>112</v>
      </c>
      <c r="E73" s="439">
        <f t="shared" si="32"/>
        <v>96</v>
      </c>
      <c r="F73" s="439">
        <f t="shared" si="32"/>
        <v>81</v>
      </c>
      <c r="G73" s="440">
        <f t="shared" si="21"/>
        <v>-0.2767857142857143</v>
      </c>
      <c r="H73" s="440">
        <f t="shared" si="22"/>
        <v>-0.38167938931297707</v>
      </c>
      <c r="I73" s="439">
        <f t="shared" si="23"/>
        <v>-31</v>
      </c>
      <c r="J73" s="439">
        <f t="shared" si="24"/>
        <v>-50</v>
      </c>
      <c r="K73" s="440">
        <f t="shared" ref="K73" si="33">IFERROR(F73/$F$7,"-")</f>
        <v>1.0249933881599345E-4</v>
      </c>
      <c r="L73" s="457"/>
      <c r="M73" s="439">
        <f t="shared" ref="M73:P73" si="34">M74+M75+M76+M77</f>
        <v>1169</v>
      </c>
      <c r="N73" s="439">
        <f t="shared" si="34"/>
        <v>741</v>
      </c>
      <c r="O73" s="439">
        <f t="shared" si="34"/>
        <v>971</v>
      </c>
      <c r="P73" s="439">
        <f t="shared" si="34"/>
        <v>951</v>
      </c>
      <c r="Q73" s="440">
        <f t="shared" si="26"/>
        <v>-2.0597322348094749E-2</v>
      </c>
      <c r="R73" s="440">
        <f t="shared" si="27"/>
        <v>-0.1864841745081266</v>
      </c>
      <c r="S73" s="439">
        <f t="shared" si="28"/>
        <v>-20</v>
      </c>
      <c r="T73" s="439">
        <f t="shared" si="29"/>
        <v>-218</v>
      </c>
      <c r="U73" s="440">
        <f t="shared" ref="U73" si="35">P73/$P$13</f>
        <v>2.809314042907176E-4</v>
      </c>
    </row>
    <row r="74" spans="1:21" x14ac:dyDescent="0.25">
      <c r="A74" s="438" t="s">
        <v>27</v>
      </c>
      <c r="B74" s="454" t="s">
        <v>27</v>
      </c>
      <c r="C74" s="439">
        <v>34</v>
      </c>
      <c r="D74" s="439">
        <v>21</v>
      </c>
      <c r="E74" s="439">
        <v>19</v>
      </c>
      <c r="F74" s="439">
        <v>19</v>
      </c>
      <c r="G74" s="440">
        <f t="shared" si="21"/>
        <v>-9.5238095238095233E-2</v>
      </c>
      <c r="H74" s="440">
        <f t="shared" si="22"/>
        <v>-0.44117647058823528</v>
      </c>
      <c r="I74" s="439">
        <f t="shared" si="23"/>
        <v>-2</v>
      </c>
      <c r="J74" s="439">
        <f t="shared" si="24"/>
        <v>-15</v>
      </c>
      <c r="K74" s="440">
        <f t="shared" si="31"/>
        <v>2.9457364341085269E-3</v>
      </c>
      <c r="L74" s="457"/>
      <c r="M74" s="439">
        <v>349</v>
      </c>
      <c r="N74" s="439">
        <v>191</v>
      </c>
      <c r="O74" s="439">
        <v>248</v>
      </c>
      <c r="P74" s="439">
        <v>261</v>
      </c>
      <c r="Q74" s="440">
        <f t="shared" si="26"/>
        <v>5.2419354838709742E-2</v>
      </c>
      <c r="R74" s="440">
        <f t="shared" si="27"/>
        <v>-0.25214899713467054</v>
      </c>
      <c r="S74" s="439">
        <f t="shared" si="28"/>
        <v>13</v>
      </c>
      <c r="T74" s="439">
        <f t="shared" si="29"/>
        <v>-88</v>
      </c>
      <c r="U74" s="440">
        <f t="shared" si="30"/>
        <v>9.8587293193321754E-3</v>
      </c>
    </row>
    <row r="75" spans="1:21" x14ac:dyDescent="0.25">
      <c r="A75" s="438" t="s">
        <v>37</v>
      </c>
      <c r="B75" s="454" t="s">
        <v>37</v>
      </c>
      <c r="C75" s="439">
        <v>32</v>
      </c>
      <c r="D75" s="439">
        <v>22</v>
      </c>
      <c r="E75" s="439">
        <v>34</v>
      </c>
      <c r="F75" s="439">
        <v>19</v>
      </c>
      <c r="G75" s="440">
        <f t="shared" si="21"/>
        <v>-0.13636363636363635</v>
      </c>
      <c r="H75" s="440">
        <f t="shared" si="22"/>
        <v>-0.40625</v>
      </c>
      <c r="I75" s="439">
        <f t="shared" si="23"/>
        <v>-3</v>
      </c>
      <c r="J75" s="439">
        <f t="shared" si="24"/>
        <v>-13</v>
      </c>
      <c r="K75" s="440">
        <f t="shared" si="31"/>
        <v>2.9457364341085269E-3</v>
      </c>
      <c r="L75" s="457"/>
      <c r="M75" s="439">
        <v>270</v>
      </c>
      <c r="N75" s="439">
        <v>154</v>
      </c>
      <c r="O75" s="439">
        <v>211</v>
      </c>
      <c r="P75" s="439">
        <v>221</v>
      </c>
      <c r="Q75" s="440">
        <f t="shared" si="26"/>
        <v>4.7393364928909998E-2</v>
      </c>
      <c r="R75" s="440">
        <f t="shared" si="27"/>
        <v>-0.18148148148148147</v>
      </c>
      <c r="S75" s="439">
        <f t="shared" si="28"/>
        <v>10</v>
      </c>
      <c r="T75" s="439">
        <f t="shared" si="29"/>
        <v>-49</v>
      </c>
      <c r="U75" s="440">
        <f t="shared" si="30"/>
        <v>8.347812948553298E-3</v>
      </c>
    </row>
    <row r="76" spans="1:21" x14ac:dyDescent="0.25">
      <c r="A76" s="438" t="s">
        <v>25</v>
      </c>
      <c r="B76" s="454" t="s">
        <v>25</v>
      </c>
      <c r="C76" s="439">
        <v>40</v>
      </c>
      <c r="D76" s="439">
        <v>40</v>
      </c>
      <c r="E76" s="439">
        <v>25</v>
      </c>
      <c r="F76" s="439">
        <v>25</v>
      </c>
      <c r="G76" s="440">
        <f t="shared" si="21"/>
        <v>-0.375</v>
      </c>
      <c r="H76" s="440">
        <f t="shared" si="22"/>
        <v>-0.375</v>
      </c>
      <c r="I76" s="439">
        <f t="shared" si="23"/>
        <v>-15</v>
      </c>
      <c r="J76" s="439">
        <f t="shared" si="24"/>
        <v>-15</v>
      </c>
      <c r="K76" s="440">
        <f t="shared" si="31"/>
        <v>3.875968992248062E-3</v>
      </c>
      <c r="L76" s="457"/>
      <c r="M76" s="439">
        <v>341</v>
      </c>
      <c r="N76" s="439">
        <v>266</v>
      </c>
      <c r="O76" s="439">
        <v>330</v>
      </c>
      <c r="P76" s="439">
        <v>267</v>
      </c>
      <c r="Q76" s="440">
        <f t="shared" si="26"/>
        <v>-0.19090909090909092</v>
      </c>
      <c r="R76" s="440">
        <f t="shared" si="27"/>
        <v>-0.21700879765395897</v>
      </c>
      <c r="S76" s="439">
        <f t="shared" si="28"/>
        <v>-63</v>
      </c>
      <c r="T76" s="439">
        <f t="shared" si="29"/>
        <v>-74</v>
      </c>
      <c r="U76" s="440">
        <f t="shared" si="30"/>
        <v>1.0085366774949006E-2</v>
      </c>
    </row>
    <row r="77" spans="1:21" x14ac:dyDescent="0.25">
      <c r="A77" s="438" t="s">
        <v>36</v>
      </c>
      <c r="B77" s="454" t="s">
        <v>36</v>
      </c>
      <c r="C77" s="439">
        <v>25</v>
      </c>
      <c r="D77" s="439">
        <v>29</v>
      </c>
      <c r="E77" s="439">
        <v>18</v>
      </c>
      <c r="F77" s="439">
        <v>18</v>
      </c>
      <c r="G77" s="440">
        <f t="shared" si="21"/>
        <v>-0.37931034482758619</v>
      </c>
      <c r="H77" s="440">
        <f t="shared" si="22"/>
        <v>-0.28000000000000003</v>
      </c>
      <c r="I77" s="439">
        <f t="shared" si="23"/>
        <v>-11</v>
      </c>
      <c r="J77" s="439">
        <f t="shared" si="24"/>
        <v>-7</v>
      </c>
      <c r="K77" s="440">
        <f t="shared" si="31"/>
        <v>2.7906976744186047E-3</v>
      </c>
      <c r="L77" s="457"/>
      <c r="M77" s="439">
        <v>209</v>
      </c>
      <c r="N77" s="439">
        <v>130</v>
      </c>
      <c r="O77" s="439">
        <v>182</v>
      </c>
      <c r="P77" s="439">
        <v>202</v>
      </c>
      <c r="Q77" s="440">
        <f t="shared" si="26"/>
        <v>0.10989010989010994</v>
      </c>
      <c r="R77" s="440">
        <f t="shared" si="27"/>
        <v>-3.349282296650713E-2</v>
      </c>
      <c r="S77" s="439">
        <f t="shared" si="28"/>
        <v>20</v>
      </c>
      <c r="T77" s="439">
        <f t="shared" si="29"/>
        <v>-7</v>
      </c>
      <c r="U77" s="440">
        <f t="shared" si="30"/>
        <v>7.6301276724333308E-3</v>
      </c>
    </row>
    <row r="78" spans="1:21" x14ac:dyDescent="0.25">
      <c r="A78" s="438" t="s">
        <v>30</v>
      </c>
      <c r="B78" s="438" t="s">
        <v>30</v>
      </c>
      <c r="C78" s="439">
        <v>104</v>
      </c>
      <c r="D78" s="439">
        <v>123</v>
      </c>
      <c r="E78" s="439">
        <v>114</v>
      </c>
      <c r="F78" s="439">
        <v>114</v>
      </c>
      <c r="G78" s="440">
        <f t="shared" si="21"/>
        <v>-7.3170731707317027E-2</v>
      </c>
      <c r="H78" s="440">
        <f t="shared" si="22"/>
        <v>9.6153846153846256E-2</v>
      </c>
      <c r="I78" s="439">
        <f t="shared" si="23"/>
        <v>-9</v>
      </c>
      <c r="J78" s="439">
        <f t="shared" si="24"/>
        <v>10</v>
      </c>
      <c r="K78" s="440">
        <f t="shared" si="31"/>
        <v>1.7674418604651163E-2</v>
      </c>
      <c r="L78" s="457"/>
      <c r="M78" s="439">
        <v>377</v>
      </c>
      <c r="N78" s="439">
        <v>468</v>
      </c>
      <c r="O78" s="439">
        <v>547</v>
      </c>
      <c r="P78" s="439">
        <v>523</v>
      </c>
      <c r="Q78" s="440">
        <f t="shared" si="26"/>
        <v>-4.3875685557586808E-2</v>
      </c>
      <c r="R78" s="440">
        <f t="shared" si="27"/>
        <v>0.38726790450928372</v>
      </c>
      <c r="S78" s="439">
        <f t="shared" si="28"/>
        <v>-24</v>
      </c>
      <c r="T78" s="439">
        <f t="shared" si="29"/>
        <v>146</v>
      </c>
      <c r="U78" s="440">
        <f t="shared" si="30"/>
        <v>1.9755231547933821E-2</v>
      </c>
    </row>
    <row r="79" spans="1:21" x14ac:dyDescent="0.25">
      <c r="A79" s="438" t="s">
        <v>35</v>
      </c>
      <c r="B79" s="438" t="s">
        <v>35</v>
      </c>
      <c r="C79" s="439">
        <v>93</v>
      </c>
      <c r="D79" s="439">
        <v>148</v>
      </c>
      <c r="E79" s="439">
        <v>192</v>
      </c>
      <c r="F79" s="439">
        <v>192</v>
      </c>
      <c r="G79" s="440">
        <f t="shared" si="21"/>
        <v>0.29729729729729737</v>
      </c>
      <c r="H79" s="440">
        <f t="shared" si="22"/>
        <v>1.064516129032258</v>
      </c>
      <c r="I79" s="439">
        <f t="shared" si="23"/>
        <v>44</v>
      </c>
      <c r="J79" s="439">
        <f t="shared" si="24"/>
        <v>99</v>
      </c>
      <c r="K79" s="440">
        <f t="shared" si="31"/>
        <v>2.9767441860465118E-2</v>
      </c>
      <c r="L79" s="457"/>
      <c r="M79" s="439">
        <v>500</v>
      </c>
      <c r="N79" s="439">
        <v>603</v>
      </c>
      <c r="O79" s="439">
        <v>612</v>
      </c>
      <c r="P79" s="439">
        <v>766</v>
      </c>
      <c r="Q79" s="440">
        <f t="shared" si="26"/>
        <v>0.25163398692810457</v>
      </c>
      <c r="R79" s="440">
        <f t="shared" si="27"/>
        <v>0.53200000000000003</v>
      </c>
      <c r="S79" s="439">
        <f t="shared" si="28"/>
        <v>154</v>
      </c>
      <c r="T79" s="439">
        <f t="shared" si="29"/>
        <v>266</v>
      </c>
      <c r="U79" s="440">
        <f t="shared" si="30"/>
        <v>2.8934048500415501E-2</v>
      </c>
    </row>
    <row r="80" spans="1:21" x14ac:dyDescent="0.25">
      <c r="A80" s="438" t="s">
        <v>43</v>
      </c>
      <c r="B80" s="438" t="s">
        <v>43</v>
      </c>
      <c r="C80" s="439">
        <v>45</v>
      </c>
      <c r="D80" s="439">
        <v>53</v>
      </c>
      <c r="E80" s="439">
        <v>81</v>
      </c>
      <c r="F80" s="439">
        <v>81</v>
      </c>
      <c r="G80" s="440">
        <f t="shared" si="21"/>
        <v>0.52830188679245293</v>
      </c>
      <c r="H80" s="440">
        <f t="shared" si="22"/>
        <v>0.8</v>
      </c>
      <c r="I80" s="439">
        <f t="shared" si="23"/>
        <v>28</v>
      </c>
      <c r="J80" s="439">
        <f t="shared" si="24"/>
        <v>36</v>
      </c>
      <c r="K80" s="440">
        <f t="shared" si="31"/>
        <v>1.2558139534883722E-2</v>
      </c>
      <c r="L80" s="457"/>
      <c r="M80" s="439">
        <v>214</v>
      </c>
      <c r="N80" s="439">
        <v>208</v>
      </c>
      <c r="O80" s="439">
        <v>213</v>
      </c>
      <c r="P80" s="439">
        <v>357</v>
      </c>
      <c r="Q80" s="440">
        <f t="shared" si="26"/>
        <v>0.676056338028169</v>
      </c>
      <c r="R80" s="440">
        <f t="shared" si="27"/>
        <v>0.66822429906542058</v>
      </c>
      <c r="S80" s="439">
        <f t="shared" si="28"/>
        <v>144</v>
      </c>
      <c r="T80" s="439">
        <f t="shared" si="29"/>
        <v>143</v>
      </c>
      <c r="U80" s="440">
        <f t="shared" si="30"/>
        <v>1.3484928609201481E-2</v>
      </c>
    </row>
    <row r="81" spans="1:21" x14ac:dyDescent="0.25">
      <c r="A81" s="438" t="s">
        <v>33</v>
      </c>
      <c r="B81" s="438" t="s">
        <v>33</v>
      </c>
      <c r="C81" s="439">
        <v>81</v>
      </c>
      <c r="D81" s="439">
        <v>85</v>
      </c>
      <c r="E81" s="439">
        <v>103</v>
      </c>
      <c r="F81" s="439">
        <v>103</v>
      </c>
      <c r="G81" s="440">
        <f t="shared" si="21"/>
        <v>0.21176470588235285</v>
      </c>
      <c r="H81" s="440">
        <f t="shared" si="22"/>
        <v>0.27160493827160503</v>
      </c>
      <c r="I81" s="439">
        <f t="shared" si="23"/>
        <v>18</v>
      </c>
      <c r="J81" s="439">
        <f t="shared" si="24"/>
        <v>22</v>
      </c>
      <c r="K81" s="440">
        <f t="shared" si="31"/>
        <v>1.5968992248062017E-2</v>
      </c>
      <c r="L81" s="457"/>
      <c r="M81" s="439">
        <v>296</v>
      </c>
      <c r="N81" s="439">
        <v>315</v>
      </c>
      <c r="O81" s="439">
        <v>340</v>
      </c>
      <c r="P81" s="439">
        <v>483</v>
      </c>
      <c r="Q81" s="440">
        <f t="shared" si="26"/>
        <v>0.42058823529411771</v>
      </c>
      <c r="R81" s="440">
        <f t="shared" si="27"/>
        <v>0.6317567567567568</v>
      </c>
      <c r="S81" s="439">
        <f t="shared" si="28"/>
        <v>143</v>
      </c>
      <c r="T81" s="439">
        <f t="shared" si="29"/>
        <v>187</v>
      </c>
      <c r="U81" s="440">
        <f t="shared" si="30"/>
        <v>1.8244315177154944E-2</v>
      </c>
    </row>
    <row r="82" spans="1:21" x14ac:dyDescent="0.25">
      <c r="A82" s="438" t="s">
        <v>44</v>
      </c>
      <c r="B82" s="438" t="s">
        <v>44</v>
      </c>
      <c r="C82" s="439">
        <v>59</v>
      </c>
      <c r="D82" s="439">
        <v>85</v>
      </c>
      <c r="E82" s="439">
        <v>70</v>
      </c>
      <c r="F82" s="439">
        <v>70</v>
      </c>
      <c r="G82" s="440">
        <f t="shared" si="21"/>
        <v>-0.17647058823529416</v>
      </c>
      <c r="H82" s="440">
        <f t="shared" si="22"/>
        <v>0.18644067796610164</v>
      </c>
      <c r="I82" s="439">
        <f t="shared" si="23"/>
        <v>-15</v>
      </c>
      <c r="J82" s="439">
        <f t="shared" si="24"/>
        <v>11</v>
      </c>
      <c r="K82" s="440">
        <f t="shared" si="31"/>
        <v>1.0852713178294573E-2</v>
      </c>
      <c r="L82" s="457"/>
      <c r="M82" s="439">
        <v>245</v>
      </c>
      <c r="N82" s="439">
        <v>255</v>
      </c>
      <c r="O82" s="439">
        <v>314</v>
      </c>
      <c r="P82" s="439">
        <v>303</v>
      </c>
      <c r="Q82" s="440">
        <f t="shared" si="26"/>
        <v>-3.5031847133757954E-2</v>
      </c>
      <c r="R82" s="440">
        <f t="shared" si="27"/>
        <v>0.23673469387755097</v>
      </c>
      <c r="S82" s="439">
        <f t="shared" si="28"/>
        <v>-11</v>
      </c>
      <c r="T82" s="439">
        <f t="shared" si="29"/>
        <v>58</v>
      </c>
      <c r="U82" s="440">
        <f t="shared" si="30"/>
        <v>1.1445191508649996E-2</v>
      </c>
    </row>
    <row r="83" spans="1:21" x14ac:dyDescent="0.25">
      <c r="A83" s="438" t="s">
        <v>23</v>
      </c>
      <c r="B83" s="438" t="s">
        <v>23</v>
      </c>
      <c r="C83" s="439">
        <v>33</v>
      </c>
      <c r="D83" s="439">
        <v>41</v>
      </c>
      <c r="E83" s="439">
        <v>46</v>
      </c>
      <c r="F83" s="439">
        <v>46</v>
      </c>
      <c r="G83" s="440">
        <f t="shared" si="21"/>
        <v>0.12195121951219523</v>
      </c>
      <c r="H83" s="440">
        <f t="shared" si="22"/>
        <v>0.39393939393939403</v>
      </c>
      <c r="I83" s="439">
        <f t="shared" si="23"/>
        <v>5</v>
      </c>
      <c r="J83" s="439">
        <f t="shared" si="24"/>
        <v>13</v>
      </c>
      <c r="K83" s="440">
        <f t="shared" si="31"/>
        <v>7.1317829457364342E-3</v>
      </c>
      <c r="L83" s="457"/>
      <c r="M83" s="439">
        <v>170</v>
      </c>
      <c r="N83" s="439">
        <v>147</v>
      </c>
      <c r="O83" s="439">
        <v>170</v>
      </c>
      <c r="P83" s="439">
        <v>231</v>
      </c>
      <c r="Q83" s="440">
        <f t="shared" si="26"/>
        <v>0.35882352941176476</v>
      </c>
      <c r="R83" s="440">
        <f t="shared" si="27"/>
        <v>0.35882352941176476</v>
      </c>
      <c r="S83" s="439">
        <f t="shared" si="28"/>
        <v>61</v>
      </c>
      <c r="T83" s="439">
        <f t="shared" si="29"/>
        <v>61</v>
      </c>
      <c r="U83" s="440">
        <f t="shared" si="30"/>
        <v>8.7255420412480165E-3</v>
      </c>
    </row>
    <row r="84" spans="1:21" x14ac:dyDescent="0.25">
      <c r="A84" s="438" t="s">
        <v>40</v>
      </c>
      <c r="B84" s="438" t="s">
        <v>40</v>
      </c>
      <c r="C84" s="439">
        <v>26</v>
      </c>
      <c r="D84" s="439">
        <v>45</v>
      </c>
      <c r="E84" s="439">
        <v>36</v>
      </c>
      <c r="F84" s="439">
        <v>36</v>
      </c>
      <c r="G84" s="440">
        <f t="shared" si="21"/>
        <v>-0.19999999999999996</v>
      </c>
      <c r="H84" s="440">
        <f t="shared" si="22"/>
        <v>0.38461538461538458</v>
      </c>
      <c r="I84" s="439">
        <f t="shared" si="23"/>
        <v>-9</v>
      </c>
      <c r="J84" s="439">
        <f t="shared" si="24"/>
        <v>10</v>
      </c>
      <c r="K84" s="440">
        <f t="shared" si="31"/>
        <v>5.5813953488372094E-3</v>
      </c>
      <c r="L84" s="457"/>
      <c r="M84" s="439">
        <v>88</v>
      </c>
      <c r="N84" s="439">
        <v>189</v>
      </c>
      <c r="O84" s="439">
        <v>214</v>
      </c>
      <c r="P84" s="439">
        <v>133</v>
      </c>
      <c r="Q84" s="440">
        <f t="shared" si="26"/>
        <v>-0.37850467289719625</v>
      </c>
      <c r="R84" s="440">
        <f t="shared" si="27"/>
        <v>0.51136363636363646</v>
      </c>
      <c r="S84" s="439">
        <f t="shared" si="28"/>
        <v>-81</v>
      </c>
      <c r="T84" s="439">
        <f t="shared" si="29"/>
        <v>45</v>
      </c>
      <c r="U84" s="440">
        <f t="shared" si="30"/>
        <v>5.0237969328397677E-3</v>
      </c>
    </row>
    <row r="85" spans="1:21" x14ac:dyDescent="0.25">
      <c r="A85" s="438" t="s">
        <v>105</v>
      </c>
      <c r="B85" s="438" t="s">
        <v>105</v>
      </c>
      <c r="C85" s="439">
        <v>41</v>
      </c>
      <c r="D85" s="439">
        <v>0</v>
      </c>
      <c r="E85" s="439">
        <v>0</v>
      </c>
      <c r="F85" s="439">
        <v>0</v>
      </c>
      <c r="G85" s="440" t="str">
        <f t="shared" si="21"/>
        <v>-</v>
      </c>
      <c r="H85" s="440">
        <f t="shared" si="22"/>
        <v>-1</v>
      </c>
      <c r="I85" s="439">
        <f t="shared" si="23"/>
        <v>0</v>
      </c>
      <c r="J85" s="439">
        <f t="shared" si="24"/>
        <v>-41</v>
      </c>
      <c r="K85" s="440">
        <f t="shared" si="31"/>
        <v>0</v>
      </c>
      <c r="L85" s="457"/>
      <c r="M85" s="439">
        <v>138</v>
      </c>
      <c r="N85" s="439">
        <v>9</v>
      </c>
      <c r="O85" s="439">
        <v>0</v>
      </c>
      <c r="P85" s="439">
        <v>0</v>
      </c>
      <c r="Q85" s="440" t="str">
        <f t="shared" si="26"/>
        <v>-</v>
      </c>
      <c r="R85" s="440">
        <f t="shared" si="27"/>
        <v>-1</v>
      </c>
      <c r="S85" s="439">
        <f t="shared" si="28"/>
        <v>0</v>
      </c>
      <c r="T85" s="439">
        <f t="shared" si="29"/>
        <v>-138</v>
      </c>
      <c r="U85" s="440">
        <f t="shared" si="30"/>
        <v>0</v>
      </c>
    </row>
    <row r="86" spans="1:21" x14ac:dyDescent="0.25">
      <c r="A86" s="438" t="s">
        <v>41</v>
      </c>
      <c r="B86" s="438" t="s">
        <v>41</v>
      </c>
      <c r="C86" s="439">
        <v>0</v>
      </c>
      <c r="D86" s="439">
        <v>6</v>
      </c>
      <c r="E86" s="439">
        <v>12</v>
      </c>
      <c r="F86" s="439">
        <v>12</v>
      </c>
      <c r="G86" s="440">
        <f t="shared" si="21"/>
        <v>1</v>
      </c>
      <c r="H86" s="440" t="str">
        <f t="shared" si="22"/>
        <v>-</v>
      </c>
      <c r="I86" s="439">
        <f t="shared" si="23"/>
        <v>6</v>
      </c>
      <c r="J86" s="439">
        <f t="shared" si="24"/>
        <v>12</v>
      </c>
      <c r="K86" s="440">
        <f t="shared" si="31"/>
        <v>1.8604651162790699E-3</v>
      </c>
      <c r="L86" s="457"/>
      <c r="M86" s="439">
        <v>11</v>
      </c>
      <c r="N86" s="439">
        <v>42</v>
      </c>
      <c r="O86" s="439">
        <v>32</v>
      </c>
      <c r="P86" s="439">
        <v>67</v>
      </c>
      <c r="Q86" s="440">
        <f t="shared" si="26"/>
        <v>1.09375</v>
      </c>
      <c r="R86" s="440">
        <f t="shared" si="27"/>
        <v>5.0909090909090908</v>
      </c>
      <c r="S86" s="439">
        <f t="shared" si="28"/>
        <v>35</v>
      </c>
      <c r="T86" s="439">
        <f t="shared" si="29"/>
        <v>56</v>
      </c>
      <c r="U86" s="440">
        <f t="shared" si="30"/>
        <v>2.5307849210546196E-3</v>
      </c>
    </row>
    <row r="87" spans="1:21" x14ac:dyDescent="0.25">
      <c r="A87" s="438" t="s">
        <v>106</v>
      </c>
      <c r="B87" s="438" t="s">
        <v>106</v>
      </c>
      <c r="C87" s="439">
        <v>9</v>
      </c>
      <c r="D87" s="439">
        <v>16</v>
      </c>
      <c r="E87" s="439">
        <v>22</v>
      </c>
      <c r="F87" s="439">
        <v>22</v>
      </c>
      <c r="G87" s="440">
        <f t="shared" si="21"/>
        <v>0.375</v>
      </c>
      <c r="H87" s="440">
        <f t="shared" si="22"/>
        <v>1.4444444444444446</v>
      </c>
      <c r="I87" s="439">
        <f t="shared" si="23"/>
        <v>6</v>
      </c>
      <c r="J87" s="439">
        <f t="shared" si="24"/>
        <v>13</v>
      </c>
      <c r="K87" s="440">
        <f t="shared" si="31"/>
        <v>3.4108527131782944E-3</v>
      </c>
      <c r="L87" s="457"/>
      <c r="M87" s="439">
        <v>34</v>
      </c>
      <c r="N87" s="439">
        <v>95</v>
      </c>
      <c r="O87" s="439">
        <v>65</v>
      </c>
      <c r="P87" s="439">
        <v>91</v>
      </c>
      <c r="Q87" s="440">
        <f t="shared" si="26"/>
        <v>0.39999999999999991</v>
      </c>
      <c r="R87" s="440">
        <f t="shared" si="27"/>
        <v>1.6764705882352939</v>
      </c>
      <c r="S87" s="439">
        <f t="shared" si="28"/>
        <v>26</v>
      </c>
      <c r="T87" s="439">
        <f t="shared" si="29"/>
        <v>57</v>
      </c>
      <c r="U87" s="440">
        <f t="shared" si="30"/>
        <v>3.4373347435219461E-3</v>
      </c>
    </row>
    <row r="88" spans="1:21" x14ac:dyDescent="0.25">
      <c r="A88" s="438" t="s">
        <v>107</v>
      </c>
      <c r="B88" s="438" t="s">
        <v>107</v>
      </c>
      <c r="C88" s="439">
        <v>9</v>
      </c>
      <c r="D88" s="439">
        <v>7</v>
      </c>
      <c r="E88" s="439">
        <v>13</v>
      </c>
      <c r="F88" s="439">
        <v>13</v>
      </c>
      <c r="G88" s="440">
        <f t="shared" si="21"/>
        <v>0.85714285714285721</v>
      </c>
      <c r="H88" s="440">
        <f t="shared" si="22"/>
        <v>0.44444444444444442</v>
      </c>
      <c r="I88" s="439">
        <f t="shared" si="23"/>
        <v>6</v>
      </c>
      <c r="J88" s="439">
        <f t="shared" si="24"/>
        <v>4</v>
      </c>
      <c r="K88" s="440">
        <f t="shared" si="31"/>
        <v>2.0155038759689923E-3</v>
      </c>
      <c r="L88" s="457"/>
      <c r="M88" s="439">
        <v>36</v>
      </c>
      <c r="N88" s="439">
        <v>37</v>
      </c>
      <c r="O88" s="439">
        <v>26</v>
      </c>
      <c r="P88" s="439">
        <v>53</v>
      </c>
      <c r="Q88" s="440">
        <f t="shared" si="26"/>
        <v>1.0384615384615383</v>
      </c>
      <c r="R88" s="440">
        <f t="shared" si="27"/>
        <v>0.47222222222222232</v>
      </c>
      <c r="S88" s="439">
        <f t="shared" si="28"/>
        <v>27</v>
      </c>
      <c r="T88" s="439">
        <f t="shared" si="29"/>
        <v>17</v>
      </c>
      <c r="U88" s="440">
        <f t="shared" si="30"/>
        <v>2.0019641912820125E-3</v>
      </c>
    </row>
    <row r="89" spans="1:21" x14ac:dyDescent="0.25">
      <c r="A89" s="438" t="s">
        <v>108</v>
      </c>
      <c r="B89" s="438" t="s">
        <v>39</v>
      </c>
      <c r="C89" s="439">
        <v>10</v>
      </c>
      <c r="D89" s="439">
        <v>13</v>
      </c>
      <c r="E89" s="439">
        <v>30</v>
      </c>
      <c r="F89" s="439">
        <v>30</v>
      </c>
      <c r="G89" s="440">
        <f t="shared" si="21"/>
        <v>1.3076923076923075</v>
      </c>
      <c r="H89" s="440">
        <f t="shared" si="22"/>
        <v>2</v>
      </c>
      <c r="I89" s="439">
        <f t="shared" si="23"/>
        <v>17</v>
      </c>
      <c r="J89" s="439">
        <f t="shared" si="24"/>
        <v>20</v>
      </c>
      <c r="K89" s="440">
        <f t="shared" si="31"/>
        <v>4.6511627906976744E-3</v>
      </c>
      <c r="L89" s="457"/>
      <c r="M89" s="439">
        <v>38</v>
      </c>
      <c r="N89" s="439">
        <v>34</v>
      </c>
      <c r="O89" s="439">
        <v>40</v>
      </c>
      <c r="P89" s="439">
        <v>130</v>
      </c>
      <c r="Q89" s="440">
        <f t="shared" si="26"/>
        <v>2.25</v>
      </c>
      <c r="R89" s="440">
        <f t="shared" si="27"/>
        <v>2.4210526315789473</v>
      </c>
      <c r="S89" s="439">
        <f t="shared" si="28"/>
        <v>90</v>
      </c>
      <c r="T89" s="439">
        <f t="shared" si="29"/>
        <v>92</v>
      </c>
      <c r="U89" s="440">
        <f t="shared" si="30"/>
        <v>4.9104782050313515E-3</v>
      </c>
    </row>
    <row r="90" spans="1:21" x14ac:dyDescent="0.25">
      <c r="A90" s="438" t="s">
        <v>34</v>
      </c>
      <c r="B90" s="438" t="s">
        <v>34</v>
      </c>
      <c r="C90" s="439">
        <v>10</v>
      </c>
      <c r="D90" s="439">
        <v>50</v>
      </c>
      <c r="E90" s="439">
        <v>41</v>
      </c>
      <c r="F90" s="439">
        <v>41</v>
      </c>
      <c r="G90" s="440">
        <f t="shared" si="21"/>
        <v>-0.18000000000000005</v>
      </c>
      <c r="H90" s="440">
        <f t="shared" si="22"/>
        <v>3.0999999999999996</v>
      </c>
      <c r="I90" s="439">
        <f t="shared" si="23"/>
        <v>-9</v>
      </c>
      <c r="J90" s="439">
        <f t="shared" si="24"/>
        <v>31</v>
      </c>
      <c r="K90" s="440">
        <f t="shared" si="31"/>
        <v>6.3565891472868218E-3</v>
      </c>
      <c r="L90" s="457"/>
      <c r="M90" s="439">
        <v>78</v>
      </c>
      <c r="N90" s="439">
        <v>144</v>
      </c>
      <c r="O90" s="439">
        <v>195</v>
      </c>
      <c r="P90" s="439">
        <v>192</v>
      </c>
      <c r="Q90" s="440">
        <f t="shared" si="26"/>
        <v>-1.538461538461533E-2</v>
      </c>
      <c r="R90" s="440">
        <f t="shared" si="27"/>
        <v>1.4615384615384617</v>
      </c>
      <c r="S90" s="439">
        <f t="shared" si="28"/>
        <v>-3</v>
      </c>
      <c r="T90" s="439">
        <f t="shared" si="29"/>
        <v>114</v>
      </c>
      <c r="U90" s="440">
        <f t="shared" si="30"/>
        <v>7.2523985797386115E-3</v>
      </c>
    </row>
    <row r="91" spans="1:21" x14ac:dyDescent="0.25">
      <c r="A91" s="438" t="s">
        <v>109</v>
      </c>
      <c r="B91" s="438" t="s">
        <v>109</v>
      </c>
      <c r="C91" s="439">
        <v>6</v>
      </c>
      <c r="D91" s="439">
        <v>21</v>
      </c>
      <c r="E91" s="439">
        <v>18</v>
      </c>
      <c r="F91" s="439">
        <v>18</v>
      </c>
      <c r="G91" s="440">
        <f t="shared" si="21"/>
        <v>-0.1428571428571429</v>
      </c>
      <c r="H91" s="440">
        <f t="shared" si="22"/>
        <v>2</v>
      </c>
      <c r="I91" s="439">
        <f t="shared" si="23"/>
        <v>-3</v>
      </c>
      <c r="J91" s="439">
        <f t="shared" si="24"/>
        <v>12</v>
      </c>
      <c r="K91" s="440">
        <f t="shared" si="31"/>
        <v>2.7906976744186047E-3</v>
      </c>
      <c r="L91" s="457"/>
      <c r="M91" s="439">
        <v>27</v>
      </c>
      <c r="N91" s="439">
        <v>73</v>
      </c>
      <c r="O91" s="439">
        <v>101</v>
      </c>
      <c r="P91" s="439">
        <v>87</v>
      </c>
      <c r="Q91" s="440">
        <f t="shared" si="26"/>
        <v>-0.13861386138613863</v>
      </c>
      <c r="R91" s="440">
        <f t="shared" si="27"/>
        <v>2.2222222222222223</v>
      </c>
      <c r="S91" s="439">
        <f t="shared" si="28"/>
        <v>-14</v>
      </c>
      <c r="T91" s="439">
        <f t="shared" si="29"/>
        <v>60</v>
      </c>
      <c r="U91" s="440">
        <f t="shared" si="30"/>
        <v>3.2862431064440583E-3</v>
      </c>
    </row>
    <row r="92" spans="1:21" x14ac:dyDescent="0.25">
      <c r="A92" s="438" t="s">
        <v>110</v>
      </c>
      <c r="B92" s="438" t="s">
        <v>110</v>
      </c>
      <c r="C92" s="439">
        <v>14</v>
      </c>
      <c r="D92" s="439">
        <v>15</v>
      </c>
      <c r="E92" s="439">
        <v>8</v>
      </c>
      <c r="F92" s="439">
        <v>8</v>
      </c>
      <c r="G92" s="440">
        <f t="shared" si="21"/>
        <v>-0.46666666666666667</v>
      </c>
      <c r="H92" s="440">
        <f t="shared" si="22"/>
        <v>-0.4285714285714286</v>
      </c>
      <c r="I92" s="439">
        <f t="shared" si="23"/>
        <v>-7</v>
      </c>
      <c r="J92" s="439">
        <f t="shared" si="24"/>
        <v>-6</v>
      </c>
      <c r="K92" s="440">
        <f t="shared" si="31"/>
        <v>1.2403100775193799E-3</v>
      </c>
      <c r="L92" s="457"/>
      <c r="M92" s="439">
        <v>59</v>
      </c>
      <c r="N92" s="439">
        <v>10</v>
      </c>
      <c r="O92" s="439">
        <v>54</v>
      </c>
      <c r="P92" s="439">
        <v>48</v>
      </c>
      <c r="Q92" s="440">
        <f t="shared" si="26"/>
        <v>-0.11111111111111116</v>
      </c>
      <c r="R92" s="440">
        <f t="shared" si="27"/>
        <v>-0.18644067796610164</v>
      </c>
      <c r="S92" s="439">
        <f t="shared" si="28"/>
        <v>-6</v>
      </c>
      <c r="T92" s="439">
        <f t="shared" si="29"/>
        <v>-11</v>
      </c>
      <c r="U92" s="440">
        <f t="shared" si="30"/>
        <v>1.8130996449346529E-3</v>
      </c>
    </row>
    <row r="93" spans="1:21" x14ac:dyDescent="0.25">
      <c r="A93" s="438" t="s">
        <v>42</v>
      </c>
      <c r="B93" s="438" t="s">
        <v>111</v>
      </c>
      <c r="C93" s="439">
        <v>9</v>
      </c>
      <c r="D93" s="439">
        <v>11</v>
      </c>
      <c r="E93" s="439">
        <v>13</v>
      </c>
      <c r="F93" s="439">
        <v>13</v>
      </c>
      <c r="G93" s="440">
        <f t="shared" si="21"/>
        <v>0.18181818181818188</v>
      </c>
      <c r="H93" s="440">
        <f t="shared" si="22"/>
        <v>0.44444444444444442</v>
      </c>
      <c r="I93" s="439">
        <f t="shared" si="23"/>
        <v>2</v>
      </c>
      <c r="J93" s="439">
        <f t="shared" si="24"/>
        <v>4</v>
      </c>
      <c r="K93" s="440">
        <f t="shared" si="31"/>
        <v>2.0155038759689923E-3</v>
      </c>
      <c r="L93" s="457"/>
      <c r="M93" s="439">
        <v>23</v>
      </c>
      <c r="N93" s="439">
        <v>43</v>
      </c>
      <c r="O93" s="439">
        <v>38</v>
      </c>
      <c r="P93" s="439">
        <v>64</v>
      </c>
      <c r="Q93" s="440">
        <f t="shared" si="26"/>
        <v>0.68421052631578938</v>
      </c>
      <c r="R93" s="440">
        <f t="shared" si="27"/>
        <v>1.7826086956521738</v>
      </c>
      <c r="S93" s="439">
        <f t="shared" si="28"/>
        <v>26</v>
      </c>
      <c r="T93" s="439">
        <f t="shared" si="29"/>
        <v>41</v>
      </c>
      <c r="U93" s="440">
        <f t="shared" si="30"/>
        <v>2.4174661932462038E-3</v>
      </c>
    </row>
    <row r="94" spans="1:21" x14ac:dyDescent="0.25">
      <c r="A94" s="438" t="s">
        <v>112</v>
      </c>
      <c r="B94" s="438" t="s">
        <v>112</v>
      </c>
      <c r="C94" s="439">
        <v>3</v>
      </c>
      <c r="D94" s="439">
        <v>0</v>
      </c>
      <c r="E94" s="439">
        <v>0</v>
      </c>
      <c r="F94" s="439">
        <v>0</v>
      </c>
      <c r="G94" s="440" t="str">
        <f t="shared" si="21"/>
        <v>-</v>
      </c>
      <c r="H94" s="440">
        <f t="shared" si="22"/>
        <v>-1</v>
      </c>
      <c r="I94" s="439">
        <f t="shared" si="23"/>
        <v>0</v>
      </c>
      <c r="J94" s="439">
        <f t="shared" si="24"/>
        <v>-3</v>
      </c>
      <c r="K94" s="440">
        <f t="shared" si="31"/>
        <v>0</v>
      </c>
      <c r="L94" s="457"/>
      <c r="M94" s="439">
        <v>6</v>
      </c>
      <c r="N94" s="439">
        <v>4</v>
      </c>
      <c r="O94" s="439">
        <v>0</v>
      </c>
      <c r="P94" s="439">
        <v>0</v>
      </c>
      <c r="Q94" s="440" t="str">
        <f t="shared" si="26"/>
        <v>-</v>
      </c>
      <c r="R94" s="440">
        <f t="shared" si="27"/>
        <v>-1</v>
      </c>
      <c r="S94" s="439">
        <f t="shared" si="28"/>
        <v>0</v>
      </c>
      <c r="T94" s="439">
        <f t="shared" si="29"/>
        <v>-6</v>
      </c>
      <c r="U94" s="440">
        <f t="shared" si="30"/>
        <v>0</v>
      </c>
    </row>
    <row r="95" spans="1:21" x14ac:dyDescent="0.25">
      <c r="A95" s="438" t="s">
        <v>26</v>
      </c>
      <c r="B95" s="438" t="s">
        <v>26</v>
      </c>
      <c r="C95" s="439">
        <v>1</v>
      </c>
      <c r="D95" s="439">
        <v>0</v>
      </c>
      <c r="E95" s="439">
        <v>0</v>
      </c>
      <c r="F95" s="439">
        <v>0</v>
      </c>
      <c r="G95" s="440" t="str">
        <f t="shared" si="21"/>
        <v>-</v>
      </c>
      <c r="H95" s="440">
        <f t="shared" si="22"/>
        <v>-1</v>
      </c>
      <c r="I95" s="439">
        <f t="shared" si="23"/>
        <v>0</v>
      </c>
      <c r="J95" s="439">
        <f t="shared" si="24"/>
        <v>-1</v>
      </c>
      <c r="K95" s="440">
        <f t="shared" si="31"/>
        <v>0</v>
      </c>
      <c r="L95" s="457"/>
      <c r="M95" s="439">
        <v>3</v>
      </c>
      <c r="N95" s="439">
        <v>1</v>
      </c>
      <c r="O95" s="439">
        <v>3</v>
      </c>
      <c r="P95" s="439">
        <v>1</v>
      </c>
      <c r="Q95" s="440">
        <f t="shared" si="26"/>
        <v>-0.66666666666666674</v>
      </c>
      <c r="R95" s="440">
        <f t="shared" si="27"/>
        <v>-0.66666666666666674</v>
      </c>
      <c r="S95" s="439">
        <f t="shared" si="28"/>
        <v>-2</v>
      </c>
      <c r="T95" s="439">
        <f t="shared" si="29"/>
        <v>-2</v>
      </c>
      <c r="U95" s="440">
        <f t="shared" si="30"/>
        <v>3.7772909269471935E-5</v>
      </c>
    </row>
    <row r="96" spans="1:21" x14ac:dyDescent="0.25">
      <c r="A96" s="438" t="s">
        <v>113</v>
      </c>
      <c r="B96" s="438" t="s">
        <v>113</v>
      </c>
      <c r="C96" s="439">
        <v>4</v>
      </c>
      <c r="D96" s="439">
        <v>5</v>
      </c>
      <c r="E96" s="439">
        <v>4</v>
      </c>
      <c r="F96" s="439">
        <v>4</v>
      </c>
      <c r="G96" s="440">
        <f t="shared" si="21"/>
        <v>-0.19999999999999996</v>
      </c>
      <c r="H96" s="440">
        <f t="shared" si="22"/>
        <v>0</v>
      </c>
      <c r="I96" s="439">
        <f t="shared" si="23"/>
        <v>-1</v>
      </c>
      <c r="J96" s="439">
        <f t="shared" si="24"/>
        <v>0</v>
      </c>
      <c r="K96" s="440">
        <f t="shared" si="31"/>
        <v>6.2015503875968996E-4</v>
      </c>
      <c r="L96" s="457"/>
      <c r="M96" s="439">
        <v>16</v>
      </c>
      <c r="N96" s="439">
        <v>0</v>
      </c>
      <c r="O96" s="439">
        <v>17</v>
      </c>
      <c r="P96" s="439">
        <v>17</v>
      </c>
      <c r="Q96" s="440">
        <f t="shared" si="26"/>
        <v>0</v>
      </c>
      <c r="R96" s="440">
        <f t="shared" si="27"/>
        <v>6.25E-2</v>
      </c>
      <c r="S96" s="439">
        <f t="shared" si="28"/>
        <v>0</v>
      </c>
      <c r="T96" s="439">
        <f t="shared" si="29"/>
        <v>1</v>
      </c>
      <c r="U96" s="440">
        <f t="shared" si="30"/>
        <v>6.4213945758102289E-4</v>
      </c>
    </row>
    <row r="97" spans="1:21" x14ac:dyDescent="0.25">
      <c r="A97" s="438" t="s">
        <v>114</v>
      </c>
      <c r="B97" s="438" t="s">
        <v>114</v>
      </c>
      <c r="C97" s="439">
        <f>IFERROR(C67-SUM(C68:C72)-SUM(C74:C96),"-")</f>
        <v>7</v>
      </c>
      <c r="D97" s="439">
        <f>IFERROR(D67-SUM(D68:D72)-SUM(D74:D96),"-")</f>
        <v>15</v>
      </c>
      <c r="E97" s="439">
        <f>IFERROR(E67-SUM(E68:E72)-SUM(E74:E96),"-")</f>
        <v>-11</v>
      </c>
      <c r="F97" s="439">
        <f>IFERROR(F67-SUM(F68:F72)-SUM(F74:F96),"-")</f>
        <v>4</v>
      </c>
      <c r="G97" s="440">
        <f t="shared" si="21"/>
        <v>-0.73333333333333339</v>
      </c>
      <c r="H97" s="440">
        <f t="shared" si="22"/>
        <v>-0.4285714285714286</v>
      </c>
      <c r="I97" s="439">
        <f t="shared" si="23"/>
        <v>-11</v>
      </c>
      <c r="J97" s="439">
        <f t="shared" si="24"/>
        <v>-3</v>
      </c>
      <c r="K97" s="440">
        <f t="shared" ref="K97" si="36">IFERROR(F97/$F$7,"-")</f>
        <v>5.0616957439996764E-6</v>
      </c>
      <c r="L97" s="457"/>
      <c r="M97" s="439">
        <f>IFERROR(M67-SUM(M68:M72)-SUM(M74:M96),"-")</f>
        <v>45</v>
      </c>
      <c r="N97" s="439">
        <f>IFERROR(N67-SUM(N68:N72)-SUM(N74:N96),"-")</f>
        <v>12</v>
      </c>
      <c r="O97" s="439">
        <f>IFERROR(O67-SUM(O68:O72)-SUM(O74:O96),"-")</f>
        <v>18</v>
      </c>
      <c r="P97" s="439">
        <f>IFERROR(P67-SUM(P68:P72)-SUM(P74:P96),"-")</f>
        <v>37</v>
      </c>
      <c r="Q97" s="440">
        <f t="shared" si="26"/>
        <v>1.0555555555555554</v>
      </c>
      <c r="R97" s="440">
        <f t="shared" si="27"/>
        <v>-0.17777777777777781</v>
      </c>
      <c r="S97" s="439">
        <f t="shared" si="28"/>
        <v>19</v>
      </c>
      <c r="T97" s="439">
        <f t="shared" si="29"/>
        <v>-8</v>
      </c>
      <c r="U97" s="440">
        <f t="shared" ref="U97" si="37">P97/$P$13</f>
        <v>1.0930033605422243E-5</v>
      </c>
    </row>
    <row r="98" spans="1:21" ht="21" x14ac:dyDescent="0.35">
      <c r="A98" s="378" t="s">
        <v>120</v>
      </c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</row>
    <row r="99" spans="1:21" x14ac:dyDescent="0.25">
      <c r="A99" s="72"/>
      <c r="B99" s="72"/>
      <c r="C99" s="11" t="s">
        <v>152</v>
      </c>
      <c r="D99" s="12"/>
      <c r="E99" s="12"/>
      <c r="F99" s="12"/>
      <c r="G99" s="12"/>
      <c r="H99" s="12"/>
      <c r="I99" s="12"/>
      <c r="J99" s="12"/>
      <c r="K99" s="13"/>
      <c r="L99" s="456"/>
      <c r="M99" s="11" t="str">
        <f>CONCATENATE("acumulado ",C99)</f>
        <v>acumulado abril</v>
      </c>
      <c r="N99" s="12"/>
      <c r="O99" s="12"/>
      <c r="P99" s="12"/>
      <c r="Q99" s="12"/>
      <c r="R99" s="12"/>
      <c r="S99" s="12"/>
      <c r="T99" s="12"/>
      <c r="U99" s="13"/>
    </row>
    <row r="100" spans="1:21" x14ac:dyDescent="0.25">
      <c r="A100" s="15"/>
      <c r="B100" s="15"/>
      <c r="C100" s="16">
        <f>C$6</f>
        <v>2019</v>
      </c>
      <c r="D100" s="16">
        <f t="shared" ref="D100:F100" si="38">D$6</f>
        <v>2022</v>
      </c>
      <c r="E100" s="16">
        <f t="shared" si="38"/>
        <v>2023</v>
      </c>
      <c r="F100" s="16">
        <f t="shared" si="38"/>
        <v>2024</v>
      </c>
      <c r="G100" s="16" t="str">
        <f>CONCATENATE("var ",RIGHT(F100,2),"/",RIGHT(D100,2))</f>
        <v>var 24/22</v>
      </c>
      <c r="H100" s="16" t="str">
        <f>CONCATENATE("var ",RIGHT(F100,2),"/",RIGHT(C100,2))</f>
        <v>var 24/19</v>
      </c>
      <c r="I100" s="16" t="str">
        <f>CONCATENATE("dif ",RIGHT(F100,2),"-",RIGHT(D100,2))</f>
        <v>dif 24-22</v>
      </c>
      <c r="J100" s="16" t="str">
        <f>CONCATENATE("dif ",RIGHT(F100,2),"-",RIGHT(C100,2))</f>
        <v>dif 24-19</v>
      </c>
      <c r="K100" s="16" t="str">
        <f>CONCATENATE("cuota ",RIGHT(F100,2))</f>
        <v>cuota 24</v>
      </c>
      <c r="L100" s="457"/>
      <c r="M100" s="16">
        <f>M$6</f>
        <v>2019</v>
      </c>
      <c r="N100" s="16">
        <f>N$6</f>
        <v>2022</v>
      </c>
      <c r="O100" s="16">
        <f t="shared" ref="O100:P100" si="39">O$6</f>
        <v>2023</v>
      </c>
      <c r="P100" s="16">
        <f t="shared" si="39"/>
        <v>2024</v>
      </c>
      <c r="Q100" s="16" t="str">
        <f>CONCATENATE("var ",RIGHT(P100,2),"/",RIGHT(O100,2))</f>
        <v>var 24/23</v>
      </c>
      <c r="R100" s="16" t="str">
        <f>CONCATENATE("var ",RIGHT(P100,2),"/",RIGHT(M100,2))</f>
        <v>var 24/19</v>
      </c>
      <c r="S100" s="16" t="str">
        <f>CONCATENATE("dif ",RIGHT(P100,2),"-",RIGHT(O100,2))</f>
        <v>dif 24-23</v>
      </c>
      <c r="T100" s="16" t="str">
        <f>CONCATENATE("dif ",RIGHT(P100,2),"-",RIGHT(M100,2))</f>
        <v>dif 24-19</v>
      </c>
      <c r="U100" s="16" t="str">
        <f>CONCATENATE("cuota ",RIGHT(P100,2))</f>
        <v>cuota 24</v>
      </c>
    </row>
    <row r="101" spans="1:21" x14ac:dyDescent="0.25">
      <c r="A101" s="458" t="s">
        <v>92</v>
      </c>
      <c r="B101" s="458" t="s">
        <v>92</v>
      </c>
      <c r="C101" s="459">
        <v>5693</v>
      </c>
      <c r="D101" s="459">
        <v>5952</v>
      </c>
      <c r="E101" s="459">
        <v>6450</v>
      </c>
      <c r="F101" s="459">
        <v>6450</v>
      </c>
      <c r="G101" s="460">
        <f>IFERROR(F101/D101-1,"-")</f>
        <v>8.3669354838709742E-2</v>
      </c>
      <c r="H101" s="460">
        <f>IFERROR(F101/C101-1,"-")</f>
        <v>0.13297031442121909</v>
      </c>
      <c r="I101" s="459">
        <f>IFERROR(F101-D101,"-")</f>
        <v>498</v>
      </c>
      <c r="J101" s="459">
        <f>IFERROR(F101-C101,"-")</f>
        <v>757</v>
      </c>
      <c r="K101" s="460">
        <f>F101/$F$101</f>
        <v>1</v>
      </c>
      <c r="L101" s="461"/>
      <c r="M101" s="459">
        <v>23451</v>
      </c>
      <c r="N101" s="459">
        <v>21281</v>
      </c>
      <c r="O101" s="459">
        <v>24145</v>
      </c>
      <c r="P101" s="459">
        <v>26474</v>
      </c>
      <c r="Q101" s="460">
        <f>IFERROR(P101/O101-1,"-")</f>
        <v>9.6458894180989851E-2</v>
      </c>
      <c r="R101" s="460">
        <f>IFERROR(P101/M101-1,"-")</f>
        <v>0.12890708285360963</v>
      </c>
      <c r="S101" s="459">
        <f>IFERROR(P101-O101,"-")</f>
        <v>2329</v>
      </c>
      <c r="T101" s="459">
        <f>IFERROR(P101-M101,"-")</f>
        <v>3023</v>
      </c>
      <c r="U101" s="460">
        <f>P101/$P$101</f>
        <v>1</v>
      </c>
    </row>
    <row r="102" spans="1:21" x14ac:dyDescent="0.25">
      <c r="A102" s="438" t="s">
        <v>116</v>
      </c>
      <c r="B102" s="438" t="s">
        <v>116</v>
      </c>
      <c r="C102" s="439">
        <v>2939</v>
      </c>
      <c r="D102" s="439">
        <v>2850</v>
      </c>
      <c r="E102" s="439">
        <v>3150</v>
      </c>
      <c r="F102" s="439">
        <v>3150</v>
      </c>
      <c r="G102" s="440">
        <f>IFERROR(F102/D102-1,"-")</f>
        <v>0.10526315789473695</v>
      </c>
      <c r="H102" s="440">
        <f>IFERROR(F102/C102-1,"-")</f>
        <v>7.1793126913916261E-2</v>
      </c>
      <c r="I102" s="439">
        <f>IFERROR(F102-D102,"-")</f>
        <v>300</v>
      </c>
      <c r="J102" s="439">
        <f>IFERROR(F102-C102,"-")</f>
        <v>211</v>
      </c>
      <c r="K102" s="440">
        <f>F102/$F$101</f>
        <v>0.48837209302325579</v>
      </c>
      <c r="L102" s="457"/>
      <c r="M102" s="439">
        <v>11325</v>
      </c>
      <c r="N102" s="439">
        <v>9805</v>
      </c>
      <c r="O102" s="439">
        <v>10696</v>
      </c>
      <c r="P102" s="439">
        <v>11772</v>
      </c>
      <c r="Q102" s="440">
        <f>IFERROR(P102/O102-1,"-")</f>
        <v>0.10059835452505617</v>
      </c>
      <c r="R102" s="440">
        <f>IFERROR(P102/M102-1,"-")</f>
        <v>3.9470198675496615E-2</v>
      </c>
      <c r="S102" s="439">
        <f>IFERROR(P102-O102,"-")</f>
        <v>1076</v>
      </c>
      <c r="T102" s="439">
        <f>IFERROR(P102-M102,"-")</f>
        <v>447</v>
      </c>
      <c r="U102" s="440">
        <f>P102/$P$101</f>
        <v>0.44466268792022362</v>
      </c>
    </row>
    <row r="103" spans="1:21" x14ac:dyDescent="0.25">
      <c r="A103" s="438" t="s">
        <v>117</v>
      </c>
      <c r="B103" s="438" t="s">
        <v>117</v>
      </c>
      <c r="C103" s="439">
        <v>2754</v>
      </c>
      <c r="D103" s="439">
        <v>3102</v>
      </c>
      <c r="E103" s="439">
        <v>3300</v>
      </c>
      <c r="F103" s="439">
        <v>3300</v>
      </c>
      <c r="G103" s="440">
        <f>IFERROR(F103/D103-1,"-")</f>
        <v>6.3829787234042534E-2</v>
      </c>
      <c r="H103" s="440">
        <f>IFERROR(F103/C103-1,"-")</f>
        <v>0.1982570806100219</v>
      </c>
      <c r="I103" s="439">
        <f>IFERROR(F103-D103,"-")</f>
        <v>198</v>
      </c>
      <c r="J103" s="439">
        <f>IFERROR(F103-C103,"-")</f>
        <v>546</v>
      </c>
      <c r="K103" s="440">
        <f>F103/$F$101</f>
        <v>0.51162790697674421</v>
      </c>
      <c r="L103" s="457"/>
      <c r="M103" s="439">
        <v>12126</v>
      </c>
      <c r="N103" s="439">
        <v>11476</v>
      </c>
      <c r="O103" s="439">
        <v>13449</v>
      </c>
      <c r="P103" s="439">
        <v>14702</v>
      </c>
      <c r="Q103" s="440">
        <f>IFERROR(P103/O103-1,"-")</f>
        <v>9.3166778199122557E-2</v>
      </c>
      <c r="R103" s="440">
        <f>IFERROR(P103/M103-1,"-")</f>
        <v>0.21243608774534062</v>
      </c>
      <c r="S103" s="439">
        <f>IFERROR(P103-O103,"-")</f>
        <v>1253</v>
      </c>
      <c r="T103" s="439">
        <f>IFERROR(P103-M103,"-")</f>
        <v>2576</v>
      </c>
      <c r="U103" s="440">
        <f>P103/$P$101</f>
        <v>0.55533731207977644</v>
      </c>
    </row>
    <row r="104" spans="1:21" ht="21" x14ac:dyDescent="0.35">
      <c r="A104" s="378" t="s">
        <v>121</v>
      </c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</row>
    <row r="105" spans="1:21" ht="15" customHeight="1" x14ac:dyDescent="0.25"/>
    <row r="106" spans="1:21" ht="15" customHeight="1" x14ac:dyDescent="0.25"/>
    <row r="107" spans="1:21" ht="15" customHeight="1" x14ac:dyDescent="0.25"/>
    <row r="108" spans="1:21" ht="15" customHeight="1" x14ac:dyDescent="0.25"/>
    <row r="109" spans="1:21" ht="15" customHeight="1" x14ac:dyDescent="0.25"/>
    <row r="110" spans="1:21" ht="15" customHeight="1" x14ac:dyDescent="0.25"/>
    <row r="111" spans="1:21" ht="15" customHeight="1" x14ac:dyDescent="0.25"/>
    <row r="112" spans="1:21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3:21" ht="15" customHeight="1" x14ac:dyDescent="0.25"/>
    <row r="338" spans="3:21" ht="15" customHeight="1" x14ac:dyDescent="0.25"/>
    <row r="339" spans="3:21" ht="15" customHeight="1" x14ac:dyDescent="0.25"/>
    <row r="340" spans="3:21" ht="15" customHeight="1" x14ac:dyDescent="0.25"/>
    <row r="341" spans="3:21" ht="15" customHeight="1" x14ac:dyDescent="0.25"/>
    <row r="342" spans="3:21" ht="15" customHeight="1" x14ac:dyDescent="0.25"/>
    <row r="344" spans="3:21" ht="15" customHeight="1" x14ac:dyDescent="0.25"/>
    <row r="345" spans="3:21" ht="15" customHeight="1" x14ac:dyDescent="0.25"/>
    <row r="346" spans="3:21" ht="15" hidden="1" customHeight="1" x14ac:dyDescent="0.25">
      <c r="C346" s="470"/>
      <c r="D346" s="470"/>
      <c r="E346" s="470"/>
      <c r="F346" s="470"/>
      <c r="G346" s="470"/>
      <c r="H346" s="470"/>
      <c r="I346" s="470"/>
      <c r="J346" s="470"/>
      <c r="K346" s="470"/>
      <c r="L346" s="471"/>
      <c r="M346"/>
      <c r="N346"/>
      <c r="O346"/>
      <c r="P346"/>
      <c r="Q346"/>
      <c r="R346"/>
      <c r="S346"/>
      <c r="T346"/>
      <c r="U346"/>
    </row>
    <row r="347" spans="3:21" ht="15" hidden="1" customHeight="1" x14ac:dyDescent="0.25">
      <c r="C347"/>
      <c r="E347"/>
      <c r="F347"/>
      <c r="G347"/>
      <c r="H347"/>
      <c r="I347"/>
      <c r="J347"/>
      <c r="K347"/>
      <c r="L347" s="457"/>
      <c r="N347"/>
      <c r="P347"/>
      <c r="R347"/>
      <c r="T347"/>
      <c r="U347"/>
    </row>
    <row r="348" spans="3:21" ht="15" hidden="1" customHeight="1" x14ac:dyDescent="0.25">
      <c r="C348"/>
      <c r="E348"/>
      <c r="F348"/>
      <c r="G348"/>
      <c r="H348"/>
      <c r="I348"/>
      <c r="J348"/>
      <c r="K348"/>
      <c r="L348" s="457"/>
      <c r="N348"/>
      <c r="P348"/>
      <c r="R348"/>
      <c r="T348"/>
      <c r="U348"/>
    </row>
    <row r="349" spans="3:21" ht="15" hidden="1" customHeight="1" x14ac:dyDescent="0.25">
      <c r="C349"/>
      <c r="E349"/>
      <c r="F349"/>
      <c r="G349"/>
      <c r="H349"/>
      <c r="I349"/>
      <c r="J349"/>
      <c r="K349"/>
      <c r="L349" s="457"/>
      <c r="N349"/>
      <c r="P349"/>
      <c r="R349"/>
      <c r="T349"/>
      <c r="U349"/>
    </row>
    <row r="350" spans="3:21" ht="15" hidden="1" customHeight="1" x14ac:dyDescent="0.25">
      <c r="C350"/>
      <c r="E350"/>
      <c r="F350"/>
      <c r="G350"/>
      <c r="H350"/>
      <c r="I350"/>
      <c r="J350"/>
      <c r="K350"/>
      <c r="L350" s="457"/>
      <c r="N350"/>
      <c r="P350"/>
      <c r="R350"/>
      <c r="T350"/>
      <c r="U350"/>
    </row>
    <row r="351" spans="3:21" ht="15" hidden="1" customHeight="1" x14ac:dyDescent="0.25">
      <c r="C351"/>
      <c r="E351"/>
      <c r="F351"/>
      <c r="G351"/>
      <c r="H351"/>
      <c r="I351"/>
      <c r="J351"/>
      <c r="K351"/>
      <c r="L351" s="457"/>
      <c r="N351"/>
      <c r="P351"/>
      <c r="R351"/>
      <c r="T351"/>
      <c r="U351"/>
    </row>
    <row r="352" spans="3:21" ht="15" hidden="1" customHeight="1" x14ac:dyDescent="0.25">
      <c r="C352"/>
      <c r="E352"/>
      <c r="F352"/>
      <c r="G352"/>
      <c r="H352"/>
      <c r="I352"/>
      <c r="J352"/>
      <c r="K352"/>
      <c r="L352" s="457"/>
      <c r="N352"/>
      <c r="P352"/>
      <c r="R352"/>
      <c r="T352"/>
      <c r="U352"/>
    </row>
    <row r="353" spans="3:21" ht="15" hidden="1" customHeight="1" x14ac:dyDescent="0.25">
      <c r="C353"/>
      <c r="E353"/>
      <c r="F353"/>
      <c r="G353"/>
      <c r="H353"/>
      <c r="I353"/>
      <c r="J353"/>
      <c r="K353"/>
      <c r="L353" s="457"/>
      <c r="N353"/>
      <c r="P353"/>
      <c r="R353"/>
      <c r="T353"/>
      <c r="U353"/>
    </row>
    <row r="354" spans="3:21" ht="15" hidden="1" customHeight="1" x14ac:dyDescent="0.25">
      <c r="C354"/>
      <c r="E354"/>
      <c r="F354"/>
      <c r="G354"/>
      <c r="H354"/>
      <c r="I354"/>
      <c r="J354"/>
      <c r="K354"/>
      <c r="L354" s="457"/>
      <c r="N354"/>
      <c r="P354"/>
      <c r="R354"/>
      <c r="T354"/>
      <c r="U354"/>
    </row>
    <row r="355" spans="3:21" ht="15" hidden="1" customHeight="1" x14ac:dyDescent="0.25">
      <c r="C355"/>
      <c r="E355"/>
      <c r="F355"/>
      <c r="G355"/>
      <c r="H355"/>
      <c r="I355"/>
      <c r="J355"/>
      <c r="K355"/>
      <c r="L355" s="457"/>
      <c r="N355"/>
      <c r="P355"/>
      <c r="R355"/>
      <c r="T355"/>
      <c r="U355"/>
    </row>
    <row r="356" spans="3:21" ht="15" hidden="1" customHeight="1" x14ac:dyDescent="0.25">
      <c r="C356"/>
      <c r="E356"/>
      <c r="F356"/>
      <c r="G356"/>
      <c r="H356"/>
      <c r="I356"/>
      <c r="J356"/>
      <c r="K356"/>
      <c r="L356" s="457"/>
      <c r="N356"/>
      <c r="P356"/>
      <c r="R356"/>
      <c r="T356"/>
      <c r="U356"/>
    </row>
    <row r="357" spans="3:21" ht="15" hidden="1" customHeight="1" x14ac:dyDescent="0.25">
      <c r="C357"/>
      <c r="E357"/>
      <c r="F357"/>
      <c r="G357"/>
      <c r="H357"/>
      <c r="I357"/>
      <c r="J357"/>
      <c r="K357"/>
      <c r="L357" s="457"/>
      <c r="N357"/>
      <c r="P357"/>
      <c r="R357"/>
      <c r="T357"/>
      <c r="U357"/>
    </row>
    <row r="358" spans="3:21" ht="15" hidden="1" customHeight="1" x14ac:dyDescent="0.25">
      <c r="C358"/>
      <c r="E358"/>
      <c r="F358"/>
      <c r="G358"/>
      <c r="H358"/>
      <c r="I358"/>
      <c r="J358"/>
      <c r="K358"/>
      <c r="L358" s="457"/>
      <c r="N358"/>
      <c r="P358"/>
      <c r="R358"/>
      <c r="T358"/>
      <c r="U358"/>
    </row>
    <row r="359" spans="3:21" ht="15" hidden="1" customHeight="1" x14ac:dyDescent="0.25">
      <c r="C359"/>
      <c r="F359"/>
      <c r="G359"/>
      <c r="H359"/>
      <c r="I359"/>
      <c r="J359"/>
      <c r="K359"/>
      <c r="L359" s="457"/>
      <c r="N359"/>
      <c r="P359"/>
      <c r="R359"/>
      <c r="T359"/>
      <c r="U359"/>
    </row>
    <row r="360" spans="3:21" ht="15" customHeight="1" x14ac:dyDescent="0.25"/>
    <row r="361" spans="3:21" ht="15" hidden="1" customHeight="1" x14ac:dyDescent="0.25">
      <c r="C361" s="470"/>
      <c r="D361" s="470"/>
      <c r="E361" s="470"/>
      <c r="F361" s="470"/>
      <c r="G361" s="470"/>
      <c r="H361" s="470"/>
      <c r="I361" s="470"/>
      <c r="J361" s="470"/>
      <c r="K361" s="470"/>
      <c r="L361" s="471"/>
      <c r="M361"/>
      <c r="N361"/>
      <c r="O361"/>
      <c r="P361"/>
      <c r="Q361"/>
      <c r="R361"/>
      <c r="S361"/>
      <c r="T361"/>
      <c r="U361"/>
    </row>
    <row r="362" spans="3:21" ht="15" hidden="1" customHeight="1" x14ac:dyDescent="0.25">
      <c r="C362"/>
      <c r="E362"/>
      <c r="F362"/>
      <c r="G362"/>
      <c r="H362"/>
      <c r="I362"/>
      <c r="J362"/>
      <c r="K362"/>
      <c r="L362" s="457"/>
      <c r="N362"/>
      <c r="Q362"/>
      <c r="S362"/>
      <c r="U362"/>
    </row>
    <row r="363" spans="3:21" ht="15" hidden="1" customHeight="1" x14ac:dyDescent="0.25">
      <c r="C363"/>
      <c r="E363"/>
      <c r="F363"/>
      <c r="G363"/>
      <c r="H363"/>
      <c r="I363"/>
      <c r="J363"/>
      <c r="K363"/>
      <c r="L363" s="457"/>
      <c r="N363"/>
      <c r="Q363"/>
      <c r="S363"/>
      <c r="U363"/>
    </row>
    <row r="364" spans="3:21" ht="15" hidden="1" customHeight="1" x14ac:dyDescent="0.25">
      <c r="C364"/>
      <c r="E364"/>
      <c r="F364"/>
      <c r="G364"/>
      <c r="H364"/>
      <c r="I364"/>
      <c r="J364"/>
      <c r="K364"/>
      <c r="L364" s="457"/>
      <c r="N364"/>
      <c r="Q364"/>
      <c r="S364"/>
      <c r="U364"/>
    </row>
    <row r="365" spans="3:21" ht="15" hidden="1" customHeight="1" x14ac:dyDescent="0.25">
      <c r="C365"/>
      <c r="E365"/>
      <c r="F365"/>
      <c r="G365"/>
      <c r="H365"/>
      <c r="I365"/>
      <c r="J365"/>
      <c r="K365"/>
      <c r="L365" s="457"/>
      <c r="N365"/>
      <c r="Q365"/>
      <c r="S365"/>
      <c r="U365"/>
    </row>
    <row r="366" spans="3:21" ht="15" hidden="1" customHeight="1" x14ac:dyDescent="0.25">
      <c r="C366"/>
      <c r="E366"/>
      <c r="F366"/>
      <c r="G366"/>
      <c r="H366"/>
      <c r="I366"/>
      <c r="J366"/>
      <c r="K366"/>
      <c r="L366" s="457"/>
      <c r="N366"/>
      <c r="Q366"/>
      <c r="S366"/>
      <c r="U366"/>
    </row>
    <row r="367" spans="3:21" ht="15" hidden="1" customHeight="1" x14ac:dyDescent="0.25">
      <c r="C367"/>
      <c r="E367"/>
      <c r="F367"/>
      <c r="G367"/>
      <c r="H367"/>
      <c r="I367"/>
      <c r="J367"/>
      <c r="K367"/>
      <c r="L367" s="457"/>
      <c r="N367"/>
      <c r="Q367"/>
      <c r="S367"/>
      <c r="U367"/>
    </row>
    <row r="368" spans="3:21" ht="15" hidden="1" customHeight="1" x14ac:dyDescent="0.25">
      <c r="C368"/>
      <c r="E368"/>
      <c r="F368"/>
      <c r="G368"/>
      <c r="H368"/>
      <c r="I368"/>
      <c r="J368"/>
      <c r="K368"/>
      <c r="L368" s="457"/>
      <c r="N368"/>
      <c r="Q368"/>
      <c r="S368"/>
      <c r="U368"/>
    </row>
    <row r="369" spans="3:21" ht="15" hidden="1" customHeight="1" x14ac:dyDescent="0.25">
      <c r="C369"/>
      <c r="E369"/>
      <c r="F369"/>
      <c r="G369"/>
      <c r="H369"/>
      <c r="I369"/>
      <c r="J369"/>
      <c r="K369"/>
      <c r="L369" s="457"/>
      <c r="N369"/>
      <c r="Q369"/>
      <c r="S369"/>
      <c r="U369"/>
    </row>
    <row r="370" spans="3:21" ht="15" hidden="1" customHeight="1" x14ac:dyDescent="0.25">
      <c r="C370"/>
      <c r="E370"/>
      <c r="F370"/>
      <c r="G370"/>
      <c r="H370"/>
      <c r="I370"/>
      <c r="J370"/>
      <c r="K370"/>
      <c r="L370" s="457"/>
      <c r="N370"/>
      <c r="Q370"/>
      <c r="S370"/>
      <c r="U370"/>
    </row>
    <row r="371" spans="3:21" ht="15" hidden="1" customHeight="1" x14ac:dyDescent="0.25">
      <c r="C371"/>
      <c r="E371"/>
      <c r="F371"/>
      <c r="G371"/>
      <c r="H371"/>
      <c r="I371"/>
      <c r="J371"/>
      <c r="K371"/>
      <c r="L371" s="457"/>
      <c r="N371"/>
      <c r="Q371"/>
      <c r="S371"/>
      <c r="U371"/>
    </row>
    <row r="372" spans="3:21" ht="15" hidden="1" customHeight="1" x14ac:dyDescent="0.25">
      <c r="C372"/>
      <c r="E372"/>
      <c r="F372"/>
      <c r="G372"/>
      <c r="H372"/>
      <c r="I372"/>
      <c r="J372"/>
      <c r="K372"/>
      <c r="L372" s="457"/>
      <c r="N372"/>
      <c r="Q372"/>
      <c r="S372"/>
      <c r="U372"/>
    </row>
    <row r="373" spans="3:21" ht="15" hidden="1" customHeight="1" x14ac:dyDescent="0.25">
      <c r="C373"/>
      <c r="E373"/>
      <c r="F373"/>
      <c r="G373"/>
      <c r="H373"/>
      <c r="I373"/>
      <c r="J373"/>
      <c r="K373"/>
      <c r="L373" s="457"/>
      <c r="N373"/>
      <c r="Q373"/>
      <c r="S373"/>
      <c r="U373"/>
    </row>
    <row r="374" spans="3:21" ht="15" customHeight="1" x14ac:dyDescent="0.25"/>
    <row r="375" spans="3:21" ht="15" hidden="1" customHeight="1" x14ac:dyDescent="0.25">
      <c r="C375" s="470"/>
      <c r="D375" s="470"/>
      <c r="E375" s="470"/>
      <c r="F375" s="470"/>
      <c r="G375" s="470"/>
      <c r="H375" s="470"/>
      <c r="I375" s="470"/>
      <c r="J375" s="470"/>
      <c r="K375" s="470"/>
      <c r="L375" s="471"/>
      <c r="M375"/>
      <c r="N375"/>
      <c r="O375"/>
      <c r="P375"/>
      <c r="Q375"/>
      <c r="R375"/>
      <c r="S375"/>
      <c r="T375"/>
      <c r="U375"/>
    </row>
    <row r="376" spans="3:21" ht="15" hidden="1" customHeight="1" x14ac:dyDescent="0.25">
      <c r="C376"/>
      <c r="E376"/>
      <c r="F376"/>
      <c r="G376"/>
      <c r="H376"/>
      <c r="I376"/>
      <c r="J376"/>
      <c r="K376"/>
      <c r="L376" s="457"/>
      <c r="N376"/>
      <c r="Q376"/>
      <c r="S376"/>
      <c r="U376"/>
    </row>
    <row r="377" spans="3:21" ht="15" hidden="1" customHeight="1" x14ac:dyDescent="0.25">
      <c r="C377"/>
      <c r="E377"/>
      <c r="F377"/>
      <c r="G377"/>
      <c r="H377"/>
      <c r="I377"/>
      <c r="J377"/>
      <c r="K377"/>
      <c r="L377" s="457"/>
      <c r="N377"/>
      <c r="Q377"/>
      <c r="S377"/>
      <c r="U377"/>
    </row>
    <row r="378" spans="3:21" ht="15" hidden="1" customHeight="1" x14ac:dyDescent="0.25">
      <c r="C378"/>
      <c r="E378"/>
      <c r="F378"/>
      <c r="G378"/>
      <c r="H378"/>
      <c r="I378"/>
      <c r="J378"/>
      <c r="K378"/>
      <c r="L378" s="457"/>
      <c r="N378"/>
      <c r="Q378"/>
      <c r="S378"/>
      <c r="U378"/>
    </row>
    <row r="379" spans="3:21" ht="15" hidden="1" customHeight="1" x14ac:dyDescent="0.25">
      <c r="C379"/>
      <c r="E379"/>
      <c r="F379"/>
      <c r="G379"/>
      <c r="H379"/>
      <c r="I379"/>
      <c r="J379"/>
      <c r="K379"/>
      <c r="L379" s="457"/>
      <c r="N379"/>
      <c r="Q379"/>
      <c r="S379"/>
      <c r="U379"/>
    </row>
    <row r="380" spans="3:21" ht="15" hidden="1" customHeight="1" x14ac:dyDescent="0.25">
      <c r="C380"/>
      <c r="E380"/>
      <c r="F380"/>
      <c r="G380"/>
      <c r="H380"/>
      <c r="I380"/>
      <c r="J380"/>
      <c r="K380"/>
      <c r="L380" s="457"/>
      <c r="N380"/>
      <c r="Q380"/>
      <c r="S380"/>
      <c r="U380"/>
    </row>
    <row r="381" spans="3:21" ht="15" hidden="1" customHeight="1" x14ac:dyDescent="0.25">
      <c r="C381"/>
      <c r="E381"/>
      <c r="F381"/>
      <c r="G381"/>
      <c r="H381"/>
      <c r="I381"/>
      <c r="J381"/>
      <c r="K381"/>
      <c r="L381" s="457"/>
      <c r="N381"/>
      <c r="Q381"/>
      <c r="S381"/>
      <c r="U381"/>
    </row>
    <row r="382" spans="3:21" ht="15" hidden="1" customHeight="1" x14ac:dyDescent="0.25">
      <c r="C382"/>
      <c r="E382"/>
      <c r="F382"/>
      <c r="G382"/>
      <c r="H382"/>
      <c r="I382"/>
      <c r="J382"/>
      <c r="K382"/>
      <c r="L382" s="457"/>
      <c r="N382"/>
      <c r="Q382"/>
      <c r="S382"/>
      <c r="U382"/>
    </row>
    <row r="383" spans="3:21" ht="15" hidden="1" customHeight="1" x14ac:dyDescent="0.25">
      <c r="C383"/>
      <c r="E383"/>
      <c r="F383"/>
      <c r="G383"/>
      <c r="H383"/>
      <c r="I383"/>
      <c r="J383"/>
      <c r="K383"/>
      <c r="L383" s="457"/>
      <c r="N383"/>
      <c r="Q383"/>
      <c r="S383"/>
      <c r="U383"/>
    </row>
    <row r="384" spans="3:21" ht="15" hidden="1" customHeight="1" x14ac:dyDescent="0.25">
      <c r="C384"/>
      <c r="E384"/>
      <c r="F384"/>
      <c r="G384"/>
      <c r="H384"/>
      <c r="I384"/>
      <c r="J384"/>
      <c r="K384"/>
      <c r="L384" s="457"/>
      <c r="N384"/>
      <c r="Q384"/>
      <c r="S384"/>
      <c r="U384"/>
    </row>
    <row r="385" spans="3:21" ht="15" hidden="1" customHeight="1" x14ac:dyDescent="0.25">
      <c r="C385"/>
      <c r="E385"/>
      <c r="F385"/>
      <c r="G385"/>
      <c r="H385"/>
      <c r="I385"/>
      <c r="J385"/>
      <c r="K385"/>
      <c r="L385" s="457"/>
      <c r="N385"/>
      <c r="Q385"/>
      <c r="S385"/>
      <c r="U385"/>
    </row>
    <row r="386" spans="3:21" ht="15" hidden="1" customHeight="1" x14ac:dyDescent="0.25">
      <c r="C386"/>
      <c r="E386"/>
      <c r="F386"/>
      <c r="G386"/>
      <c r="H386"/>
      <c r="I386"/>
      <c r="J386"/>
      <c r="K386"/>
      <c r="L386" s="457"/>
      <c r="N386"/>
      <c r="Q386"/>
      <c r="S386"/>
      <c r="U386"/>
    </row>
    <row r="387" spans="3:21" ht="15" hidden="1" customHeight="1" x14ac:dyDescent="0.25">
      <c r="C387"/>
      <c r="E387"/>
      <c r="F387"/>
      <c r="G387"/>
      <c r="H387"/>
      <c r="I387"/>
      <c r="J387"/>
      <c r="K387"/>
      <c r="L387" s="457"/>
      <c r="N387"/>
      <c r="Q387"/>
      <c r="S387"/>
      <c r="U387"/>
    </row>
    <row r="388" spans="3:21" ht="15" hidden="1" customHeight="1" x14ac:dyDescent="0.25">
      <c r="C388"/>
      <c r="E388"/>
      <c r="F388"/>
      <c r="G388"/>
      <c r="H388"/>
      <c r="I388"/>
      <c r="J388"/>
      <c r="K388"/>
      <c r="L388" s="457"/>
      <c r="N388"/>
      <c r="Q388"/>
      <c r="S388"/>
      <c r="U388"/>
    </row>
    <row r="389" spans="3:21" ht="15" customHeight="1" x14ac:dyDescent="0.25"/>
    <row r="390" spans="3:21" ht="15" hidden="1" customHeight="1" x14ac:dyDescent="0.25">
      <c r="C390" s="470"/>
      <c r="D390" s="470"/>
      <c r="E390" s="470"/>
      <c r="F390" s="470"/>
      <c r="G390" s="470"/>
      <c r="H390" s="470"/>
      <c r="I390" s="470"/>
      <c r="J390" s="470"/>
      <c r="K390" s="470"/>
      <c r="L390" s="471"/>
      <c r="M390"/>
      <c r="N390"/>
      <c r="O390"/>
      <c r="P390"/>
      <c r="Q390"/>
      <c r="R390"/>
      <c r="S390"/>
      <c r="T390"/>
      <c r="U390"/>
    </row>
    <row r="391" spans="3:21" ht="15" hidden="1" customHeight="1" x14ac:dyDescent="0.25">
      <c r="C391"/>
      <c r="E391"/>
      <c r="F391"/>
      <c r="G391"/>
      <c r="H391"/>
      <c r="I391"/>
      <c r="J391"/>
      <c r="K391"/>
      <c r="L391" s="457"/>
      <c r="N391"/>
      <c r="Q391"/>
      <c r="S391"/>
      <c r="U391"/>
    </row>
    <row r="392" spans="3:21" ht="15" hidden="1" customHeight="1" x14ac:dyDescent="0.25">
      <c r="C392"/>
      <c r="E392"/>
      <c r="F392"/>
      <c r="G392"/>
      <c r="H392"/>
      <c r="I392"/>
      <c r="J392"/>
      <c r="K392"/>
      <c r="L392" s="457"/>
      <c r="N392"/>
      <c r="Q392"/>
      <c r="S392"/>
      <c r="U392"/>
    </row>
    <row r="393" spans="3:21" ht="15" hidden="1" customHeight="1" x14ac:dyDescent="0.25">
      <c r="C393"/>
      <c r="E393"/>
      <c r="F393"/>
      <c r="G393"/>
      <c r="H393"/>
      <c r="I393"/>
      <c r="J393"/>
      <c r="K393"/>
      <c r="L393" s="457"/>
      <c r="N393"/>
      <c r="Q393"/>
      <c r="S393"/>
      <c r="U393"/>
    </row>
    <row r="394" spans="3:21" ht="15" hidden="1" customHeight="1" x14ac:dyDescent="0.25">
      <c r="C394"/>
      <c r="E394"/>
      <c r="F394"/>
      <c r="G394"/>
      <c r="H394"/>
      <c r="I394"/>
      <c r="J394"/>
      <c r="K394"/>
      <c r="L394" s="457"/>
      <c r="N394"/>
      <c r="Q394"/>
      <c r="S394"/>
      <c r="U394"/>
    </row>
    <row r="395" spans="3:21" ht="15" hidden="1" customHeight="1" x14ac:dyDescent="0.25">
      <c r="C395"/>
      <c r="E395"/>
      <c r="F395"/>
      <c r="G395"/>
      <c r="H395"/>
      <c r="I395"/>
      <c r="J395"/>
      <c r="K395"/>
      <c r="L395" s="457"/>
      <c r="N395"/>
      <c r="Q395"/>
      <c r="S395"/>
      <c r="U395"/>
    </row>
    <row r="396" spans="3:21" ht="15" hidden="1" customHeight="1" x14ac:dyDescent="0.25">
      <c r="C396"/>
      <c r="E396"/>
      <c r="F396"/>
      <c r="G396"/>
      <c r="H396"/>
      <c r="I396"/>
      <c r="J396"/>
      <c r="K396"/>
      <c r="L396" s="457"/>
      <c r="N396"/>
      <c r="Q396"/>
      <c r="S396"/>
      <c r="U396"/>
    </row>
    <row r="397" spans="3:21" ht="15" hidden="1" customHeight="1" x14ac:dyDescent="0.25">
      <c r="C397"/>
      <c r="E397"/>
      <c r="F397"/>
      <c r="G397"/>
      <c r="H397"/>
      <c r="I397"/>
      <c r="J397"/>
      <c r="K397"/>
      <c r="L397" s="457"/>
      <c r="N397"/>
      <c r="Q397"/>
      <c r="S397"/>
      <c r="U397"/>
    </row>
    <row r="398" spans="3:21" ht="15" hidden="1" customHeight="1" x14ac:dyDescent="0.25">
      <c r="C398"/>
      <c r="E398"/>
      <c r="F398"/>
      <c r="G398"/>
      <c r="H398"/>
      <c r="I398"/>
      <c r="J398"/>
      <c r="K398"/>
      <c r="L398" s="457"/>
      <c r="N398"/>
      <c r="Q398"/>
      <c r="S398"/>
      <c r="U398"/>
    </row>
    <row r="399" spans="3:21" ht="15" hidden="1" customHeight="1" x14ac:dyDescent="0.25">
      <c r="C399"/>
      <c r="E399"/>
      <c r="F399"/>
      <c r="G399"/>
      <c r="H399"/>
      <c r="I399"/>
      <c r="J399"/>
      <c r="K399"/>
      <c r="L399" s="457"/>
      <c r="N399"/>
      <c r="Q399"/>
      <c r="S399"/>
      <c r="U399"/>
    </row>
    <row r="400" spans="3:21" ht="15" hidden="1" customHeight="1" x14ac:dyDescent="0.25">
      <c r="C400"/>
      <c r="E400"/>
      <c r="F400"/>
      <c r="G400"/>
      <c r="H400"/>
      <c r="I400"/>
      <c r="J400"/>
      <c r="K400"/>
      <c r="L400" s="457"/>
      <c r="N400"/>
      <c r="Q400"/>
      <c r="S400"/>
      <c r="U400"/>
    </row>
    <row r="401" spans="3:21" ht="15" hidden="1" customHeight="1" x14ac:dyDescent="0.25">
      <c r="C401"/>
      <c r="E401"/>
      <c r="F401"/>
      <c r="G401"/>
      <c r="H401"/>
      <c r="I401"/>
      <c r="J401"/>
      <c r="K401"/>
      <c r="L401" s="457"/>
      <c r="N401"/>
      <c r="Q401"/>
      <c r="S401"/>
      <c r="U401"/>
    </row>
    <row r="402" spans="3:21" ht="15" hidden="1" customHeight="1" x14ac:dyDescent="0.25">
      <c r="C402"/>
      <c r="E402"/>
      <c r="F402"/>
      <c r="G402"/>
      <c r="H402"/>
      <c r="I402"/>
      <c r="J402"/>
      <c r="K402"/>
      <c r="L402" s="457"/>
      <c r="N402"/>
      <c r="Q402"/>
      <c r="S402"/>
      <c r="U402"/>
    </row>
    <row r="403" spans="3:21" ht="15" customHeight="1" x14ac:dyDescent="0.25"/>
    <row r="404" spans="3:21" ht="15" customHeight="1" x14ac:dyDescent="0.25"/>
    <row r="405" spans="3:21" ht="15" customHeight="1" x14ac:dyDescent="0.25"/>
    <row r="406" spans="3:21" ht="15" customHeight="1" x14ac:dyDescent="0.25"/>
    <row r="407" spans="3:21" ht="15" customHeight="1" x14ac:dyDescent="0.25"/>
    <row r="408" spans="3:21" ht="15" customHeight="1" x14ac:dyDescent="0.25"/>
    <row r="409" spans="3:21" ht="15" customHeight="1" x14ac:dyDescent="0.25"/>
    <row r="410" spans="3:21" ht="15" customHeight="1" x14ac:dyDescent="0.25"/>
    <row r="411" spans="3:21" ht="15" customHeight="1" x14ac:dyDescent="0.25"/>
  </sheetData>
  <mergeCells count="26">
    <mergeCell ref="C375:K375"/>
    <mergeCell ref="C390:K390"/>
    <mergeCell ref="A98:U98"/>
    <mergeCell ref="C99:K99"/>
    <mergeCell ref="M99:U99"/>
    <mergeCell ref="A104:U104"/>
    <mergeCell ref="C346:K346"/>
    <mergeCell ref="C361:K361"/>
    <mergeCell ref="A54:U54"/>
    <mergeCell ref="C55:K55"/>
    <mergeCell ref="M55:U55"/>
    <mergeCell ref="A60:U60"/>
    <mergeCell ref="C61:K61"/>
    <mergeCell ref="M61:U61"/>
    <mergeCell ref="A10:U10"/>
    <mergeCell ref="C11:K11"/>
    <mergeCell ref="M11:U11"/>
    <mergeCell ref="A48:U48"/>
    <mergeCell ref="C49:K49"/>
    <mergeCell ref="M49:U49"/>
    <mergeCell ref="A1:U1"/>
    <mergeCell ref="A2:U2"/>
    <mergeCell ref="A3:U3"/>
    <mergeCell ref="A4:U4"/>
    <mergeCell ref="C5:K5"/>
    <mergeCell ref="M5:U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A23CB-4CE6-48DA-A760-57B2214727E7}">
  <sheetPr codeName="Hoja11"/>
  <dimension ref="A1:T380"/>
  <sheetViews>
    <sheetView workbookViewId="0">
      <selection activeCell="L73" sqref="L73"/>
    </sheetView>
  </sheetViews>
  <sheetFormatPr baseColWidth="10" defaultColWidth="11.42578125" defaultRowHeight="15" x14ac:dyDescent="0.25"/>
  <cols>
    <col min="1" max="1" width="55.42578125" customWidth="1"/>
    <col min="2" max="5" width="11.42578125" style="469" customWidth="1"/>
    <col min="6" max="6" width="12.28515625" style="469" bestFit="1" customWidth="1"/>
    <col min="7" max="7" width="12.28515625" style="469" customWidth="1"/>
    <col min="8" max="9" width="12.7109375" style="469" customWidth="1"/>
    <col min="10" max="10" width="11.42578125" style="469" customWidth="1"/>
    <col min="11" max="11" width="1.28515625" style="469" customWidth="1"/>
    <col min="12" max="14" width="12.5703125" style="469" customWidth="1"/>
    <col min="15" max="17" width="11.42578125" style="469" customWidth="1"/>
    <col min="18" max="19" width="14" style="469" customWidth="1"/>
    <col min="20" max="20" width="11.42578125" style="469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72" t="s">
        <v>122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1:20" ht="21" x14ac:dyDescent="0.25">
      <c r="A3" s="4" t="s">
        <v>123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3" t="s">
        <v>124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</row>
    <row r="5" spans="1:20" x14ac:dyDescent="0.25">
      <c r="A5" s="72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474"/>
      <c r="L5" s="11" t="str">
        <f>CONCATENATE("acumulado ",B5)</f>
        <v>acumulado abril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5">
        <v>2019</v>
      </c>
      <c r="C6" s="475">
        <v>2022</v>
      </c>
      <c r="D6" s="475">
        <v>2023</v>
      </c>
      <c r="E6" s="475">
        <v>2024</v>
      </c>
      <c r="F6" s="475" t="str">
        <f>CONCATENATE("var ",RIGHT(E6,2),"/",RIGHT(D6,2))</f>
        <v>var 24/23</v>
      </c>
      <c r="G6" s="475" t="str">
        <f>CONCATENATE("var ",RIGHT(E6,2),"/",RIGHT(B6,2))</f>
        <v>var 24/19</v>
      </c>
      <c r="H6" s="475" t="str">
        <f>CONCATENATE("dif ",RIGHT(E6,2),"-",RIGHT(D6,2))</f>
        <v>dif 24-23</v>
      </c>
      <c r="I6" s="475" t="str">
        <f>CONCATENATE("dif ",RIGHT(E6,2),"-",RIGHT(B6,2))</f>
        <v>dif 24-19</v>
      </c>
      <c r="J6" s="475" t="str">
        <f>CONCATENATE("cuota ",RIGHT(E6,2))</f>
        <v>cuota 24</v>
      </c>
      <c r="K6" s="474"/>
      <c r="L6" s="475">
        <v>2019</v>
      </c>
      <c r="M6" s="475">
        <v>2022</v>
      </c>
      <c r="N6" s="475">
        <v>2023</v>
      </c>
      <c r="O6" s="475">
        <v>2024</v>
      </c>
      <c r="P6" s="475" t="str">
        <f>CONCATENATE("var ",RIGHT(O6,2),"/",RIGHT(N6,2))</f>
        <v>var 24/23</v>
      </c>
      <c r="Q6" s="475" t="str">
        <f>CONCATENATE("var ",RIGHT(O6,2),"/",RIGHT(L6,2))</f>
        <v>var 24/19</v>
      </c>
      <c r="R6" s="475" t="str">
        <f>CONCATENATE("dif ",RIGHT(O6,2),"-",RIGHT(N6,2))</f>
        <v>dif 24-23</v>
      </c>
      <c r="S6" s="475" t="str">
        <f>CONCATENATE("dif ",RIGHT(O6,2),"-",RIGHT(L6,2))</f>
        <v>dif 24-19</v>
      </c>
      <c r="T6" s="476" t="str">
        <f>CONCATENATE("cuota ",RIGHT(O6,2))</f>
        <v>cuota 24</v>
      </c>
    </row>
    <row r="7" spans="1:20" x14ac:dyDescent="0.25">
      <c r="A7" s="477" t="s">
        <v>125</v>
      </c>
      <c r="B7" s="478">
        <v>484097</v>
      </c>
      <c r="C7" s="478">
        <v>522681</v>
      </c>
      <c r="D7" s="478">
        <v>555233</v>
      </c>
      <c r="E7" s="478">
        <v>594315</v>
      </c>
      <c r="F7" s="479">
        <f>E7/D7-1</f>
        <v>7.0388467544256095E-2</v>
      </c>
      <c r="G7" s="479">
        <f>E7/B7-1</f>
        <v>0.22767751091206923</v>
      </c>
      <c r="H7" s="478">
        <f>E7-D7</f>
        <v>39082</v>
      </c>
      <c r="I7" s="478">
        <f>E7-B7</f>
        <v>110218</v>
      </c>
      <c r="J7" s="479">
        <f t="shared" ref="J7:J18" si="0">E7/$E$7</f>
        <v>1</v>
      </c>
      <c r="K7" s="474"/>
      <c r="L7" s="478">
        <v>2099802</v>
      </c>
      <c r="M7" s="478">
        <v>1925902</v>
      </c>
      <c r="N7" s="478">
        <v>2274778</v>
      </c>
      <c r="O7" s="478">
        <v>2571355</v>
      </c>
      <c r="P7" s="479">
        <f>O7/N7-1</f>
        <v>0.13037623891210481</v>
      </c>
      <c r="Q7" s="479">
        <f>O7/L7-1</f>
        <v>0.22457022138277805</v>
      </c>
      <c r="R7" s="478">
        <f>O7-N7</f>
        <v>296577</v>
      </c>
      <c r="S7" s="478">
        <f>O7-L7</f>
        <v>471553</v>
      </c>
      <c r="T7" s="479">
        <f>O7/$O$7</f>
        <v>1</v>
      </c>
    </row>
    <row r="8" spans="1:20" x14ac:dyDescent="0.25">
      <c r="A8" s="480" t="s">
        <v>126</v>
      </c>
      <c r="B8" s="481">
        <v>69351</v>
      </c>
      <c r="C8" s="481">
        <v>66966</v>
      </c>
      <c r="D8" s="481">
        <v>76545</v>
      </c>
      <c r="E8" s="481">
        <v>81524</v>
      </c>
      <c r="F8" s="482">
        <f t="shared" ref="F8:F18" si="1">E8/D8-1</f>
        <v>6.504670455287731E-2</v>
      </c>
      <c r="G8" s="482">
        <f>E8/B8-1</f>
        <v>0.1755273896555205</v>
      </c>
      <c r="H8" s="481">
        <f t="shared" ref="H8:H18" si="2">E8-D8</f>
        <v>4979</v>
      </c>
      <c r="I8" s="481">
        <f t="shared" ref="I8:I18" si="3">E8-B8</f>
        <v>12173</v>
      </c>
      <c r="J8" s="482">
        <f t="shared" si="0"/>
        <v>0.13717304796278068</v>
      </c>
      <c r="K8" s="474"/>
      <c r="L8" s="481">
        <v>249615</v>
      </c>
      <c r="M8" s="481">
        <v>211669</v>
      </c>
      <c r="N8" s="481">
        <v>269867</v>
      </c>
      <c r="O8" s="481">
        <v>278042</v>
      </c>
      <c r="P8" s="482">
        <f>O8/N8-1</f>
        <v>3.0292699737277884E-2</v>
      </c>
      <c r="Q8" s="482">
        <f t="shared" ref="Q8:Q18" si="4">O8/L8-1</f>
        <v>0.11388338040582502</v>
      </c>
      <c r="R8" s="481">
        <f t="shared" ref="R8:R18" si="5">O8-N8</f>
        <v>8175</v>
      </c>
      <c r="S8" s="481">
        <f t="shared" ref="S8:S18" si="6">O8-L8</f>
        <v>28427</v>
      </c>
      <c r="T8" s="479">
        <f t="shared" ref="T8:T18" si="7">O8/$O$7</f>
        <v>0.10813053817928679</v>
      </c>
    </row>
    <row r="9" spans="1:20" x14ac:dyDescent="0.25">
      <c r="A9" s="480" t="s">
        <v>127</v>
      </c>
      <c r="B9" s="481">
        <v>414746</v>
      </c>
      <c r="C9" s="481">
        <v>455715</v>
      </c>
      <c r="D9" s="481">
        <v>478688</v>
      </c>
      <c r="E9" s="481">
        <v>512790</v>
      </c>
      <c r="F9" s="482">
        <f>E9/D9-1</f>
        <v>7.1240557523898573E-2</v>
      </c>
      <c r="G9" s="482">
        <f t="shared" ref="G9:G18" si="8">E9/B9-1</f>
        <v>0.23639528771826601</v>
      </c>
      <c r="H9" s="481">
        <f t="shared" si="2"/>
        <v>34102</v>
      </c>
      <c r="I9" s="481">
        <f t="shared" si="3"/>
        <v>98044</v>
      </c>
      <c r="J9" s="482">
        <f t="shared" si="0"/>
        <v>0.86282526942782867</v>
      </c>
      <c r="K9" s="474"/>
      <c r="L9" s="481">
        <v>1850187</v>
      </c>
      <c r="M9" s="481">
        <v>1714233</v>
      </c>
      <c r="N9" s="481">
        <v>2004913</v>
      </c>
      <c r="O9" s="481">
        <v>2293312</v>
      </c>
      <c r="P9" s="482">
        <f>O9/N9-1</f>
        <v>0.14384614195229428</v>
      </c>
      <c r="Q9" s="482">
        <f t="shared" si="4"/>
        <v>0.23950281782327942</v>
      </c>
      <c r="R9" s="481">
        <f t="shared" si="5"/>
        <v>288399</v>
      </c>
      <c r="S9" s="481">
        <f t="shared" si="6"/>
        <v>443125</v>
      </c>
      <c r="T9" s="479">
        <f t="shared" si="7"/>
        <v>0.8918690729206975</v>
      </c>
    </row>
    <row r="10" spans="1:20" x14ac:dyDescent="0.25">
      <c r="A10" s="438" t="s">
        <v>22</v>
      </c>
      <c r="B10" s="483">
        <v>57611</v>
      </c>
      <c r="C10" s="483">
        <v>62780</v>
      </c>
      <c r="D10" s="483">
        <v>72893</v>
      </c>
      <c r="E10" s="483">
        <v>86586</v>
      </c>
      <c r="F10" s="484">
        <f t="shared" si="1"/>
        <v>0.18785068525098425</v>
      </c>
      <c r="G10" s="484">
        <f t="shared" si="8"/>
        <v>0.50294214646508473</v>
      </c>
      <c r="H10" s="483">
        <f t="shared" si="2"/>
        <v>13693</v>
      </c>
      <c r="I10" s="483">
        <f t="shared" si="3"/>
        <v>28975</v>
      </c>
      <c r="J10" s="484">
        <f t="shared" si="0"/>
        <v>0.14569041669821559</v>
      </c>
      <c r="K10" s="474"/>
      <c r="L10" s="483">
        <v>312666</v>
      </c>
      <c r="M10" s="483">
        <v>253811</v>
      </c>
      <c r="N10" s="483">
        <v>313839</v>
      </c>
      <c r="O10" s="483">
        <v>379066</v>
      </c>
      <c r="P10" s="484">
        <f t="shared" ref="P10:P18" si="9">O10/N10-1</f>
        <v>0.20783586488613581</v>
      </c>
      <c r="Q10" s="484">
        <f t="shared" si="4"/>
        <v>0.2123671905483806</v>
      </c>
      <c r="R10" s="483">
        <f t="shared" si="5"/>
        <v>65227</v>
      </c>
      <c r="S10" s="483">
        <f t="shared" si="6"/>
        <v>66400</v>
      </c>
      <c r="T10" s="479">
        <f t="shared" si="7"/>
        <v>0.14741877337046033</v>
      </c>
    </row>
    <row r="11" spans="1:20" x14ac:dyDescent="0.25">
      <c r="A11" s="438" t="s">
        <v>32</v>
      </c>
      <c r="B11" s="483">
        <v>24504</v>
      </c>
      <c r="C11" s="483">
        <v>16750</v>
      </c>
      <c r="D11" s="483">
        <v>21074</v>
      </c>
      <c r="E11" s="483">
        <v>19856</v>
      </c>
      <c r="F11" s="230">
        <f t="shared" si="1"/>
        <v>-5.7796336718231034E-2</v>
      </c>
      <c r="G11" s="230">
        <f t="shared" si="8"/>
        <v>-0.18968331700946783</v>
      </c>
      <c r="H11" s="257">
        <f t="shared" si="2"/>
        <v>-1218</v>
      </c>
      <c r="I11" s="257">
        <f t="shared" si="3"/>
        <v>-4648</v>
      </c>
      <c r="J11" s="230">
        <f t="shared" si="0"/>
        <v>3.3409892060607592E-2</v>
      </c>
      <c r="K11" s="474"/>
      <c r="L11" s="483">
        <v>82603</v>
      </c>
      <c r="M11" s="483">
        <v>73089</v>
      </c>
      <c r="N11" s="483">
        <v>79218</v>
      </c>
      <c r="O11" s="483">
        <v>85450</v>
      </c>
      <c r="P11" s="230">
        <f t="shared" si="9"/>
        <v>7.866898937110256E-2</v>
      </c>
      <c r="Q11" s="230">
        <f t="shared" si="4"/>
        <v>3.4466060554701361E-2</v>
      </c>
      <c r="R11" s="257">
        <f t="shared" si="5"/>
        <v>6232</v>
      </c>
      <c r="S11" s="257">
        <f>O11-L11</f>
        <v>2847</v>
      </c>
      <c r="T11" s="479">
        <f t="shared" si="7"/>
        <v>3.3231506345876009E-2</v>
      </c>
    </row>
    <row r="12" spans="1:20" x14ac:dyDescent="0.25">
      <c r="A12" s="438" t="s">
        <v>30</v>
      </c>
      <c r="B12" s="483">
        <v>22123</v>
      </c>
      <c r="C12" s="483">
        <v>24199</v>
      </c>
      <c r="D12" s="483">
        <v>31454</v>
      </c>
      <c r="E12" s="483">
        <v>31408</v>
      </c>
      <c r="F12" s="230">
        <f t="shared" si="1"/>
        <v>-1.4624531061232515E-3</v>
      </c>
      <c r="G12" s="230">
        <f t="shared" si="8"/>
        <v>0.41969895583781591</v>
      </c>
      <c r="H12" s="257">
        <f t="shared" si="2"/>
        <v>-46</v>
      </c>
      <c r="I12" s="257">
        <f t="shared" si="3"/>
        <v>9285</v>
      </c>
      <c r="J12" s="230">
        <f t="shared" si="0"/>
        <v>5.2847395741315632E-2</v>
      </c>
      <c r="K12" s="474"/>
      <c r="L12" s="483">
        <v>78953</v>
      </c>
      <c r="M12" s="483">
        <v>107471</v>
      </c>
      <c r="N12" s="483">
        <v>121897</v>
      </c>
      <c r="O12" s="483">
        <v>134397</v>
      </c>
      <c r="P12" s="230">
        <f t="shared" si="9"/>
        <v>0.10254559177010103</v>
      </c>
      <c r="Q12" s="230">
        <f t="shared" si="4"/>
        <v>0.70224057350575664</v>
      </c>
      <c r="R12" s="257">
        <f t="shared" si="5"/>
        <v>12500</v>
      </c>
      <c r="S12" s="257">
        <f t="shared" si="6"/>
        <v>55444</v>
      </c>
      <c r="T12" s="479">
        <f>O12/$O$7</f>
        <v>5.2266995416813317E-2</v>
      </c>
    </row>
    <row r="13" spans="1:20" x14ac:dyDescent="0.25">
      <c r="A13" s="438" t="s">
        <v>31</v>
      </c>
      <c r="B13" s="483">
        <v>15460</v>
      </c>
      <c r="C13" s="483">
        <v>19185</v>
      </c>
      <c r="D13" s="483">
        <v>19249</v>
      </c>
      <c r="E13" s="483">
        <v>21522</v>
      </c>
      <c r="F13" s="230">
        <f t="shared" si="1"/>
        <v>0.11808405631461372</v>
      </c>
      <c r="G13" s="230">
        <f t="shared" si="8"/>
        <v>0.39210866752910745</v>
      </c>
      <c r="H13" s="257">
        <f t="shared" si="2"/>
        <v>2273</v>
      </c>
      <c r="I13" s="257">
        <f t="shared" si="3"/>
        <v>6062</v>
      </c>
      <c r="J13" s="230">
        <f t="shared" si="0"/>
        <v>3.6213119305418845E-2</v>
      </c>
      <c r="K13" s="474"/>
      <c r="L13" s="483">
        <v>63264</v>
      </c>
      <c r="M13" s="483">
        <v>74763</v>
      </c>
      <c r="N13" s="483">
        <v>68951</v>
      </c>
      <c r="O13" s="483">
        <v>82525</v>
      </c>
      <c r="P13" s="230">
        <f t="shared" si="9"/>
        <v>0.19686443996461245</v>
      </c>
      <c r="Q13" s="230">
        <f t="shared" si="4"/>
        <v>0.30445435002529075</v>
      </c>
      <c r="R13" s="257">
        <f t="shared" si="5"/>
        <v>13574</v>
      </c>
      <c r="S13" s="257">
        <f t="shared" si="6"/>
        <v>19261</v>
      </c>
      <c r="T13" s="479">
        <f t="shared" si="7"/>
        <v>3.2093973799805942E-2</v>
      </c>
    </row>
    <row r="14" spans="1:20" x14ac:dyDescent="0.25">
      <c r="A14" s="438" t="s">
        <v>33</v>
      </c>
      <c r="B14" s="483">
        <v>12686</v>
      </c>
      <c r="C14" s="483">
        <v>13732</v>
      </c>
      <c r="D14" s="483">
        <v>17768</v>
      </c>
      <c r="E14" s="483">
        <v>18672</v>
      </c>
      <c r="F14" s="230">
        <f t="shared" si="1"/>
        <v>5.0877982890589868E-2</v>
      </c>
      <c r="G14" s="230">
        <f t="shared" si="8"/>
        <v>0.47185874192022692</v>
      </c>
      <c r="H14" s="257">
        <f t="shared" si="2"/>
        <v>904</v>
      </c>
      <c r="I14" s="257">
        <f t="shared" si="3"/>
        <v>5986</v>
      </c>
      <c r="J14" s="230">
        <f t="shared" si="0"/>
        <v>3.1417682542086267E-2</v>
      </c>
      <c r="K14" s="474"/>
      <c r="L14" s="483">
        <v>48600</v>
      </c>
      <c r="M14" s="483">
        <v>58224</v>
      </c>
      <c r="N14" s="483">
        <v>64017</v>
      </c>
      <c r="O14" s="483">
        <v>88943</v>
      </c>
      <c r="P14" s="230">
        <f t="shared" si="9"/>
        <v>0.38936532483559061</v>
      </c>
      <c r="Q14" s="230">
        <f t="shared" si="4"/>
        <v>0.83010288065843629</v>
      </c>
      <c r="R14" s="257">
        <f t="shared" si="5"/>
        <v>24926</v>
      </c>
      <c r="S14" s="257">
        <f t="shared" si="6"/>
        <v>40343</v>
      </c>
      <c r="T14" s="479">
        <f t="shared" si="7"/>
        <v>3.4589934100892332E-2</v>
      </c>
    </row>
    <row r="15" spans="1:20" x14ac:dyDescent="0.25">
      <c r="A15" s="438" t="s">
        <v>35</v>
      </c>
      <c r="B15" s="483">
        <v>14275</v>
      </c>
      <c r="C15" s="483">
        <v>21384</v>
      </c>
      <c r="D15" s="483">
        <v>23079</v>
      </c>
      <c r="E15" s="483">
        <v>29829</v>
      </c>
      <c r="F15" s="230">
        <f t="shared" si="1"/>
        <v>0.29247367736903684</v>
      </c>
      <c r="G15" s="230">
        <f t="shared" si="8"/>
        <v>1.0895971978984238</v>
      </c>
      <c r="H15" s="257">
        <f t="shared" si="2"/>
        <v>6750</v>
      </c>
      <c r="I15" s="257">
        <f t="shared" si="3"/>
        <v>15554</v>
      </c>
      <c r="J15" s="230">
        <f t="shared" si="0"/>
        <v>5.0190555513490318E-2</v>
      </c>
      <c r="K15" s="474"/>
      <c r="L15" s="483">
        <v>80952</v>
      </c>
      <c r="M15" s="483">
        <v>88848</v>
      </c>
      <c r="N15" s="483">
        <v>102227</v>
      </c>
      <c r="O15" s="483">
        <v>135003</v>
      </c>
      <c r="P15" s="230">
        <f t="shared" si="9"/>
        <v>0.32061979711817812</v>
      </c>
      <c r="Q15" s="230">
        <f t="shared" si="4"/>
        <v>0.66769196560924993</v>
      </c>
      <c r="R15" s="257">
        <f t="shared" si="5"/>
        <v>32776</v>
      </c>
      <c r="S15" s="257">
        <f t="shared" si="6"/>
        <v>54051</v>
      </c>
      <c r="T15" s="479">
        <f t="shared" si="7"/>
        <v>5.2502668826358088E-2</v>
      </c>
    </row>
    <row r="16" spans="1:20" x14ac:dyDescent="0.25">
      <c r="A16" s="438" t="s">
        <v>104</v>
      </c>
      <c r="B16" s="483">
        <v>24357</v>
      </c>
      <c r="C16" s="483">
        <v>35239</v>
      </c>
      <c r="D16" s="483">
        <v>21474</v>
      </c>
      <c r="E16" s="483">
        <v>17337</v>
      </c>
      <c r="F16" s="230">
        <f t="shared" si="1"/>
        <v>-0.19265157865325511</v>
      </c>
      <c r="G16" s="230">
        <f t="shared" si="8"/>
        <v>-0.28821283409286858</v>
      </c>
      <c r="H16" s="257">
        <f t="shared" si="2"/>
        <v>-4137</v>
      </c>
      <c r="I16" s="257">
        <f t="shared" si="3"/>
        <v>-7020</v>
      </c>
      <c r="J16" s="230">
        <f t="shared" si="0"/>
        <v>2.9171399005577851E-2</v>
      </c>
      <c r="K16" s="474"/>
      <c r="L16" s="483">
        <v>206094</v>
      </c>
      <c r="M16" s="483">
        <v>141815</v>
      </c>
      <c r="N16" s="483">
        <v>179027</v>
      </c>
      <c r="O16" s="483">
        <v>184381</v>
      </c>
      <c r="P16" s="230">
        <f t="shared" si="9"/>
        <v>2.9906103548626772E-2</v>
      </c>
      <c r="Q16" s="230">
        <f t="shared" si="4"/>
        <v>-0.10535483808359292</v>
      </c>
      <c r="R16" s="257">
        <f t="shared" si="5"/>
        <v>5354</v>
      </c>
      <c r="S16" s="257">
        <f t="shared" si="6"/>
        <v>-21713</v>
      </c>
      <c r="T16" s="479">
        <f t="shared" si="7"/>
        <v>7.1705773804083842E-2</v>
      </c>
    </row>
    <row r="17" spans="1:20" x14ac:dyDescent="0.25">
      <c r="A17" s="438" t="s">
        <v>29</v>
      </c>
      <c r="B17" s="483">
        <v>197257</v>
      </c>
      <c r="C17" s="483">
        <v>204182</v>
      </c>
      <c r="D17" s="483">
        <v>200761</v>
      </c>
      <c r="E17" s="483">
        <v>218755</v>
      </c>
      <c r="F17" s="230">
        <f t="shared" si="1"/>
        <v>8.9628961800349627E-2</v>
      </c>
      <c r="G17" s="230">
        <f t="shared" si="8"/>
        <v>0.10898472551037486</v>
      </c>
      <c r="H17" s="257">
        <f t="shared" si="2"/>
        <v>17994</v>
      </c>
      <c r="I17" s="257">
        <f t="shared" si="3"/>
        <v>21498</v>
      </c>
      <c r="J17" s="230">
        <f t="shared" si="0"/>
        <v>0.36807921725011145</v>
      </c>
      <c r="K17" s="474"/>
      <c r="L17" s="483">
        <v>750945</v>
      </c>
      <c r="M17" s="483">
        <v>680617</v>
      </c>
      <c r="N17" s="483">
        <v>788048</v>
      </c>
      <c r="O17" s="483">
        <v>891594</v>
      </c>
      <c r="P17" s="230">
        <f t="shared" si="9"/>
        <v>0.13139554950967458</v>
      </c>
      <c r="Q17" s="230">
        <f t="shared" si="4"/>
        <v>0.18729600703114069</v>
      </c>
      <c r="R17" s="257">
        <f t="shared" si="5"/>
        <v>103546</v>
      </c>
      <c r="S17" s="257">
        <f t="shared" si="6"/>
        <v>140649</v>
      </c>
      <c r="T17" s="479">
        <f t="shared" si="7"/>
        <v>0.34674092064300727</v>
      </c>
    </row>
    <row r="18" spans="1:20" x14ac:dyDescent="0.25">
      <c r="A18" s="438" t="s">
        <v>46</v>
      </c>
      <c r="B18" s="483">
        <v>46473</v>
      </c>
      <c r="C18" s="483">
        <v>58265</v>
      </c>
      <c r="D18" s="483">
        <v>70938</v>
      </c>
      <c r="E18" s="483">
        <v>68825</v>
      </c>
      <c r="F18" s="230">
        <f t="shared" si="1"/>
        <v>-2.978657419154751E-2</v>
      </c>
      <c r="G18" s="230">
        <f t="shared" si="8"/>
        <v>0.48096744346179499</v>
      </c>
      <c r="H18" s="257">
        <f t="shared" si="2"/>
        <v>-2113</v>
      </c>
      <c r="I18" s="257">
        <f t="shared" si="3"/>
        <v>22352</v>
      </c>
      <c r="J18" s="230">
        <f t="shared" si="0"/>
        <v>0.11580559131100511</v>
      </c>
      <c r="K18" s="474"/>
      <c r="L18" s="483">
        <v>226111</v>
      </c>
      <c r="M18" s="483">
        <v>235597</v>
      </c>
      <c r="N18" s="483">
        <v>287691</v>
      </c>
      <c r="O18" s="483">
        <v>311956</v>
      </c>
      <c r="P18" s="230">
        <f t="shared" si="9"/>
        <v>8.4343966269365467E-2</v>
      </c>
      <c r="Q18" s="230">
        <f t="shared" si="4"/>
        <v>0.3796586632229304</v>
      </c>
      <c r="R18" s="257">
        <f t="shared" si="5"/>
        <v>24265</v>
      </c>
      <c r="S18" s="257">
        <f t="shared" si="6"/>
        <v>85845</v>
      </c>
      <c r="T18" s="479">
        <f t="shared" si="7"/>
        <v>0.12131969331344758</v>
      </c>
    </row>
    <row r="19" spans="1:20" ht="21" x14ac:dyDescent="0.35">
      <c r="A19" s="485" t="s">
        <v>128</v>
      </c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</row>
    <row r="20" spans="1:20" x14ac:dyDescent="0.25">
      <c r="A20" s="72"/>
      <c r="B20" s="11" t="s">
        <v>152</v>
      </c>
      <c r="C20" s="12"/>
      <c r="D20" s="12"/>
      <c r="E20" s="12"/>
      <c r="F20" s="12"/>
      <c r="G20" s="12"/>
      <c r="H20" s="12"/>
      <c r="I20" s="12"/>
      <c r="J20" s="13"/>
      <c r="K20" s="486"/>
      <c r="L20" s="11" t="str">
        <f>CONCATENATE("acumulado ",B20)</f>
        <v>acumulado abril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2019</v>
      </c>
      <c r="C21" s="16">
        <v>2022</v>
      </c>
      <c r="D21" s="16">
        <v>2023</v>
      </c>
      <c r="E21" s="16">
        <v>2024</v>
      </c>
      <c r="F21" s="16" t="str">
        <f>CONCATENATE("var ",RIGHT(E21,2),"/",RIGHT(D21,2))</f>
        <v>var 24/23</v>
      </c>
      <c r="G21" s="16" t="str">
        <f>CONCATENATE("var ",RIGHT(E21,2),"/",RIGHT(B21,2))</f>
        <v>var 24/19</v>
      </c>
      <c r="H21" s="16" t="str">
        <f>CONCATENATE("dif ",RIGHT(E21,2),"-",RIGHT(D21,2))</f>
        <v>dif 24-23</v>
      </c>
      <c r="I21" s="16" t="str">
        <f>CONCATENATE("dif ",RIGHT(E21,2),"-",RIGHT(B21,2))</f>
        <v>dif 24-19</v>
      </c>
      <c r="J21" s="16" t="str">
        <f>CONCATENATE("cuota ",RIGHT(E21,2))</f>
        <v>cuota 24</v>
      </c>
      <c r="K21" s="486"/>
      <c r="L21" s="16">
        <v>2019</v>
      </c>
      <c r="M21" s="16">
        <v>2022</v>
      </c>
      <c r="N21" s="16">
        <v>2023</v>
      </c>
      <c r="O21" s="16">
        <v>2024</v>
      </c>
      <c r="P21" s="16" t="str">
        <f>CONCATENATE("var ",RIGHT(O21,2),"/",RIGHT(N21,2))</f>
        <v>var 24/23</v>
      </c>
      <c r="Q21" s="16" t="str">
        <f>CONCATENATE("var ",RIGHT(O21,2),"/",RIGHT(L21,2))</f>
        <v>var 24/19</v>
      </c>
      <c r="R21" s="16" t="str">
        <f>CONCATENATE("dif ",RIGHT(O21,2),"-",RIGHT(N21,2))</f>
        <v>dif 24-23</v>
      </c>
      <c r="S21" s="16" t="str">
        <f>CONCATENATE("dif ",RIGHT(O21,2),"-",RIGHT(L21,2))</f>
        <v>dif 24-19</v>
      </c>
      <c r="T21" s="16" t="str">
        <f>CONCATENATE("cuota ",RIGHT(O21,2))</f>
        <v>cuota 24</v>
      </c>
    </row>
    <row r="22" spans="1:20" x14ac:dyDescent="0.25">
      <c r="A22" s="487" t="s">
        <v>129</v>
      </c>
      <c r="B22" s="488">
        <v>484097</v>
      </c>
      <c r="C22" s="488">
        <v>522681</v>
      </c>
      <c r="D22" s="488">
        <v>555233</v>
      </c>
      <c r="E22" s="488">
        <v>594315</v>
      </c>
      <c r="F22" s="489">
        <f t="shared" ref="F22:F26" si="10">E22/D22-1</f>
        <v>7.0388467544256095E-2</v>
      </c>
      <c r="G22" s="489">
        <f t="shared" ref="G22:G26" si="11">E22/B22-1</f>
        <v>0.22767751091206923</v>
      </c>
      <c r="H22" s="488">
        <f t="shared" ref="H22:H26" si="12">E22-D22</f>
        <v>39082</v>
      </c>
      <c r="I22" s="488">
        <f t="shared" ref="I22:I26" si="13">E22-B22</f>
        <v>110218</v>
      </c>
      <c r="J22" s="489">
        <f>E22/$E$22</f>
        <v>1</v>
      </c>
      <c r="K22" s="486"/>
      <c r="L22" s="488">
        <v>2099802</v>
      </c>
      <c r="M22" s="488">
        <v>1925902</v>
      </c>
      <c r="N22" s="488">
        <v>2274778</v>
      </c>
      <c r="O22" s="488">
        <v>2571355</v>
      </c>
      <c r="P22" s="489">
        <f t="shared" ref="P22" si="14">O22/N22-1</f>
        <v>0.13037623891210481</v>
      </c>
      <c r="Q22" s="489">
        <f t="shared" ref="Q22:Q26" si="15">O22/L22-1</f>
        <v>0.22457022138277805</v>
      </c>
      <c r="R22" s="488">
        <f t="shared" ref="R22:R26" si="16">O22-N22</f>
        <v>296577</v>
      </c>
      <c r="S22" s="488">
        <f t="shared" ref="S22:S26" si="17">O22-L22</f>
        <v>471553</v>
      </c>
      <c r="T22" s="489">
        <f>O22/$O$22</f>
        <v>1</v>
      </c>
    </row>
    <row r="23" spans="1:20" x14ac:dyDescent="0.25">
      <c r="A23" s="438" t="s">
        <v>130</v>
      </c>
      <c r="B23" s="483">
        <v>329206</v>
      </c>
      <c r="C23" s="483">
        <v>347319</v>
      </c>
      <c r="D23" s="483">
        <v>359247</v>
      </c>
      <c r="E23" s="483">
        <v>421187</v>
      </c>
      <c r="F23" s="484">
        <f>E23/D23-1</f>
        <v>0.17241619275874265</v>
      </c>
      <c r="G23" s="484">
        <f t="shared" si="11"/>
        <v>0.27940256252923712</v>
      </c>
      <c r="H23" s="483">
        <f t="shared" si="12"/>
        <v>61940</v>
      </c>
      <c r="I23" s="483">
        <f t="shared" si="13"/>
        <v>91981</v>
      </c>
      <c r="J23" s="484">
        <f>E23/$E$22</f>
        <v>0.70869320141675707</v>
      </c>
      <c r="K23" s="486"/>
      <c r="L23" s="483">
        <v>1388621</v>
      </c>
      <c r="M23" s="483">
        <v>1230292</v>
      </c>
      <c r="N23" s="483">
        <v>1380396</v>
      </c>
      <c r="O23" s="483">
        <v>1702704</v>
      </c>
      <c r="P23" s="484">
        <f>O23/N23-1</f>
        <v>0.23348952039849435</v>
      </c>
      <c r="Q23" s="484">
        <f t="shared" si="15"/>
        <v>0.22618338625154011</v>
      </c>
      <c r="R23" s="483">
        <f t="shared" si="16"/>
        <v>322308</v>
      </c>
      <c r="S23" s="483">
        <f t="shared" si="17"/>
        <v>314083</v>
      </c>
      <c r="T23" s="489">
        <f t="shared" ref="T23:T26" si="18">O23/$O$22</f>
        <v>0.66218161241835527</v>
      </c>
    </row>
    <row r="24" spans="1:20" x14ac:dyDescent="0.25">
      <c r="A24" s="438" t="s">
        <v>131</v>
      </c>
      <c r="B24" s="483">
        <v>127860</v>
      </c>
      <c r="C24" s="483">
        <v>144956</v>
      </c>
      <c r="D24" s="483">
        <v>173712</v>
      </c>
      <c r="E24" s="483">
        <v>151586</v>
      </c>
      <c r="F24" s="484">
        <f t="shared" si="10"/>
        <v>-0.1273717417334439</v>
      </c>
      <c r="G24" s="484">
        <f t="shared" si="11"/>
        <v>0.18556233380259668</v>
      </c>
      <c r="H24" s="483">
        <f t="shared" si="12"/>
        <v>-22126</v>
      </c>
      <c r="I24" s="483">
        <f t="shared" si="13"/>
        <v>23726</v>
      </c>
      <c r="J24" s="484">
        <f>E24/$E$22</f>
        <v>0.25506002709001119</v>
      </c>
      <c r="K24" s="486"/>
      <c r="L24" s="483">
        <v>560894</v>
      </c>
      <c r="M24" s="483">
        <v>535654</v>
      </c>
      <c r="N24" s="483">
        <v>680762</v>
      </c>
      <c r="O24" s="483">
        <v>672523</v>
      </c>
      <c r="P24" s="484">
        <f t="shared" ref="P24:P26" si="19">O24/N24-1</f>
        <v>-1.2102614423249225E-2</v>
      </c>
      <c r="Q24" s="484">
        <f t="shared" si="15"/>
        <v>0.19901977913830415</v>
      </c>
      <c r="R24" s="483">
        <f t="shared" si="16"/>
        <v>-8239</v>
      </c>
      <c r="S24" s="483">
        <f t="shared" si="17"/>
        <v>111629</v>
      </c>
      <c r="T24" s="489">
        <f t="shared" si="18"/>
        <v>0.2615442052925403</v>
      </c>
    </row>
    <row r="25" spans="1:20" x14ac:dyDescent="0.25">
      <c r="A25" s="438" t="s">
        <v>132</v>
      </c>
      <c r="B25" s="483">
        <v>17265</v>
      </c>
      <c r="C25" s="483">
        <v>17968</v>
      </c>
      <c r="D25" s="483">
        <v>11420</v>
      </c>
      <c r="E25" s="483">
        <v>13282</v>
      </c>
      <c r="F25" s="484">
        <f t="shared" si="10"/>
        <v>0.16304728546409808</v>
      </c>
      <c r="G25" s="484">
        <f t="shared" si="11"/>
        <v>-0.23069794381697073</v>
      </c>
      <c r="H25" s="483">
        <f t="shared" si="12"/>
        <v>1862</v>
      </c>
      <c r="I25" s="483">
        <f t="shared" si="13"/>
        <v>-3983</v>
      </c>
      <c r="J25" s="484">
        <f>E25/$E$22</f>
        <v>2.234841792652045E-2</v>
      </c>
      <c r="K25" s="486"/>
      <c r="L25" s="483">
        <v>110161</v>
      </c>
      <c r="M25" s="483">
        <v>112018</v>
      </c>
      <c r="N25" s="483">
        <v>146003</v>
      </c>
      <c r="O25" s="483">
        <v>138860</v>
      </c>
      <c r="P25" s="484">
        <f t="shared" si="19"/>
        <v>-4.8923652253720862E-2</v>
      </c>
      <c r="Q25" s="484">
        <f t="shared" si="15"/>
        <v>0.26051869536405814</v>
      </c>
      <c r="R25" s="483">
        <f t="shared" si="16"/>
        <v>-7143</v>
      </c>
      <c r="S25" s="483">
        <f t="shared" si="17"/>
        <v>28699</v>
      </c>
      <c r="T25" s="489">
        <f t="shared" si="18"/>
        <v>5.4002656187107576E-2</v>
      </c>
    </row>
    <row r="26" spans="1:20" x14ac:dyDescent="0.25">
      <c r="A26" s="438" t="s">
        <v>133</v>
      </c>
      <c r="B26" s="483">
        <v>9766</v>
      </c>
      <c r="C26" s="483">
        <v>12437</v>
      </c>
      <c r="D26" s="483">
        <v>10855</v>
      </c>
      <c r="E26" s="483">
        <v>8260</v>
      </c>
      <c r="F26" s="484">
        <f t="shared" si="10"/>
        <v>-0.23906034085674799</v>
      </c>
      <c r="G26" s="484">
        <f t="shared" si="11"/>
        <v>-0.15420847839442964</v>
      </c>
      <c r="H26" s="483">
        <f t="shared" si="12"/>
        <v>-2595</v>
      </c>
      <c r="I26" s="483">
        <f t="shared" si="13"/>
        <v>-1506</v>
      </c>
      <c r="J26" s="484">
        <f>E26/$E$22</f>
        <v>1.3898353566711256E-2</v>
      </c>
      <c r="K26" s="486"/>
      <c r="L26" s="483">
        <v>40127</v>
      </c>
      <c r="M26" s="483">
        <v>47936</v>
      </c>
      <c r="N26" s="483">
        <v>67619</v>
      </c>
      <c r="O26" s="483">
        <v>57269</v>
      </c>
      <c r="P26" s="484">
        <f t="shared" si="19"/>
        <v>-0.15306348807287895</v>
      </c>
      <c r="Q26" s="484">
        <f t="shared" si="15"/>
        <v>0.42719366012909021</v>
      </c>
      <c r="R26" s="483">
        <f t="shared" si="16"/>
        <v>-10350</v>
      </c>
      <c r="S26" s="483">
        <f t="shared" si="17"/>
        <v>17142</v>
      </c>
      <c r="T26" s="489">
        <f t="shared" si="18"/>
        <v>2.2271915002012557E-2</v>
      </c>
    </row>
    <row r="27" spans="1:20" ht="21" x14ac:dyDescent="0.35">
      <c r="A27" s="490" t="s">
        <v>134</v>
      </c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</row>
    <row r="28" spans="1:20" x14ac:dyDescent="0.25">
      <c r="A28" s="72"/>
      <c r="B28" s="11" t="s">
        <v>152</v>
      </c>
      <c r="C28" s="12"/>
      <c r="D28" s="12"/>
      <c r="E28" s="12"/>
      <c r="F28" s="12"/>
      <c r="G28" s="12"/>
      <c r="H28" s="12"/>
      <c r="I28" s="12"/>
      <c r="J28" s="13"/>
      <c r="K28" s="491"/>
      <c r="L28" s="11" t="str">
        <f>CONCATENATE("acumulado ",B28)</f>
        <v>acumulado abril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2019</v>
      </c>
      <c r="C29" s="16">
        <v>2022</v>
      </c>
      <c r="D29" s="16">
        <v>2023</v>
      </c>
      <c r="E29" s="16">
        <v>2024</v>
      </c>
      <c r="F29" s="16" t="str">
        <f>CONCATENATE("var ",RIGHT(E29,2),"/",RIGHT(D29,2))</f>
        <v>var 24/23</v>
      </c>
      <c r="G29" s="16" t="str">
        <f>CONCATENATE("var ",RIGHT(E29,2),"/",RIGHT(B29,2))</f>
        <v>var 24/19</v>
      </c>
      <c r="H29" s="16" t="str">
        <f>CONCATENATE("dif ",RIGHT(E29,2),"-",RIGHT(D29,2))</f>
        <v>dif 24-23</v>
      </c>
      <c r="I29" s="16" t="str">
        <f>CONCATENATE("dif ",RIGHT(E29,2),"-",RIGHT(B29,2))</f>
        <v>dif 24-19</v>
      </c>
      <c r="J29" s="16" t="str">
        <f>CONCATENATE("cuota ",RIGHT(E29,2))</f>
        <v>cuota 24</v>
      </c>
      <c r="K29" s="491"/>
      <c r="L29" s="16">
        <v>2019</v>
      </c>
      <c r="M29" s="16">
        <v>2022</v>
      </c>
      <c r="N29" s="16">
        <v>2023</v>
      </c>
      <c r="O29" s="16">
        <v>2024</v>
      </c>
      <c r="P29" s="16" t="str">
        <f>CONCATENATE("var ",RIGHT(O29,2),"/",RIGHT(N29,2))</f>
        <v>var 24/23</v>
      </c>
      <c r="Q29" s="16" t="str">
        <f>CONCATENATE("var ",RIGHT(O29,2),"/",RIGHT(L29,2))</f>
        <v>var 24/19</v>
      </c>
      <c r="R29" s="16" t="str">
        <f>CONCATENATE("dif ",RIGHT(O29,2),"-",RIGHT(N29,2))</f>
        <v>dif 24-23</v>
      </c>
      <c r="S29" s="16" t="str">
        <f>CONCATENATE("dif ",RIGHT(O29,2),"-",RIGHT(L29,2))</f>
        <v>dif 24-19</v>
      </c>
      <c r="T29" s="16" t="str">
        <f>CONCATENATE("cuota ",RIGHT(O29,2))</f>
        <v>cuota 24</v>
      </c>
    </row>
    <row r="30" spans="1:20" x14ac:dyDescent="0.25">
      <c r="A30" s="492" t="s">
        <v>135</v>
      </c>
      <c r="B30" s="493">
        <v>484097</v>
      </c>
      <c r="C30" s="493">
        <v>522681</v>
      </c>
      <c r="D30" s="493">
        <v>555233</v>
      </c>
      <c r="E30" s="493">
        <v>594315</v>
      </c>
      <c r="F30" s="494">
        <f t="shared" ref="F30:F37" si="20">E30/D30-1</f>
        <v>7.0388467544256095E-2</v>
      </c>
      <c r="G30" s="494">
        <f t="shared" ref="G30:G37" si="21">E30/B30-1</f>
        <v>0.22767751091206923</v>
      </c>
      <c r="H30" s="493">
        <f t="shared" ref="H30:H37" si="22">E30-D30</f>
        <v>39082</v>
      </c>
      <c r="I30" s="493">
        <f t="shared" ref="I30:I37" si="23">E30-B30</f>
        <v>110218</v>
      </c>
      <c r="J30" s="494">
        <f>E30/$E$30</f>
        <v>1</v>
      </c>
      <c r="K30" s="495"/>
      <c r="L30" s="493">
        <v>2099802</v>
      </c>
      <c r="M30" s="493">
        <v>1925902</v>
      </c>
      <c r="N30" s="493">
        <v>2274778</v>
      </c>
      <c r="O30" s="493">
        <v>2571355</v>
      </c>
      <c r="P30" s="494">
        <f t="shared" ref="P30:P37" si="24">O30/N30-1</f>
        <v>0.13037623891210481</v>
      </c>
      <c r="Q30" s="494">
        <f t="shared" ref="Q30:Q37" si="25">O30/L30-1</f>
        <v>0.22457022138277805</v>
      </c>
      <c r="R30" s="493">
        <f t="shared" ref="R30:R37" si="26">O30-N30</f>
        <v>296577</v>
      </c>
      <c r="S30" s="493">
        <f t="shared" ref="S30:S37" si="27">O30-L30</f>
        <v>471553</v>
      </c>
      <c r="T30" s="494">
        <f>O30/$O$30</f>
        <v>1</v>
      </c>
    </row>
    <row r="31" spans="1:20" x14ac:dyDescent="0.25">
      <c r="A31" s="438" t="s">
        <v>136</v>
      </c>
      <c r="B31" s="439">
        <v>402002</v>
      </c>
      <c r="C31" s="439">
        <v>424508</v>
      </c>
      <c r="D31" s="439">
        <v>434410</v>
      </c>
      <c r="E31" s="439">
        <v>456105</v>
      </c>
      <c r="F31" s="441">
        <f t="shared" si="20"/>
        <v>4.9941299693837538E-2</v>
      </c>
      <c r="G31" s="441">
        <f t="shared" si="21"/>
        <v>0.13458390754274863</v>
      </c>
      <c r="H31" s="439">
        <f t="shared" si="22"/>
        <v>21695</v>
      </c>
      <c r="I31" s="439">
        <f t="shared" si="23"/>
        <v>54103</v>
      </c>
      <c r="J31" s="441">
        <f t="shared" ref="J31:J37" si="28">E31/$E$30</f>
        <v>0.76744655611922974</v>
      </c>
      <c r="K31" s="491"/>
      <c r="L31" s="439">
        <v>1608857</v>
      </c>
      <c r="M31" s="439">
        <v>1420598</v>
      </c>
      <c r="N31" s="439">
        <v>1738263</v>
      </c>
      <c r="O31" s="439">
        <v>1951043</v>
      </c>
      <c r="P31" s="441">
        <f t="shared" si="24"/>
        <v>0.12240955482570826</v>
      </c>
      <c r="Q31" s="441">
        <f t="shared" si="25"/>
        <v>0.21268888409597619</v>
      </c>
      <c r="R31" s="439">
        <f t="shared" si="26"/>
        <v>212780</v>
      </c>
      <c r="S31" s="439">
        <f t="shared" si="27"/>
        <v>342186</v>
      </c>
      <c r="T31" s="494">
        <f t="shared" ref="T31:T37" si="29">O31/$O$30</f>
        <v>0.75876065342980648</v>
      </c>
    </row>
    <row r="32" spans="1:20" x14ac:dyDescent="0.25">
      <c r="A32" s="454" t="s">
        <v>137</v>
      </c>
      <c r="B32" s="439">
        <v>365006</v>
      </c>
      <c r="C32" s="439">
        <v>376236</v>
      </c>
      <c r="D32" s="439">
        <v>349006</v>
      </c>
      <c r="E32" s="439">
        <v>353997</v>
      </c>
      <c r="F32" s="441">
        <f t="shared" si="20"/>
        <v>1.4300613743030155E-2</v>
      </c>
      <c r="G32" s="441">
        <f t="shared" si="21"/>
        <v>-3.0161148035922736E-2</v>
      </c>
      <c r="H32" s="439">
        <f t="shared" si="22"/>
        <v>4991</v>
      </c>
      <c r="I32" s="439">
        <f t="shared" si="23"/>
        <v>-11009</v>
      </c>
      <c r="J32" s="441">
        <f>E32/$E$30</f>
        <v>0.59563867645945334</v>
      </c>
      <c r="K32" s="491"/>
      <c r="L32" s="439">
        <v>1444488</v>
      </c>
      <c r="M32" s="439">
        <v>1319136</v>
      </c>
      <c r="N32" s="439">
        <v>1381315</v>
      </c>
      <c r="O32" s="439">
        <v>1515411</v>
      </c>
      <c r="P32" s="441">
        <f t="shared" si="24"/>
        <v>9.7078508522675966E-2</v>
      </c>
      <c r="Q32" s="441">
        <f t="shared" si="25"/>
        <v>4.9099057936099255E-2</v>
      </c>
      <c r="R32" s="439">
        <f t="shared" si="26"/>
        <v>134096</v>
      </c>
      <c r="S32" s="439">
        <f t="shared" si="27"/>
        <v>70923</v>
      </c>
      <c r="T32" s="494">
        <f t="shared" si="29"/>
        <v>0.58934336176840618</v>
      </c>
    </row>
    <row r="33" spans="1:20" x14ac:dyDescent="0.25">
      <c r="A33" s="454" t="s">
        <v>11</v>
      </c>
      <c r="B33" s="439">
        <v>36996</v>
      </c>
      <c r="C33" s="439">
        <v>48272</v>
      </c>
      <c r="D33" s="439">
        <v>85404</v>
      </c>
      <c r="E33" s="439">
        <v>102108</v>
      </c>
      <c r="F33" s="441">
        <f t="shared" si="20"/>
        <v>0.19558802866376279</v>
      </c>
      <c r="G33" s="441">
        <f t="shared" si="21"/>
        <v>1.7599740512487836</v>
      </c>
      <c r="H33" s="439">
        <f t="shared" si="22"/>
        <v>16704</v>
      </c>
      <c r="I33" s="439">
        <f t="shared" si="23"/>
        <v>65112</v>
      </c>
      <c r="J33" s="441">
        <f t="shared" si="28"/>
        <v>0.17180787965977637</v>
      </c>
      <c r="K33" s="491"/>
      <c r="L33" s="439">
        <v>164369</v>
      </c>
      <c r="M33" s="439">
        <v>101464</v>
      </c>
      <c r="N33" s="439">
        <v>356948</v>
      </c>
      <c r="O33" s="439">
        <v>435631</v>
      </c>
      <c r="P33" s="441">
        <f t="shared" si="24"/>
        <v>0.22043266806369566</v>
      </c>
      <c r="Q33" s="441">
        <f t="shared" si="25"/>
        <v>1.6503233578107794</v>
      </c>
      <c r="R33" s="439">
        <f t="shared" si="26"/>
        <v>78683</v>
      </c>
      <c r="S33" s="439">
        <f t="shared" si="27"/>
        <v>271262</v>
      </c>
      <c r="T33" s="494">
        <f t="shared" si="29"/>
        <v>0.16941690276138457</v>
      </c>
    </row>
    <row r="34" spans="1:20" x14ac:dyDescent="0.25">
      <c r="A34" s="438" t="s">
        <v>138</v>
      </c>
      <c r="B34" s="439">
        <v>31228</v>
      </c>
      <c r="C34" s="439">
        <v>24135</v>
      </c>
      <c r="D34" s="439">
        <v>30528</v>
      </c>
      <c r="E34" s="439">
        <v>37809</v>
      </c>
      <c r="F34" s="441">
        <f t="shared" si="20"/>
        <v>0.23850235849056611</v>
      </c>
      <c r="G34" s="441">
        <f t="shared" si="21"/>
        <v>0.21074036121429485</v>
      </c>
      <c r="H34" s="439">
        <f t="shared" si="22"/>
        <v>7281</v>
      </c>
      <c r="I34" s="439">
        <f t="shared" si="23"/>
        <v>6581</v>
      </c>
      <c r="J34" s="441">
        <f t="shared" si="28"/>
        <v>6.3617778450821533E-2</v>
      </c>
      <c r="K34" s="491"/>
      <c r="L34" s="439">
        <v>197837</v>
      </c>
      <c r="M34" s="439">
        <v>117275</v>
      </c>
      <c r="N34" s="439">
        <v>145316</v>
      </c>
      <c r="O34" s="439">
        <v>155414</v>
      </c>
      <c r="P34" s="441">
        <f t="shared" si="24"/>
        <v>6.9489939167056702E-2</v>
      </c>
      <c r="Q34" s="441">
        <f t="shared" si="25"/>
        <v>-0.21443410484388659</v>
      </c>
      <c r="R34" s="439">
        <f t="shared" si="26"/>
        <v>10098</v>
      </c>
      <c r="S34" s="439">
        <f t="shared" si="27"/>
        <v>-42423</v>
      </c>
      <c r="T34" s="494">
        <f t="shared" si="29"/>
        <v>6.0440507047840535E-2</v>
      </c>
    </row>
    <row r="35" spans="1:20" x14ac:dyDescent="0.25">
      <c r="A35" s="438" t="s">
        <v>139</v>
      </c>
      <c r="B35" s="439">
        <v>14061</v>
      </c>
      <c r="C35" s="439">
        <v>16788</v>
      </c>
      <c r="D35" s="439">
        <v>22323</v>
      </c>
      <c r="E35" s="439">
        <v>11939</v>
      </c>
      <c r="F35" s="441">
        <f t="shared" si="20"/>
        <v>-0.46517045200017915</v>
      </c>
      <c r="G35" s="441">
        <f t="shared" si="21"/>
        <v>-0.15091387525780531</v>
      </c>
      <c r="H35" s="439">
        <f t="shared" si="22"/>
        <v>-10384</v>
      </c>
      <c r="I35" s="439">
        <f t="shared" si="23"/>
        <v>-2122</v>
      </c>
      <c r="J35" s="441">
        <f t="shared" si="28"/>
        <v>2.0088673514886888E-2</v>
      </c>
      <c r="K35" s="491"/>
      <c r="L35" s="439">
        <v>68965</v>
      </c>
      <c r="M35" s="439">
        <v>81926</v>
      </c>
      <c r="N35" s="439">
        <v>90864</v>
      </c>
      <c r="O35" s="439">
        <v>73211</v>
      </c>
      <c r="P35" s="441">
        <f t="shared" si="24"/>
        <v>-0.19427936256383171</v>
      </c>
      <c r="Q35" s="441">
        <f t="shared" si="25"/>
        <v>6.1567461755963171E-2</v>
      </c>
      <c r="R35" s="439">
        <f t="shared" si="26"/>
        <v>-17653</v>
      </c>
      <c r="S35" s="439">
        <f t="shared" si="27"/>
        <v>4246</v>
      </c>
      <c r="T35" s="494">
        <f t="shared" si="29"/>
        <v>2.8471759053106241E-2</v>
      </c>
    </row>
    <row r="36" spans="1:20" x14ac:dyDescent="0.25">
      <c r="A36" s="438" t="s">
        <v>140</v>
      </c>
      <c r="B36" s="439">
        <v>15391</v>
      </c>
      <c r="C36" s="439">
        <v>17602</v>
      </c>
      <c r="D36" s="439">
        <v>28375</v>
      </c>
      <c r="E36" s="439">
        <v>34702</v>
      </c>
      <c r="F36" s="441">
        <f t="shared" si="20"/>
        <v>0.22297797356828197</v>
      </c>
      <c r="G36" s="441">
        <f t="shared" si="21"/>
        <v>1.2546943018647263</v>
      </c>
      <c r="H36" s="439">
        <f t="shared" si="22"/>
        <v>6327</v>
      </c>
      <c r="I36" s="439">
        <f t="shared" si="23"/>
        <v>19311</v>
      </c>
      <c r="J36" s="441">
        <f t="shared" si="28"/>
        <v>5.8389911074093706E-2</v>
      </c>
      <c r="K36" s="491"/>
      <c r="L36" s="439">
        <v>106828</v>
      </c>
      <c r="M36" s="439">
        <v>73266</v>
      </c>
      <c r="N36" s="439">
        <v>102481</v>
      </c>
      <c r="O36" s="439">
        <v>163940</v>
      </c>
      <c r="P36" s="441">
        <f t="shared" si="24"/>
        <v>0.59971116597222895</v>
      </c>
      <c r="Q36" s="441">
        <f t="shared" si="25"/>
        <v>0.53461639270603212</v>
      </c>
      <c r="R36" s="439">
        <f t="shared" si="26"/>
        <v>61459</v>
      </c>
      <c r="S36" s="439">
        <f t="shared" si="27"/>
        <v>57112</v>
      </c>
      <c r="T36" s="494">
        <f t="shared" si="29"/>
        <v>6.3756268582128878E-2</v>
      </c>
    </row>
    <row r="37" spans="1:20" x14ac:dyDescent="0.25">
      <c r="A37" s="438" t="s">
        <v>141</v>
      </c>
      <c r="B37" s="439">
        <v>21415</v>
      </c>
      <c r="C37" s="439">
        <v>39648</v>
      </c>
      <c r="D37" s="439">
        <v>39597</v>
      </c>
      <c r="E37" s="439">
        <v>53760</v>
      </c>
      <c r="F37" s="441">
        <f t="shared" si="20"/>
        <v>0.35767861201606177</v>
      </c>
      <c r="G37" s="441">
        <f t="shared" si="21"/>
        <v>1.5103899136119541</v>
      </c>
      <c r="H37" s="439">
        <f t="shared" si="22"/>
        <v>14163</v>
      </c>
      <c r="I37" s="439">
        <f t="shared" si="23"/>
        <v>32345</v>
      </c>
      <c r="J37" s="441">
        <f t="shared" si="28"/>
        <v>9.0457080840968179E-2</v>
      </c>
      <c r="K37" s="491"/>
      <c r="L37" s="439">
        <v>117314</v>
      </c>
      <c r="M37" s="439">
        <v>232838</v>
      </c>
      <c r="N37" s="439">
        <v>197853</v>
      </c>
      <c r="O37" s="439">
        <v>227747</v>
      </c>
      <c r="P37" s="441">
        <f t="shared" si="24"/>
        <v>0.15109197232288629</v>
      </c>
      <c r="Q37" s="441">
        <f t="shared" si="25"/>
        <v>0.9413454489660229</v>
      </c>
      <c r="R37" s="439">
        <f t="shared" si="26"/>
        <v>29894</v>
      </c>
      <c r="S37" s="439">
        <f t="shared" si="27"/>
        <v>110433</v>
      </c>
      <c r="T37" s="494">
        <f t="shared" si="29"/>
        <v>8.8570811887117878E-2</v>
      </c>
    </row>
    <row r="38" spans="1:20" ht="21" x14ac:dyDescent="0.35">
      <c r="A38" s="496" t="s">
        <v>142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</row>
    <row r="39" spans="1:20" x14ac:dyDescent="0.25">
      <c r="A39" s="72"/>
      <c r="B39" s="11" t="s">
        <v>152</v>
      </c>
      <c r="C39" s="12"/>
      <c r="D39" s="12"/>
      <c r="E39" s="12"/>
      <c r="F39" s="12"/>
      <c r="G39" s="12"/>
      <c r="H39" s="12"/>
      <c r="I39" s="12"/>
      <c r="J39" s="13"/>
      <c r="K39" s="497"/>
      <c r="L39" s="11" t="str">
        <f>CONCATENATE("acumulado ",B39)</f>
        <v>acumulado abril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2019</v>
      </c>
      <c r="C40" s="16">
        <v>2022</v>
      </c>
      <c r="D40" s="16">
        <v>2023</v>
      </c>
      <c r="E40" s="16">
        <v>2024</v>
      </c>
      <c r="F40" s="16" t="str">
        <f>CONCATENATE("var ",RIGHT(E40,2),"/",RIGHT(D40,2))</f>
        <v>var 24/23</v>
      </c>
      <c r="G40" s="16" t="str">
        <f>CONCATENATE("var ",RIGHT(E40,2),"/",RIGHT(B40,2))</f>
        <v>var 24/19</v>
      </c>
      <c r="H40" s="16" t="str">
        <f>CONCATENATE("dif ",RIGHT(E40,2),"-",RIGHT(D40,2))</f>
        <v>dif 24-23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497"/>
      <c r="L40" s="16">
        <v>2019</v>
      </c>
      <c r="M40" s="16">
        <v>2022</v>
      </c>
      <c r="N40" s="16">
        <v>2023</v>
      </c>
      <c r="O40" s="16"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0" x14ac:dyDescent="0.25">
      <c r="A41" s="498" t="s">
        <v>143</v>
      </c>
      <c r="B41" s="499">
        <v>484097</v>
      </c>
      <c r="C41" s="499">
        <v>522681</v>
      </c>
      <c r="D41" s="499">
        <v>555233</v>
      </c>
      <c r="E41" s="499">
        <v>594315</v>
      </c>
      <c r="F41" s="500">
        <f t="shared" ref="F41:F45" si="30">E41/D41-1</f>
        <v>7.0388467544256095E-2</v>
      </c>
      <c r="G41" s="500">
        <f t="shared" ref="G41:G45" si="31">E41/B41-1</f>
        <v>0.22767751091206923</v>
      </c>
      <c r="H41" s="499">
        <f t="shared" ref="H41:H45" si="32">E41-D41</f>
        <v>39082</v>
      </c>
      <c r="I41" s="499">
        <f t="shared" ref="I41:I45" si="33">E41-B41</f>
        <v>110218</v>
      </c>
      <c r="J41" s="500">
        <f>E41/$E$41</f>
        <v>1</v>
      </c>
      <c r="K41" s="501"/>
      <c r="L41" s="499">
        <v>2099802</v>
      </c>
      <c r="M41" s="499">
        <v>1925902</v>
      </c>
      <c r="N41" s="499">
        <v>2274778</v>
      </c>
      <c r="O41" s="499">
        <v>2571355</v>
      </c>
      <c r="P41" s="500">
        <f t="shared" ref="P41:P45" si="34">O41/N41-1</f>
        <v>0.13037623891210481</v>
      </c>
      <c r="Q41" s="500">
        <f t="shared" ref="Q41:Q45" si="35">O41/L41-1</f>
        <v>0.22457022138277805</v>
      </c>
      <c r="R41" s="499">
        <f t="shared" ref="R41:R45" si="36">O41-N41</f>
        <v>296577</v>
      </c>
      <c r="S41" s="499">
        <f t="shared" ref="S41:S45" si="37">O41-L41</f>
        <v>471553</v>
      </c>
      <c r="T41" s="500">
        <f>O41/$O$41</f>
        <v>1</v>
      </c>
    </row>
    <row r="42" spans="1:20" x14ac:dyDescent="0.25">
      <c r="A42" s="438" t="s">
        <v>144</v>
      </c>
      <c r="B42" s="439">
        <v>468852</v>
      </c>
      <c r="C42" s="439">
        <v>493307</v>
      </c>
      <c r="D42" s="439">
        <v>533731</v>
      </c>
      <c r="E42" s="439">
        <v>573919</v>
      </c>
      <c r="F42" s="440">
        <f t="shared" si="30"/>
        <v>7.5296357153697313E-2</v>
      </c>
      <c r="G42" s="440">
        <f t="shared" si="31"/>
        <v>0.2240941704418451</v>
      </c>
      <c r="H42" s="439">
        <f t="shared" si="32"/>
        <v>40188</v>
      </c>
      <c r="I42" s="439">
        <f t="shared" si="33"/>
        <v>105067</v>
      </c>
      <c r="J42" s="440">
        <f>E42/$E$41</f>
        <v>0.96568149886844523</v>
      </c>
      <c r="K42" s="497"/>
      <c r="L42" s="439">
        <v>2018000</v>
      </c>
      <c r="M42" s="439">
        <v>1826497</v>
      </c>
      <c r="N42" s="439">
        <v>2170300</v>
      </c>
      <c r="O42" s="439">
        <v>2471940</v>
      </c>
      <c r="P42" s="440">
        <f t="shared" si="34"/>
        <v>0.13898539372436991</v>
      </c>
      <c r="Q42" s="440">
        <f t="shared" si="35"/>
        <v>0.22494549058473745</v>
      </c>
      <c r="R42" s="439">
        <f t="shared" si="36"/>
        <v>301640</v>
      </c>
      <c r="S42" s="439">
        <f t="shared" si="37"/>
        <v>453940</v>
      </c>
      <c r="T42" s="500">
        <f t="shared" ref="T42:T45" si="38">O42/$O$41</f>
        <v>0.96133750493416892</v>
      </c>
    </row>
    <row r="43" spans="1:20" x14ac:dyDescent="0.25">
      <c r="A43" s="438" t="s">
        <v>145</v>
      </c>
      <c r="B43" s="439">
        <v>3008</v>
      </c>
      <c r="C43" s="439">
        <v>9620</v>
      </c>
      <c r="D43" s="439">
        <v>5788</v>
      </c>
      <c r="E43" s="439">
        <v>8669</v>
      </c>
      <c r="F43" s="440">
        <f t="shared" si="30"/>
        <v>0.49775397373876995</v>
      </c>
      <c r="G43" s="440">
        <f t="shared" si="31"/>
        <v>1.8819813829787235</v>
      </c>
      <c r="H43" s="439">
        <f t="shared" si="32"/>
        <v>2881</v>
      </c>
      <c r="I43" s="439">
        <f t="shared" si="33"/>
        <v>5661</v>
      </c>
      <c r="J43" s="440">
        <f>E43/$E$41</f>
        <v>1.4586540807484246E-2</v>
      </c>
      <c r="K43" s="497"/>
      <c r="L43" s="439">
        <v>28731</v>
      </c>
      <c r="M43" s="439">
        <v>38410</v>
      </c>
      <c r="N43" s="439">
        <v>46487</v>
      </c>
      <c r="O43" s="439">
        <v>42007</v>
      </c>
      <c r="P43" s="440">
        <f t="shared" si="34"/>
        <v>-9.6371028459569352E-2</v>
      </c>
      <c r="Q43" s="440">
        <f t="shared" si="35"/>
        <v>0.4620792871810937</v>
      </c>
      <c r="R43" s="439">
        <f t="shared" si="36"/>
        <v>-4480</v>
      </c>
      <c r="S43" s="439">
        <f t="shared" si="37"/>
        <v>13276</v>
      </c>
      <c r="T43" s="500">
        <f t="shared" si="38"/>
        <v>1.6336522961629178E-2</v>
      </c>
    </row>
    <row r="44" spans="1:20" x14ac:dyDescent="0.25">
      <c r="A44" s="502" t="s">
        <v>146</v>
      </c>
      <c r="B44" s="439">
        <v>8829</v>
      </c>
      <c r="C44" s="439">
        <v>13753</v>
      </c>
      <c r="D44" s="439">
        <v>8924</v>
      </c>
      <c r="E44" s="439">
        <v>6277</v>
      </c>
      <c r="F44" s="440">
        <f t="shared" si="30"/>
        <v>-0.29661586732406997</v>
      </c>
      <c r="G44" s="440">
        <f t="shared" si="31"/>
        <v>-0.28904745724317593</v>
      </c>
      <c r="H44" s="439">
        <f t="shared" si="32"/>
        <v>-2647</v>
      </c>
      <c r="I44" s="439">
        <f t="shared" si="33"/>
        <v>-2552</v>
      </c>
      <c r="J44" s="440">
        <f>E44/$E$41</f>
        <v>1.0561739145066168E-2</v>
      </c>
      <c r="K44" s="497"/>
      <c r="L44" s="439">
        <v>44387</v>
      </c>
      <c r="M44" s="439">
        <v>39994</v>
      </c>
      <c r="N44" s="439">
        <v>37239</v>
      </c>
      <c r="O44" s="439">
        <v>38332</v>
      </c>
      <c r="P44" s="440">
        <f t="shared" si="34"/>
        <v>2.9350949273611038E-2</v>
      </c>
      <c r="Q44" s="440">
        <f t="shared" si="35"/>
        <v>-0.13641381485570103</v>
      </c>
      <c r="R44" s="439">
        <f t="shared" si="36"/>
        <v>1093</v>
      </c>
      <c r="S44" s="439">
        <f t="shared" si="37"/>
        <v>-6055</v>
      </c>
      <c r="T44" s="500">
        <f t="shared" si="38"/>
        <v>1.4907315403746273E-2</v>
      </c>
    </row>
    <row r="45" spans="1:20" x14ac:dyDescent="0.25">
      <c r="A45" s="438" t="s">
        <v>147</v>
      </c>
      <c r="B45" s="439">
        <v>3409</v>
      </c>
      <c r="C45" s="439">
        <v>6001</v>
      </c>
      <c r="D45" s="439">
        <v>6791</v>
      </c>
      <c r="E45" s="439">
        <v>5450</v>
      </c>
      <c r="F45" s="440">
        <f t="shared" si="30"/>
        <v>-0.19746723604771022</v>
      </c>
      <c r="G45" s="440">
        <f t="shared" si="31"/>
        <v>0.59870929891463764</v>
      </c>
      <c r="H45" s="439">
        <f t="shared" si="32"/>
        <v>-1341</v>
      </c>
      <c r="I45" s="439">
        <f t="shared" si="33"/>
        <v>2041</v>
      </c>
      <c r="J45" s="440">
        <f>E45/$E$41</f>
        <v>9.1702211790044008E-3</v>
      </c>
      <c r="K45" s="497"/>
      <c r="L45" s="439">
        <v>8684</v>
      </c>
      <c r="M45" s="439">
        <v>21002</v>
      </c>
      <c r="N45" s="439">
        <v>20755</v>
      </c>
      <c r="O45" s="439">
        <v>19076</v>
      </c>
      <c r="P45" s="440">
        <f t="shared" si="34"/>
        <v>-8.0896169597687306E-2</v>
      </c>
      <c r="Q45" s="440">
        <f t="shared" si="35"/>
        <v>1.1966835559649929</v>
      </c>
      <c r="R45" s="439">
        <f t="shared" si="36"/>
        <v>-1679</v>
      </c>
      <c r="S45" s="439">
        <f t="shared" si="37"/>
        <v>10392</v>
      </c>
      <c r="T45" s="500">
        <f t="shared" si="38"/>
        <v>7.4186567004555963E-3</v>
      </c>
    </row>
    <row r="46" spans="1:20" ht="21" x14ac:dyDescent="0.35">
      <c r="A46" s="503" t="s">
        <v>148</v>
      </c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</row>
    <row r="47" spans="1:20" x14ac:dyDescent="0.25">
      <c r="A47" s="72"/>
      <c r="B47" s="11" t="s">
        <v>152</v>
      </c>
      <c r="C47" s="12"/>
      <c r="D47" s="12"/>
      <c r="E47" s="12"/>
      <c r="F47" s="12"/>
      <c r="G47" s="12"/>
      <c r="H47" s="12"/>
      <c r="I47" s="12"/>
      <c r="J47" s="13"/>
      <c r="K47" s="504"/>
      <c r="L47" s="11" t="str">
        <f>CONCATENATE("acumulado ",B47)</f>
        <v>acumulado abril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2019</v>
      </c>
      <c r="C48" s="16">
        <v>2022</v>
      </c>
      <c r="D48" s="16">
        <v>2023</v>
      </c>
      <c r="E48" s="16">
        <v>2024</v>
      </c>
      <c r="F48" s="16" t="str">
        <f>CONCATENATE("var ",RIGHT(E48,2),"/",RIGHT(D48,2))</f>
        <v>var 24/23</v>
      </c>
      <c r="G48" s="16" t="str">
        <f>CONCATENATE("var ",RIGHT(E48,2),"/",RIGHT(B48,2))</f>
        <v>var 24/19</v>
      </c>
      <c r="H48" s="16" t="str">
        <f>CONCATENATE("dif ",RIGHT(E48,2),"-",RIGHT(D48,2))</f>
        <v>dif 24-23</v>
      </c>
      <c r="I48" s="16" t="str">
        <f>CONCATENATE("dif ",RIGHT(E48,2),"-",RIGHT(B48,2))</f>
        <v>dif 24-19</v>
      </c>
      <c r="J48" s="16" t="str">
        <f>CONCATENATE("cuota ",RIGHT(E48,2))</f>
        <v>cuota 24</v>
      </c>
      <c r="K48" s="504"/>
      <c r="L48" s="16">
        <v>2019</v>
      </c>
      <c r="M48" s="16">
        <v>2022</v>
      </c>
      <c r="N48" s="16">
        <v>2023</v>
      </c>
      <c r="O48" s="16">
        <v>2024</v>
      </c>
      <c r="P48" s="16" t="str">
        <f>CONCATENATE("var ",RIGHT(O48,2),"/",RIGHT(N48,2))</f>
        <v>var 24/23</v>
      </c>
      <c r="Q48" s="16" t="str">
        <f>CONCATENATE("var ",RIGHT(O48,2),"/",RIGHT(L48,2))</f>
        <v>var 24/19</v>
      </c>
      <c r="R48" s="16" t="str">
        <f>CONCATENATE("dif ",RIGHT(O48,2),"-",RIGHT(N48,2))</f>
        <v>dif 24-23</v>
      </c>
      <c r="S48" s="16" t="str">
        <f>CONCATENATE("dif ",RIGHT(O48,2),"-",RIGHT(L48,2))</f>
        <v>dif 24-19</v>
      </c>
      <c r="T48" s="16" t="str">
        <f>CONCATENATE("cuota ",RIGHT(O48,2))</f>
        <v>cuota 24</v>
      </c>
    </row>
    <row r="49" spans="1:20" x14ac:dyDescent="0.25">
      <c r="A49" s="505" t="s">
        <v>125</v>
      </c>
      <c r="B49" s="506">
        <v>484097</v>
      </c>
      <c r="C49" s="506">
        <v>522681</v>
      </c>
      <c r="D49" s="506">
        <v>555233</v>
      </c>
      <c r="E49" s="506">
        <v>594315</v>
      </c>
      <c r="F49" s="507">
        <f t="shared" ref="F49:F51" si="39">E49/D49-1</f>
        <v>7.0388467544256095E-2</v>
      </c>
      <c r="G49" s="507">
        <f>E49/B49-1</f>
        <v>0.22767751091206923</v>
      </c>
      <c r="H49" s="506">
        <f t="shared" ref="H49:H51" si="40">E49-D49</f>
        <v>39082</v>
      </c>
      <c r="I49" s="506">
        <f t="shared" ref="I49:I51" si="41">E49-B49</f>
        <v>110218</v>
      </c>
      <c r="J49" s="507">
        <f>E49/$E$49</f>
        <v>1</v>
      </c>
      <c r="K49" s="508"/>
      <c r="L49" s="506">
        <v>2099802</v>
      </c>
      <c r="M49" s="506">
        <v>1925902</v>
      </c>
      <c r="N49" s="506">
        <v>2274778</v>
      </c>
      <c r="O49" s="506">
        <v>2571355</v>
      </c>
      <c r="P49" s="507">
        <f t="shared" ref="P49:P51" si="42">O49/N49-1</f>
        <v>0.13037623891210481</v>
      </c>
      <c r="Q49" s="507">
        <f t="shared" ref="Q49:Q51" si="43">O49/L49-1</f>
        <v>0.22457022138277805</v>
      </c>
      <c r="R49" s="506">
        <f t="shared" ref="R49:R51" si="44">O49-N49</f>
        <v>296577</v>
      </c>
      <c r="S49" s="506">
        <f t="shared" ref="S49:S51" si="45">O49-L49</f>
        <v>471553</v>
      </c>
      <c r="T49" s="507">
        <f>O49/$O$49</f>
        <v>1</v>
      </c>
    </row>
    <row r="50" spans="1:20" x14ac:dyDescent="0.25">
      <c r="A50" s="438" t="s">
        <v>149</v>
      </c>
      <c r="B50" s="439">
        <v>240291</v>
      </c>
      <c r="C50" s="439">
        <v>251450</v>
      </c>
      <c r="D50" s="439">
        <v>248999</v>
      </c>
      <c r="E50" s="439">
        <v>251559</v>
      </c>
      <c r="F50" s="440">
        <f t="shared" si="39"/>
        <v>1.028116578781435E-2</v>
      </c>
      <c r="G50" s="440">
        <f t="shared" ref="G50:G51" si="46">E50/B50-1</f>
        <v>4.6893142065245863E-2</v>
      </c>
      <c r="H50" s="439">
        <f t="shared" si="40"/>
        <v>2560</v>
      </c>
      <c r="I50" s="439">
        <f t="shared" si="41"/>
        <v>11268</v>
      </c>
      <c r="J50" s="440">
        <f>E50/$E$49</f>
        <v>0.42327553570076476</v>
      </c>
      <c r="K50" s="504"/>
      <c r="L50" s="439">
        <v>1012586</v>
      </c>
      <c r="M50" s="439">
        <v>840196</v>
      </c>
      <c r="N50" s="439">
        <v>888104</v>
      </c>
      <c r="O50" s="439">
        <v>1070737</v>
      </c>
      <c r="P50" s="440">
        <f t="shared" si="42"/>
        <v>0.2056437083945124</v>
      </c>
      <c r="Q50" s="440">
        <f>O50/L50-1</f>
        <v>5.7428208566975947E-2</v>
      </c>
      <c r="R50" s="439">
        <f>O50-N50</f>
        <v>182633</v>
      </c>
      <c r="S50" s="439">
        <f>O50-L50</f>
        <v>58151</v>
      </c>
      <c r="T50" s="507">
        <f t="shared" ref="T50:T51" si="47">O50/$O$49</f>
        <v>0.41640963616459026</v>
      </c>
    </row>
    <row r="51" spans="1:20" x14ac:dyDescent="0.25">
      <c r="A51" s="438" t="s">
        <v>150</v>
      </c>
      <c r="B51" s="439">
        <v>243806</v>
      </c>
      <c r="C51" s="439">
        <v>271231</v>
      </c>
      <c r="D51" s="439">
        <v>306234</v>
      </c>
      <c r="E51" s="439">
        <v>342755</v>
      </c>
      <c r="F51" s="440">
        <f t="shared" si="39"/>
        <v>0.1192584755448447</v>
      </c>
      <c r="G51" s="440">
        <f t="shared" si="46"/>
        <v>0.40585137363313462</v>
      </c>
      <c r="H51" s="439">
        <f t="shared" si="40"/>
        <v>36521</v>
      </c>
      <c r="I51" s="439">
        <f t="shared" si="41"/>
        <v>98949</v>
      </c>
      <c r="J51" s="440">
        <f>E51/$E$49</f>
        <v>0.57672278168984459</v>
      </c>
      <c r="K51" s="504"/>
      <c r="L51" s="439">
        <v>1087215</v>
      </c>
      <c r="M51" s="439">
        <v>1085706</v>
      </c>
      <c r="N51" s="439">
        <v>1386674</v>
      </c>
      <c r="O51" s="439">
        <v>1500617</v>
      </c>
      <c r="P51" s="440">
        <f t="shared" si="42"/>
        <v>8.216999813943282E-2</v>
      </c>
      <c r="Q51" s="440">
        <f t="shared" si="43"/>
        <v>0.380239419066146</v>
      </c>
      <c r="R51" s="439">
        <f t="shared" si="44"/>
        <v>113943</v>
      </c>
      <c r="S51" s="439">
        <f t="shared" si="45"/>
        <v>413402</v>
      </c>
      <c r="T51" s="507">
        <f t="shared" si="47"/>
        <v>0.583589974935394</v>
      </c>
    </row>
    <row r="52" spans="1:20" ht="21" x14ac:dyDescent="0.35">
      <c r="A52" s="378" t="s">
        <v>151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</row>
    <row r="324" spans="2:20" x14ac:dyDescent="0.25">
      <c r="B324" s="470"/>
      <c r="C324" s="470"/>
      <c r="D324" s="470"/>
      <c r="E324" s="470"/>
      <c r="F324" s="470"/>
      <c r="G324" s="470"/>
      <c r="H324" s="470"/>
      <c r="I324" s="470"/>
      <c r="J324" s="470"/>
      <c r="K324" s="47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7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7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7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7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7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7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7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7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7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7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7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7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7"/>
      <c r="M337"/>
      <c r="O337"/>
      <c r="Q337"/>
      <c r="S337"/>
      <c r="T337"/>
    </row>
    <row r="339" spans="2:20" x14ac:dyDescent="0.25">
      <c r="B339" s="470"/>
      <c r="C339" s="470"/>
      <c r="D339" s="470"/>
      <c r="E339" s="470"/>
      <c r="F339" s="470"/>
      <c r="G339" s="470"/>
      <c r="H339" s="470"/>
      <c r="I339" s="470"/>
      <c r="J339" s="470"/>
      <c r="K339" s="47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7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7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7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7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7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7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7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7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7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7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7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7"/>
      <c r="M351"/>
      <c r="P351"/>
      <c r="R351"/>
      <c r="T351"/>
    </row>
    <row r="353" spans="2:20" x14ac:dyDescent="0.25">
      <c r="B353" s="470"/>
      <c r="C353" s="470"/>
      <c r="D353" s="470"/>
      <c r="E353" s="470"/>
      <c r="F353" s="470"/>
      <c r="G353" s="470"/>
      <c r="H353" s="470"/>
      <c r="I353" s="470"/>
      <c r="J353" s="470"/>
      <c r="K353" s="47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7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7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7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7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7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7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7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7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7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7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7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7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7"/>
      <c r="M366"/>
      <c r="P366"/>
      <c r="R366"/>
      <c r="T366"/>
    </row>
    <row r="368" spans="2:20" x14ac:dyDescent="0.25">
      <c r="B368" s="470"/>
      <c r="C368" s="470"/>
      <c r="D368" s="470"/>
      <c r="E368" s="470"/>
      <c r="F368" s="470"/>
      <c r="G368" s="470"/>
      <c r="H368" s="470"/>
      <c r="I368" s="470"/>
      <c r="J368" s="470"/>
      <c r="K368" s="47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7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7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7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7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7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7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7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7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7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7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7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7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García Cabrera</dc:creator>
  <cp:lastModifiedBy>Alejandro García Cabrera</cp:lastModifiedBy>
  <dcterms:created xsi:type="dcterms:W3CDTF">2024-06-04T08:31:38Z</dcterms:created>
  <dcterms:modified xsi:type="dcterms:W3CDTF">2024-06-04T08:35:43Z</dcterms:modified>
</cp:coreProperties>
</file>