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3/"/>
    </mc:Choice>
  </mc:AlternateContent>
  <xr:revisionPtr revIDLastSave="0" documentId="8_{265117A5-BA52-400F-8425-FFF58B55665D}" xr6:coauthVersionLast="47" xr6:coauthVersionMax="47" xr10:uidLastSave="{00000000-0000-0000-0000-000000000000}"/>
  <bookViews>
    <workbookView xWindow="-120" yWindow="-120" windowWidth="29040" windowHeight="15720" xr2:uid="{42CC81C8-23ED-446A-9540-781D3A16B2F4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2" l="1"/>
  <c r="B76" i="2"/>
  <c r="K75" i="2"/>
  <c r="K50" i="2"/>
  <c r="K44" i="2"/>
  <c r="K38" i="2"/>
  <c r="M12" i="2"/>
  <c r="L12" i="2"/>
  <c r="K12" i="2"/>
  <c r="D12" i="2"/>
  <c r="C12" i="2"/>
  <c r="B12" i="2"/>
  <c r="K11" i="2"/>
  <c r="O6" i="2"/>
  <c r="N6" i="2"/>
  <c r="M51" i="2"/>
  <c r="L76" i="2"/>
  <c r="K76" i="2"/>
  <c r="F6" i="2"/>
  <c r="E6" i="2"/>
  <c r="I6" i="2"/>
  <c r="K5" i="2"/>
  <c r="B143" i="1"/>
  <c r="L87" i="1"/>
  <c r="K87" i="1"/>
  <c r="C57" i="1"/>
  <c r="B57" i="1"/>
  <c r="L22" i="1"/>
  <c r="K22" i="1"/>
  <c r="C22" i="1"/>
  <c r="B22" i="1"/>
  <c r="K5" i="1"/>
  <c r="I17" i="1" l="1"/>
  <c r="I15" i="1"/>
  <c r="I8" i="1"/>
  <c r="I16" i="1"/>
  <c r="I11" i="1"/>
  <c r="I12" i="1"/>
  <c r="I7" i="1"/>
  <c r="K164" i="1"/>
  <c r="L164" i="1"/>
  <c r="K155" i="1"/>
  <c r="L151" i="1"/>
  <c r="L163" i="1"/>
  <c r="K159" i="1"/>
  <c r="L145" i="1"/>
  <c r="K153" i="1"/>
  <c r="K161" i="1"/>
  <c r="L155" i="1"/>
  <c r="K145" i="1"/>
  <c r="L157" i="1"/>
  <c r="K151" i="1"/>
  <c r="K163" i="1"/>
  <c r="L159" i="1"/>
  <c r="K157" i="1"/>
  <c r="H16" i="2"/>
  <c r="G16" i="2"/>
  <c r="F16" i="2"/>
  <c r="E16" i="2"/>
  <c r="C54" i="1"/>
  <c r="L153" i="1"/>
  <c r="L161" i="1"/>
  <c r="M57" i="1"/>
  <c r="K290" i="1"/>
  <c r="K274" i="1"/>
  <c r="K259" i="1"/>
  <c r="K243" i="1"/>
  <c r="K229" i="1"/>
  <c r="K198" i="1"/>
  <c r="K168" i="1"/>
  <c r="K142" i="1"/>
  <c r="K182" i="1"/>
  <c r="K86" i="1"/>
  <c r="K70" i="1"/>
  <c r="K126" i="1"/>
  <c r="K56" i="1"/>
  <c r="K213" i="1"/>
  <c r="K112" i="1"/>
  <c r="K21" i="1"/>
  <c r="M291" i="1"/>
  <c r="M260" i="1"/>
  <c r="M244" i="1"/>
  <c r="M230" i="1"/>
  <c r="M214" i="1"/>
  <c r="M199" i="1"/>
  <c r="N169" i="1"/>
  <c r="N143" i="1"/>
  <c r="M275" i="1"/>
  <c r="M113" i="1"/>
  <c r="N127" i="1"/>
  <c r="M183" i="1"/>
  <c r="M87" i="1"/>
  <c r="R6" i="1"/>
  <c r="Q6" i="1"/>
  <c r="M71" i="1"/>
  <c r="P6" i="1"/>
  <c r="M22" i="1"/>
  <c r="O6" i="1"/>
  <c r="N6" i="1"/>
  <c r="F351" i="1"/>
  <c r="F336" i="1"/>
  <c r="F322" i="1"/>
  <c r="F307" i="1"/>
  <c r="D291" i="1"/>
  <c r="D260" i="1"/>
  <c r="D244" i="1"/>
  <c r="D230" i="1"/>
  <c r="D199" i="1"/>
  <c r="D214" i="1"/>
  <c r="D183" i="1"/>
  <c r="D275" i="1"/>
  <c r="E169" i="1"/>
  <c r="E127" i="1"/>
  <c r="D113" i="1"/>
  <c r="E143" i="1"/>
  <c r="D87" i="1"/>
  <c r="D71" i="1"/>
  <c r="I6" i="1"/>
  <c r="H6" i="1"/>
  <c r="E6" i="1"/>
  <c r="G6" i="1"/>
  <c r="D57" i="1"/>
  <c r="D22" i="1"/>
  <c r="F6" i="1"/>
  <c r="K127" i="1"/>
  <c r="K291" i="1"/>
  <c r="K275" i="1"/>
  <c r="K183" i="1"/>
  <c r="K260" i="1"/>
  <c r="K244" i="1"/>
  <c r="K230" i="1"/>
  <c r="K214" i="1"/>
  <c r="K169" i="1"/>
  <c r="K199" i="1"/>
  <c r="K71" i="1"/>
  <c r="K143" i="1"/>
  <c r="K113" i="1"/>
  <c r="K57" i="1"/>
  <c r="B87" i="1"/>
  <c r="B351" i="1"/>
  <c r="B336" i="1"/>
  <c r="B322" i="1"/>
  <c r="B307" i="1"/>
  <c r="B275" i="1"/>
  <c r="B260" i="1"/>
  <c r="B244" i="1"/>
  <c r="B291" i="1"/>
  <c r="B230" i="1"/>
  <c r="B199" i="1"/>
  <c r="B183" i="1"/>
  <c r="B214" i="1"/>
  <c r="B71" i="1"/>
  <c r="B169" i="1"/>
  <c r="B127" i="1"/>
  <c r="B113" i="1"/>
  <c r="D351" i="1"/>
  <c r="D336" i="1"/>
  <c r="D322" i="1"/>
  <c r="D307" i="1"/>
  <c r="C260" i="1"/>
  <c r="C244" i="1"/>
  <c r="C291" i="1"/>
  <c r="C230" i="1"/>
  <c r="C199" i="1"/>
  <c r="C214" i="1"/>
  <c r="C183" i="1"/>
  <c r="C275" i="1"/>
  <c r="C169" i="1"/>
  <c r="C71" i="1"/>
  <c r="C127" i="1"/>
  <c r="C113" i="1"/>
  <c r="C143" i="1"/>
  <c r="L275" i="1"/>
  <c r="L183" i="1"/>
  <c r="L291" i="1"/>
  <c r="L260" i="1"/>
  <c r="L244" i="1"/>
  <c r="L230" i="1"/>
  <c r="L214" i="1"/>
  <c r="L169" i="1"/>
  <c r="L143" i="1"/>
  <c r="L199" i="1"/>
  <c r="L71" i="1"/>
  <c r="L113" i="1"/>
  <c r="L127" i="1"/>
  <c r="L57" i="1"/>
  <c r="C87" i="1"/>
  <c r="R12" i="2"/>
  <c r="Q12" i="2"/>
  <c r="P12" i="2"/>
  <c r="O12" i="2"/>
  <c r="N12" i="2"/>
  <c r="R51" i="2"/>
  <c r="Q51" i="2"/>
  <c r="P51" i="2"/>
  <c r="I12" i="2"/>
  <c r="H12" i="2"/>
  <c r="G12" i="2"/>
  <c r="F12" i="2"/>
  <c r="E12" i="2"/>
  <c r="G6" i="2"/>
  <c r="P6" i="2"/>
  <c r="H6" i="2"/>
  <c r="Q6" i="2"/>
  <c r="D51" i="2"/>
  <c r="R6" i="2"/>
  <c r="B51" i="2"/>
  <c r="B45" i="2"/>
  <c r="B39" i="2"/>
  <c r="K51" i="2"/>
  <c r="K45" i="2"/>
  <c r="K39" i="2"/>
  <c r="C51" i="2"/>
  <c r="C45" i="2"/>
  <c r="C39" i="2"/>
  <c r="L51" i="2"/>
  <c r="N51" i="2" s="1"/>
  <c r="L45" i="2"/>
  <c r="L39" i="2"/>
  <c r="D45" i="2"/>
  <c r="D39" i="2"/>
  <c r="D76" i="2"/>
  <c r="M45" i="2"/>
  <c r="M39" i="2"/>
  <c r="M76" i="2"/>
  <c r="E28" i="2" l="1"/>
  <c r="G28" i="2"/>
  <c r="C137" i="1"/>
  <c r="B133" i="1"/>
  <c r="K138" i="1"/>
  <c r="B144" i="1"/>
  <c r="E151" i="1"/>
  <c r="I95" i="1"/>
  <c r="H95" i="1"/>
  <c r="G95" i="1"/>
  <c r="D151" i="1"/>
  <c r="F95" i="1"/>
  <c r="E95" i="1"/>
  <c r="H278" i="1"/>
  <c r="G278" i="1"/>
  <c r="F278" i="1"/>
  <c r="E278" i="1"/>
  <c r="E301" i="1"/>
  <c r="H301" i="1"/>
  <c r="G301" i="1"/>
  <c r="F301" i="1"/>
  <c r="N159" i="1"/>
  <c r="M159" i="1"/>
  <c r="R103" i="1"/>
  <c r="Q103" i="1"/>
  <c r="P103" i="1"/>
  <c r="O103" i="1"/>
  <c r="N103" i="1"/>
  <c r="Q222" i="1"/>
  <c r="P222" i="1"/>
  <c r="O222" i="1"/>
  <c r="N222" i="1"/>
  <c r="R222" i="1"/>
  <c r="Q292" i="1"/>
  <c r="P292" i="1"/>
  <c r="O292" i="1"/>
  <c r="N292" i="1"/>
  <c r="R55" i="2"/>
  <c r="R35" i="2"/>
  <c r="Q35" i="2"/>
  <c r="P35" i="2"/>
  <c r="O35" i="2"/>
  <c r="N35" i="2"/>
  <c r="G16" i="1"/>
  <c r="E16" i="1"/>
  <c r="L133" i="1"/>
  <c r="C179" i="1"/>
  <c r="C130" i="1"/>
  <c r="B171" i="1"/>
  <c r="B179" i="1"/>
  <c r="B134" i="1"/>
  <c r="B161" i="1"/>
  <c r="K175" i="1"/>
  <c r="K131" i="1"/>
  <c r="K139" i="1"/>
  <c r="L160" i="1"/>
  <c r="K154" i="1"/>
  <c r="C154" i="1"/>
  <c r="B162" i="1"/>
  <c r="R14" i="1"/>
  <c r="N14" i="1"/>
  <c r="Q14" i="1"/>
  <c r="P14" i="1"/>
  <c r="O14" i="1"/>
  <c r="I24" i="1"/>
  <c r="H24" i="1"/>
  <c r="G24" i="1"/>
  <c r="F24" i="1"/>
  <c r="E24" i="1"/>
  <c r="I36" i="1"/>
  <c r="H36" i="1"/>
  <c r="G36" i="1"/>
  <c r="F36" i="1"/>
  <c r="E36" i="1"/>
  <c r="I44" i="1"/>
  <c r="H44" i="1"/>
  <c r="G44" i="1"/>
  <c r="F44" i="1"/>
  <c r="E44" i="1"/>
  <c r="I72" i="1"/>
  <c r="H72" i="1"/>
  <c r="G72" i="1"/>
  <c r="F72" i="1"/>
  <c r="E72" i="1"/>
  <c r="E128" i="1"/>
  <c r="H279" i="1"/>
  <c r="G279" i="1"/>
  <c r="F279" i="1"/>
  <c r="E279" i="1"/>
  <c r="E152" i="1"/>
  <c r="D152" i="1"/>
  <c r="I96" i="1"/>
  <c r="H96" i="1"/>
  <c r="G96" i="1"/>
  <c r="F96" i="1"/>
  <c r="E96" i="1"/>
  <c r="E160" i="1"/>
  <c r="D160" i="1"/>
  <c r="I104" i="1"/>
  <c r="H104" i="1"/>
  <c r="G104" i="1"/>
  <c r="F104" i="1"/>
  <c r="E104" i="1"/>
  <c r="E177" i="1"/>
  <c r="G121" i="1"/>
  <c r="F121" i="1"/>
  <c r="D177" i="1"/>
  <c r="E121" i="1"/>
  <c r="H121" i="1"/>
  <c r="I121" i="1"/>
  <c r="E62" i="1"/>
  <c r="I62" i="1"/>
  <c r="H62" i="1"/>
  <c r="G62" i="1"/>
  <c r="F62" i="1"/>
  <c r="H255" i="1"/>
  <c r="G255" i="1"/>
  <c r="F255" i="1"/>
  <c r="E255" i="1"/>
  <c r="H271" i="1"/>
  <c r="G271" i="1"/>
  <c r="F271" i="1"/>
  <c r="E271" i="1"/>
  <c r="H218" i="1"/>
  <c r="G218" i="1"/>
  <c r="F218" i="1"/>
  <c r="E218" i="1"/>
  <c r="I218" i="1"/>
  <c r="H226" i="1"/>
  <c r="G226" i="1"/>
  <c r="F226" i="1"/>
  <c r="E226" i="1"/>
  <c r="I226" i="1"/>
  <c r="H300" i="1"/>
  <c r="G300" i="1"/>
  <c r="F300" i="1"/>
  <c r="E300" i="1"/>
  <c r="F233" i="1"/>
  <c r="E233" i="1"/>
  <c r="I233" i="1"/>
  <c r="H233" i="1"/>
  <c r="G233" i="1"/>
  <c r="F241" i="1"/>
  <c r="E241" i="1"/>
  <c r="I241" i="1"/>
  <c r="H241" i="1"/>
  <c r="G241" i="1"/>
  <c r="H284" i="1"/>
  <c r="G284" i="1"/>
  <c r="F284" i="1"/>
  <c r="E284" i="1"/>
  <c r="H256" i="1"/>
  <c r="G256" i="1"/>
  <c r="F256" i="1"/>
  <c r="E256" i="1"/>
  <c r="G302" i="1"/>
  <c r="F302" i="1"/>
  <c r="E302" i="1"/>
  <c r="H302" i="1"/>
  <c r="R23" i="1"/>
  <c r="Q23" i="1"/>
  <c r="P23" i="1"/>
  <c r="O23" i="1"/>
  <c r="N23" i="1"/>
  <c r="R35" i="1"/>
  <c r="Q35" i="1"/>
  <c r="P35" i="1"/>
  <c r="O35" i="1"/>
  <c r="N35" i="1"/>
  <c r="R43" i="1"/>
  <c r="Q43" i="1"/>
  <c r="P43" i="1"/>
  <c r="O43" i="1"/>
  <c r="N43" i="1"/>
  <c r="P51" i="1"/>
  <c r="R51" i="1"/>
  <c r="Q51" i="1"/>
  <c r="O51" i="1"/>
  <c r="N51" i="1"/>
  <c r="N139" i="1"/>
  <c r="R83" i="1"/>
  <c r="Q83" i="1"/>
  <c r="P83" i="1"/>
  <c r="O83" i="1"/>
  <c r="N83" i="1"/>
  <c r="R78" i="1"/>
  <c r="Q78" i="1"/>
  <c r="P78" i="1"/>
  <c r="O78" i="1"/>
  <c r="N134" i="1"/>
  <c r="N78" i="1"/>
  <c r="N152" i="1"/>
  <c r="R96" i="1"/>
  <c r="Q96" i="1"/>
  <c r="P96" i="1"/>
  <c r="O96" i="1"/>
  <c r="N96" i="1"/>
  <c r="M152" i="1"/>
  <c r="N160" i="1"/>
  <c r="R104" i="1"/>
  <c r="Q104" i="1"/>
  <c r="P104" i="1"/>
  <c r="O104" i="1"/>
  <c r="N104" i="1"/>
  <c r="M160" i="1"/>
  <c r="Q271" i="1"/>
  <c r="P271" i="1"/>
  <c r="O271" i="1"/>
  <c r="N271" i="1"/>
  <c r="N176" i="1"/>
  <c r="P120" i="1"/>
  <c r="O120" i="1"/>
  <c r="N120" i="1"/>
  <c r="M176" i="1"/>
  <c r="R120" i="1"/>
  <c r="Q120" i="1"/>
  <c r="N62" i="1"/>
  <c r="R62" i="1"/>
  <c r="Q62" i="1"/>
  <c r="P62" i="1"/>
  <c r="O62" i="1"/>
  <c r="Q279" i="1"/>
  <c r="P279" i="1"/>
  <c r="O279" i="1"/>
  <c r="N279" i="1"/>
  <c r="Q250" i="1"/>
  <c r="P250" i="1"/>
  <c r="O250" i="1"/>
  <c r="N250" i="1"/>
  <c r="Q215" i="1"/>
  <c r="P215" i="1"/>
  <c r="O215" i="1"/>
  <c r="N215" i="1"/>
  <c r="R215" i="1"/>
  <c r="Q223" i="1"/>
  <c r="P223" i="1"/>
  <c r="O223" i="1"/>
  <c r="N223" i="1"/>
  <c r="R223" i="1"/>
  <c r="P261" i="1"/>
  <c r="O261" i="1"/>
  <c r="N261" i="1"/>
  <c r="Q261" i="1"/>
  <c r="O233" i="1"/>
  <c r="N233" i="1"/>
  <c r="R233" i="1"/>
  <c r="Q233" i="1"/>
  <c r="P233" i="1"/>
  <c r="O241" i="1"/>
  <c r="N241" i="1"/>
  <c r="R241" i="1"/>
  <c r="Q241" i="1"/>
  <c r="P241" i="1"/>
  <c r="N268" i="1"/>
  <c r="Q268" i="1"/>
  <c r="P268" i="1"/>
  <c r="O268" i="1"/>
  <c r="O281" i="1"/>
  <c r="N281" i="1"/>
  <c r="Q281" i="1"/>
  <c r="P281" i="1"/>
  <c r="Q296" i="1"/>
  <c r="P296" i="1"/>
  <c r="O296" i="1"/>
  <c r="N296" i="1"/>
  <c r="R11" i="1"/>
  <c r="N11" i="1"/>
  <c r="Q11" i="1"/>
  <c r="P11" i="1"/>
  <c r="O11" i="1"/>
  <c r="I59" i="2"/>
  <c r="L171" i="1"/>
  <c r="B163" i="1"/>
  <c r="C156" i="1"/>
  <c r="I43" i="1"/>
  <c r="H43" i="1"/>
  <c r="G43" i="1"/>
  <c r="F43" i="1"/>
  <c r="E43" i="1"/>
  <c r="E176" i="1"/>
  <c r="D176" i="1"/>
  <c r="G120" i="1"/>
  <c r="F120" i="1"/>
  <c r="E120" i="1"/>
  <c r="I120" i="1"/>
  <c r="H120" i="1"/>
  <c r="F277" i="1"/>
  <c r="E277" i="1"/>
  <c r="H277" i="1"/>
  <c r="G277" i="1"/>
  <c r="N151" i="1"/>
  <c r="M151" i="1"/>
  <c r="R95" i="1"/>
  <c r="Q95" i="1"/>
  <c r="P95" i="1"/>
  <c r="O95" i="1"/>
  <c r="N95" i="1"/>
  <c r="Q251" i="1"/>
  <c r="P251" i="1"/>
  <c r="O251" i="1"/>
  <c r="N251" i="1"/>
  <c r="N264" i="1"/>
  <c r="Q264" i="1"/>
  <c r="P264" i="1"/>
  <c r="O264" i="1"/>
  <c r="I61" i="2"/>
  <c r="G15" i="2"/>
  <c r="E15" i="2"/>
  <c r="G30" i="2"/>
  <c r="E30" i="2"/>
  <c r="L172" i="1"/>
  <c r="I9" i="2"/>
  <c r="H9" i="2"/>
  <c r="G9" i="2"/>
  <c r="F9" i="2"/>
  <c r="E9" i="2"/>
  <c r="R60" i="2"/>
  <c r="R17" i="2"/>
  <c r="Q17" i="2"/>
  <c r="P17" i="2"/>
  <c r="O17" i="2"/>
  <c r="N17" i="2"/>
  <c r="I63" i="2"/>
  <c r="R57" i="2"/>
  <c r="R73" i="2"/>
  <c r="I64" i="2"/>
  <c r="I17" i="2"/>
  <c r="H17" i="2"/>
  <c r="G17" i="2"/>
  <c r="F17" i="2"/>
  <c r="E17" i="2"/>
  <c r="R28" i="2"/>
  <c r="Q28" i="2"/>
  <c r="P28" i="2"/>
  <c r="O28" i="2"/>
  <c r="N28" i="2"/>
  <c r="R31" i="2"/>
  <c r="P31" i="2"/>
  <c r="O31" i="2"/>
  <c r="N31" i="2"/>
  <c r="Q31" i="2"/>
  <c r="I36" i="2"/>
  <c r="H36" i="2"/>
  <c r="G36" i="2"/>
  <c r="F36" i="2"/>
  <c r="E36" i="2"/>
  <c r="G14" i="2"/>
  <c r="E14" i="2"/>
  <c r="C159" i="1"/>
  <c r="L54" i="1"/>
  <c r="L165" i="1"/>
  <c r="L173" i="1"/>
  <c r="L134" i="1"/>
  <c r="C172" i="1"/>
  <c r="C131" i="1"/>
  <c r="C139" i="1"/>
  <c r="B172" i="1"/>
  <c r="B135" i="1"/>
  <c r="B159" i="1"/>
  <c r="K165" i="1"/>
  <c r="K54" i="1"/>
  <c r="H15" i="1"/>
  <c r="F15" i="1"/>
  <c r="F11" i="1"/>
  <c r="H11" i="1"/>
  <c r="H7" i="1"/>
  <c r="F7" i="1"/>
  <c r="K176" i="1"/>
  <c r="K132" i="1"/>
  <c r="L158" i="1"/>
  <c r="K152" i="1"/>
  <c r="B68" i="1"/>
  <c r="C152" i="1"/>
  <c r="B160" i="1"/>
  <c r="L147" i="1"/>
  <c r="N17" i="1"/>
  <c r="R17" i="1"/>
  <c r="Q17" i="1"/>
  <c r="P17" i="1"/>
  <c r="O17" i="1"/>
  <c r="I29" i="1"/>
  <c r="H29" i="1"/>
  <c r="G29" i="1"/>
  <c r="D54" i="1"/>
  <c r="F29" i="1"/>
  <c r="E29" i="1"/>
  <c r="I37" i="1"/>
  <c r="H37" i="1"/>
  <c r="G37" i="1"/>
  <c r="F37" i="1"/>
  <c r="E37" i="1"/>
  <c r="I45" i="1"/>
  <c r="H45" i="1"/>
  <c r="G45" i="1"/>
  <c r="F45" i="1"/>
  <c r="E45" i="1"/>
  <c r="I73" i="1"/>
  <c r="H73" i="1"/>
  <c r="G73" i="1"/>
  <c r="E129" i="1"/>
  <c r="F73" i="1"/>
  <c r="E73" i="1"/>
  <c r="I74" i="1"/>
  <c r="E130" i="1"/>
  <c r="H74" i="1"/>
  <c r="G74" i="1"/>
  <c r="F74" i="1"/>
  <c r="E74" i="1"/>
  <c r="E131" i="1"/>
  <c r="I75" i="1"/>
  <c r="H75" i="1"/>
  <c r="G75" i="1"/>
  <c r="F75" i="1"/>
  <c r="E75" i="1"/>
  <c r="E153" i="1"/>
  <c r="I97" i="1"/>
  <c r="H97" i="1"/>
  <c r="G97" i="1"/>
  <c r="F97" i="1"/>
  <c r="E97" i="1"/>
  <c r="D153" i="1"/>
  <c r="E161" i="1"/>
  <c r="I105" i="1"/>
  <c r="H105" i="1"/>
  <c r="G105" i="1"/>
  <c r="F105" i="1"/>
  <c r="E105" i="1"/>
  <c r="D161" i="1"/>
  <c r="E170" i="1"/>
  <c r="D170" i="1"/>
  <c r="G114" i="1"/>
  <c r="F114" i="1"/>
  <c r="E114" i="1"/>
  <c r="D124" i="1"/>
  <c r="I114" i="1"/>
  <c r="H114" i="1"/>
  <c r="E178" i="1"/>
  <c r="D178" i="1"/>
  <c r="G122" i="1"/>
  <c r="F122" i="1"/>
  <c r="E122" i="1"/>
  <c r="I122" i="1"/>
  <c r="H122" i="1"/>
  <c r="E63" i="1"/>
  <c r="I63" i="1"/>
  <c r="H63" i="1"/>
  <c r="G63" i="1"/>
  <c r="F63" i="1"/>
  <c r="H267" i="1"/>
  <c r="G267" i="1"/>
  <c r="F267" i="1"/>
  <c r="E267" i="1"/>
  <c r="H202" i="1"/>
  <c r="G202" i="1"/>
  <c r="F202" i="1"/>
  <c r="E202" i="1"/>
  <c r="H219" i="1"/>
  <c r="G219" i="1"/>
  <c r="F219" i="1"/>
  <c r="E219" i="1"/>
  <c r="I219" i="1"/>
  <c r="H246" i="1"/>
  <c r="G246" i="1"/>
  <c r="F246" i="1"/>
  <c r="E246" i="1"/>
  <c r="F234" i="1"/>
  <c r="E234" i="1"/>
  <c r="I234" i="1"/>
  <c r="H234" i="1"/>
  <c r="G234" i="1"/>
  <c r="F245" i="1"/>
  <c r="E245" i="1"/>
  <c r="H245" i="1"/>
  <c r="G245" i="1"/>
  <c r="H296" i="1"/>
  <c r="G296" i="1"/>
  <c r="F296" i="1"/>
  <c r="E296" i="1"/>
  <c r="H295" i="1"/>
  <c r="G295" i="1"/>
  <c r="F295" i="1"/>
  <c r="E295" i="1"/>
  <c r="N8" i="1"/>
  <c r="R8" i="1"/>
  <c r="Q8" i="1"/>
  <c r="P8" i="1"/>
  <c r="O8" i="1"/>
  <c r="R24" i="1"/>
  <c r="Q24" i="1"/>
  <c r="P24" i="1"/>
  <c r="O24" i="1"/>
  <c r="N24" i="1"/>
  <c r="R36" i="1"/>
  <c r="Q36" i="1"/>
  <c r="P36" i="1"/>
  <c r="O36" i="1"/>
  <c r="N36" i="1"/>
  <c r="R44" i="1"/>
  <c r="Q44" i="1"/>
  <c r="P44" i="1"/>
  <c r="O44" i="1"/>
  <c r="N44" i="1"/>
  <c r="Q267" i="1"/>
  <c r="P267" i="1"/>
  <c r="O267" i="1"/>
  <c r="N267" i="1"/>
  <c r="N136" i="1"/>
  <c r="R80" i="1"/>
  <c r="Q80" i="1"/>
  <c r="P80" i="1"/>
  <c r="O80" i="1"/>
  <c r="N80" i="1"/>
  <c r="N153" i="1"/>
  <c r="M153" i="1"/>
  <c r="R97" i="1"/>
  <c r="Q97" i="1"/>
  <c r="P97" i="1"/>
  <c r="O97" i="1"/>
  <c r="N97" i="1"/>
  <c r="N161" i="1"/>
  <c r="M161" i="1"/>
  <c r="R105" i="1"/>
  <c r="Q105" i="1"/>
  <c r="P105" i="1"/>
  <c r="O105" i="1"/>
  <c r="N105" i="1"/>
  <c r="N177" i="1"/>
  <c r="M177" i="1"/>
  <c r="P121" i="1"/>
  <c r="O121" i="1"/>
  <c r="N121" i="1"/>
  <c r="R121" i="1"/>
  <c r="Q121" i="1"/>
  <c r="N63" i="1"/>
  <c r="R63" i="1"/>
  <c r="P63" i="1"/>
  <c r="Q63" i="1"/>
  <c r="O63" i="1"/>
  <c r="Q263" i="1"/>
  <c r="P263" i="1"/>
  <c r="O263" i="1"/>
  <c r="N263" i="1"/>
  <c r="Q254" i="1"/>
  <c r="P254" i="1"/>
  <c r="O254" i="1"/>
  <c r="N254" i="1"/>
  <c r="Q216" i="1"/>
  <c r="P216" i="1"/>
  <c r="O216" i="1"/>
  <c r="N216" i="1"/>
  <c r="R216" i="1"/>
  <c r="Q224" i="1"/>
  <c r="P224" i="1"/>
  <c r="O224" i="1"/>
  <c r="N224" i="1"/>
  <c r="R224" i="1"/>
  <c r="P265" i="1"/>
  <c r="O265" i="1"/>
  <c r="N265" i="1"/>
  <c r="Q265" i="1"/>
  <c r="O234" i="1"/>
  <c r="N234" i="1"/>
  <c r="R234" i="1"/>
  <c r="Q234" i="1"/>
  <c r="P234" i="1"/>
  <c r="Q295" i="1"/>
  <c r="P295" i="1"/>
  <c r="O295" i="1"/>
  <c r="N295" i="1"/>
  <c r="N276" i="1"/>
  <c r="Q276" i="1"/>
  <c r="O276" i="1"/>
  <c r="P276" i="1"/>
  <c r="O285" i="1"/>
  <c r="N285" i="1"/>
  <c r="Q285" i="1"/>
  <c r="P285" i="1"/>
  <c r="Q300" i="1"/>
  <c r="P300" i="1"/>
  <c r="O300" i="1"/>
  <c r="N300" i="1"/>
  <c r="N7" i="1"/>
  <c r="R7" i="1"/>
  <c r="Q7" i="1"/>
  <c r="P7" i="1"/>
  <c r="O7" i="1"/>
  <c r="R16" i="1"/>
  <c r="I35" i="2"/>
  <c r="H35" i="2"/>
  <c r="G35" i="2"/>
  <c r="F35" i="2"/>
  <c r="E35" i="2"/>
  <c r="P16" i="1"/>
  <c r="N16" i="1"/>
  <c r="L132" i="1"/>
  <c r="B124" i="1"/>
  <c r="B180" i="1" s="1"/>
  <c r="B170" i="1"/>
  <c r="K174" i="1"/>
  <c r="L144" i="1"/>
  <c r="R12" i="1"/>
  <c r="Q12" i="1"/>
  <c r="P12" i="1"/>
  <c r="O12" i="1"/>
  <c r="N12" i="1"/>
  <c r="I51" i="1"/>
  <c r="H51" i="1"/>
  <c r="G51" i="1"/>
  <c r="F51" i="1"/>
  <c r="E51" i="1"/>
  <c r="E61" i="1"/>
  <c r="I61" i="1"/>
  <c r="H61" i="1"/>
  <c r="G61" i="1"/>
  <c r="F61" i="1"/>
  <c r="F240" i="1"/>
  <c r="E240" i="1"/>
  <c r="I240" i="1"/>
  <c r="H240" i="1"/>
  <c r="G240" i="1"/>
  <c r="R34" i="1"/>
  <c r="Q34" i="1"/>
  <c r="P34" i="1"/>
  <c r="O34" i="1"/>
  <c r="N34" i="1"/>
  <c r="N175" i="1"/>
  <c r="M175" i="1"/>
  <c r="P119" i="1"/>
  <c r="O119" i="1"/>
  <c r="N119" i="1"/>
  <c r="R119" i="1"/>
  <c r="Q119" i="1"/>
  <c r="P253" i="1"/>
  <c r="O253" i="1"/>
  <c r="N253" i="1"/>
  <c r="Q253" i="1"/>
  <c r="R14" i="2"/>
  <c r="Q14" i="2"/>
  <c r="P14" i="2"/>
  <c r="O14" i="2"/>
  <c r="N14" i="2"/>
  <c r="F28" i="2"/>
  <c r="H28" i="2"/>
  <c r="H24" i="2"/>
  <c r="F24" i="2"/>
  <c r="H20" i="2"/>
  <c r="F20" i="2"/>
  <c r="R8" i="2"/>
  <c r="Q8" i="2"/>
  <c r="P8" i="2"/>
  <c r="O8" i="2"/>
  <c r="N8" i="2"/>
  <c r="R52" i="2"/>
  <c r="R54" i="2"/>
  <c r="R66" i="2"/>
  <c r="R70" i="2"/>
  <c r="R62" i="2"/>
  <c r="R15" i="2"/>
  <c r="Q15" i="2"/>
  <c r="P15" i="2"/>
  <c r="O15" i="2"/>
  <c r="N15" i="2"/>
  <c r="I65" i="2"/>
  <c r="R59" i="2"/>
  <c r="I66" i="2"/>
  <c r="R58" i="2"/>
  <c r="I13" i="2"/>
  <c r="H13" i="2"/>
  <c r="G13" i="2"/>
  <c r="F13" i="2"/>
  <c r="E13" i="2"/>
  <c r="R26" i="2"/>
  <c r="Q26" i="2"/>
  <c r="P26" i="2"/>
  <c r="O26" i="2"/>
  <c r="N26" i="2"/>
  <c r="R32" i="2"/>
  <c r="Q32" i="2"/>
  <c r="P32" i="2"/>
  <c r="O32" i="2"/>
  <c r="N32" i="2"/>
  <c r="R36" i="2"/>
  <c r="Q36" i="2"/>
  <c r="P36" i="2"/>
  <c r="O36" i="2"/>
  <c r="N36" i="2"/>
  <c r="G18" i="2"/>
  <c r="E18" i="2"/>
  <c r="C157" i="1"/>
  <c r="B54" i="1"/>
  <c r="B165" i="1"/>
  <c r="E15" i="1"/>
  <c r="G15" i="1"/>
  <c r="G11" i="1"/>
  <c r="E11" i="1"/>
  <c r="G7" i="1"/>
  <c r="E7" i="1"/>
  <c r="L174" i="1"/>
  <c r="L135" i="1"/>
  <c r="C173" i="1"/>
  <c r="C68" i="1"/>
  <c r="C132" i="1"/>
  <c r="B173" i="1"/>
  <c r="B128" i="1"/>
  <c r="B136" i="1"/>
  <c r="B157" i="1"/>
  <c r="K177" i="1"/>
  <c r="K133" i="1"/>
  <c r="L156" i="1"/>
  <c r="K150" i="1"/>
  <c r="K110" i="1"/>
  <c r="K166" i="1" s="1"/>
  <c r="C150" i="1"/>
  <c r="C110" i="1"/>
  <c r="C166" i="1" s="1"/>
  <c r="B158" i="1"/>
  <c r="I18" i="1"/>
  <c r="E18" i="1"/>
  <c r="H18" i="1"/>
  <c r="G18" i="1"/>
  <c r="F18" i="1"/>
  <c r="R13" i="1"/>
  <c r="Q13" i="1"/>
  <c r="N13" i="1"/>
  <c r="P13" i="1"/>
  <c r="O13" i="1"/>
  <c r="I30" i="1"/>
  <c r="H30" i="1"/>
  <c r="G30" i="1"/>
  <c r="F30" i="1"/>
  <c r="E30" i="1"/>
  <c r="I38" i="1"/>
  <c r="H38" i="1"/>
  <c r="G38" i="1"/>
  <c r="F38" i="1"/>
  <c r="E38" i="1"/>
  <c r="I46" i="1"/>
  <c r="H46" i="1"/>
  <c r="G46" i="1"/>
  <c r="F46" i="1"/>
  <c r="E46" i="1"/>
  <c r="I76" i="1"/>
  <c r="H76" i="1"/>
  <c r="G76" i="1"/>
  <c r="F76" i="1"/>
  <c r="E76" i="1"/>
  <c r="E132" i="1"/>
  <c r="G53" i="1"/>
  <c r="I53" i="1"/>
  <c r="F53" i="1"/>
  <c r="H53" i="1"/>
  <c r="E53" i="1"/>
  <c r="E154" i="1"/>
  <c r="D154" i="1"/>
  <c r="I98" i="1"/>
  <c r="H98" i="1"/>
  <c r="G98" i="1"/>
  <c r="F98" i="1"/>
  <c r="E98" i="1"/>
  <c r="E162" i="1"/>
  <c r="D162" i="1"/>
  <c r="I106" i="1"/>
  <c r="H106" i="1"/>
  <c r="G106" i="1"/>
  <c r="F106" i="1"/>
  <c r="E106" i="1"/>
  <c r="E171" i="1"/>
  <c r="G115" i="1"/>
  <c r="F115" i="1"/>
  <c r="E115" i="1"/>
  <c r="D171" i="1"/>
  <c r="I115" i="1"/>
  <c r="H115" i="1"/>
  <c r="G123" i="1"/>
  <c r="F123" i="1"/>
  <c r="E123" i="1"/>
  <c r="E179" i="1"/>
  <c r="I123" i="1"/>
  <c r="H123" i="1"/>
  <c r="E64" i="1"/>
  <c r="I64" i="1"/>
  <c r="H64" i="1"/>
  <c r="G64" i="1"/>
  <c r="F64" i="1"/>
  <c r="H263" i="1"/>
  <c r="G263" i="1"/>
  <c r="F263" i="1"/>
  <c r="E263" i="1"/>
  <c r="H206" i="1"/>
  <c r="G206" i="1"/>
  <c r="F206" i="1"/>
  <c r="E206" i="1"/>
  <c r="H220" i="1"/>
  <c r="G220" i="1"/>
  <c r="F220" i="1"/>
  <c r="E220" i="1"/>
  <c r="I220" i="1"/>
  <c r="H250" i="1"/>
  <c r="G250" i="1"/>
  <c r="F250" i="1"/>
  <c r="E250" i="1"/>
  <c r="F201" i="1"/>
  <c r="E201" i="1"/>
  <c r="G201" i="1"/>
  <c r="H201" i="1"/>
  <c r="F235" i="1"/>
  <c r="E235" i="1"/>
  <c r="I235" i="1"/>
  <c r="H235" i="1"/>
  <c r="G235" i="1"/>
  <c r="F249" i="1"/>
  <c r="E249" i="1"/>
  <c r="H249" i="1"/>
  <c r="G249" i="1"/>
  <c r="H200" i="1"/>
  <c r="G200" i="1"/>
  <c r="F200" i="1"/>
  <c r="E200" i="1"/>
  <c r="H264" i="1"/>
  <c r="G264" i="1"/>
  <c r="F264" i="1"/>
  <c r="E264" i="1"/>
  <c r="H299" i="1"/>
  <c r="G299" i="1"/>
  <c r="F299" i="1"/>
  <c r="E299" i="1"/>
  <c r="R10" i="1"/>
  <c r="Q10" i="1"/>
  <c r="P10" i="1"/>
  <c r="O10" i="1"/>
  <c r="N10" i="1"/>
  <c r="R29" i="1"/>
  <c r="Q29" i="1"/>
  <c r="P29" i="1"/>
  <c r="O29" i="1"/>
  <c r="N29" i="1"/>
  <c r="M54" i="1"/>
  <c r="R37" i="1"/>
  <c r="Q37" i="1"/>
  <c r="P37" i="1"/>
  <c r="O37" i="1"/>
  <c r="N37" i="1"/>
  <c r="R45" i="1"/>
  <c r="Q45" i="1"/>
  <c r="P45" i="1"/>
  <c r="O45" i="1"/>
  <c r="N45" i="1"/>
  <c r="N138" i="1"/>
  <c r="R82" i="1"/>
  <c r="Q82" i="1"/>
  <c r="P82" i="1"/>
  <c r="O82" i="1"/>
  <c r="N82" i="1"/>
  <c r="N154" i="1"/>
  <c r="M154" i="1"/>
  <c r="R98" i="1"/>
  <c r="Q98" i="1"/>
  <c r="P98" i="1"/>
  <c r="O98" i="1"/>
  <c r="N98" i="1"/>
  <c r="N162" i="1"/>
  <c r="M162" i="1"/>
  <c r="R106" i="1"/>
  <c r="Q106" i="1"/>
  <c r="P106" i="1"/>
  <c r="O106" i="1"/>
  <c r="N106" i="1"/>
  <c r="N170" i="1"/>
  <c r="P114" i="1"/>
  <c r="O114" i="1"/>
  <c r="N114" i="1"/>
  <c r="M124" i="1"/>
  <c r="M170" i="1"/>
  <c r="R114" i="1"/>
  <c r="Q114" i="1"/>
  <c r="N178" i="1"/>
  <c r="P122" i="1"/>
  <c r="O122" i="1"/>
  <c r="N122" i="1"/>
  <c r="M178" i="1"/>
  <c r="R122" i="1"/>
  <c r="Q122" i="1"/>
  <c r="N64" i="1"/>
  <c r="R64" i="1"/>
  <c r="P64" i="1"/>
  <c r="O64" i="1"/>
  <c r="Q64" i="1"/>
  <c r="Q247" i="1"/>
  <c r="P247" i="1"/>
  <c r="O247" i="1"/>
  <c r="N247" i="1"/>
  <c r="Q262" i="1"/>
  <c r="P262" i="1"/>
  <c r="O262" i="1"/>
  <c r="N262" i="1"/>
  <c r="Q217" i="1"/>
  <c r="P217" i="1"/>
  <c r="O217" i="1"/>
  <c r="N217" i="1"/>
  <c r="R217" i="1"/>
  <c r="Q225" i="1"/>
  <c r="P225" i="1"/>
  <c r="O225" i="1"/>
  <c r="N225" i="1"/>
  <c r="R225" i="1"/>
  <c r="P269" i="1"/>
  <c r="O269" i="1"/>
  <c r="N269" i="1"/>
  <c r="Q269" i="1"/>
  <c r="O235" i="1"/>
  <c r="N235" i="1"/>
  <c r="R235" i="1"/>
  <c r="Q235" i="1"/>
  <c r="P235" i="1"/>
  <c r="O293" i="1"/>
  <c r="N293" i="1"/>
  <c r="Q293" i="1"/>
  <c r="P293" i="1"/>
  <c r="K149" i="1"/>
  <c r="P52" i="1"/>
  <c r="N52" i="1"/>
  <c r="R52" i="1"/>
  <c r="Q52" i="1"/>
  <c r="O52" i="1"/>
  <c r="R53" i="2"/>
  <c r="R64" i="2"/>
  <c r="L179" i="1"/>
  <c r="C178" i="1"/>
  <c r="H8" i="1"/>
  <c r="F8" i="1"/>
  <c r="H203" i="1"/>
  <c r="G203" i="1"/>
  <c r="F203" i="1"/>
  <c r="E203" i="1"/>
  <c r="H287" i="1"/>
  <c r="G287" i="1"/>
  <c r="F287" i="1"/>
  <c r="E287" i="1"/>
  <c r="R50" i="1"/>
  <c r="Q50" i="1"/>
  <c r="P50" i="1"/>
  <c r="O50" i="1"/>
  <c r="N50" i="1"/>
  <c r="N61" i="1"/>
  <c r="R61" i="1"/>
  <c r="Q61" i="1"/>
  <c r="O61" i="1"/>
  <c r="P61" i="1"/>
  <c r="O240" i="1"/>
  <c r="N240" i="1"/>
  <c r="R240" i="1"/>
  <c r="Q240" i="1"/>
  <c r="P240" i="1"/>
  <c r="N15" i="1"/>
  <c r="R15" i="1"/>
  <c r="Q15" i="1"/>
  <c r="P15" i="1"/>
  <c r="O15" i="1"/>
  <c r="R9" i="2"/>
  <c r="Q9" i="2"/>
  <c r="P9" i="2"/>
  <c r="O9" i="2"/>
  <c r="N9" i="2"/>
  <c r="R19" i="2"/>
  <c r="Q19" i="2"/>
  <c r="P19" i="2"/>
  <c r="O19" i="2"/>
  <c r="N19" i="2"/>
  <c r="R56" i="2"/>
  <c r="G8" i="1"/>
  <c r="E8" i="1"/>
  <c r="F15" i="2"/>
  <c r="H15" i="2"/>
  <c r="I8" i="2"/>
  <c r="H8" i="2"/>
  <c r="G8" i="2"/>
  <c r="F8" i="2"/>
  <c r="E8" i="2"/>
  <c r="R29" i="2"/>
  <c r="Q29" i="2"/>
  <c r="P29" i="2"/>
  <c r="O29" i="2"/>
  <c r="N29" i="2"/>
  <c r="R13" i="2"/>
  <c r="Q13" i="2"/>
  <c r="P13" i="2"/>
  <c r="O13" i="2"/>
  <c r="N13" i="2"/>
  <c r="I67" i="2"/>
  <c r="R61" i="2"/>
  <c r="I52" i="2"/>
  <c r="I68" i="2"/>
  <c r="I29" i="2"/>
  <c r="H29" i="2"/>
  <c r="G29" i="2"/>
  <c r="F29" i="2"/>
  <c r="E29" i="2"/>
  <c r="R24" i="2"/>
  <c r="Q24" i="2"/>
  <c r="P24" i="2"/>
  <c r="O24" i="2"/>
  <c r="N24" i="2"/>
  <c r="I31" i="2"/>
  <c r="G31" i="2"/>
  <c r="F31" i="2"/>
  <c r="E31" i="2"/>
  <c r="H31" i="2"/>
  <c r="I33" i="2"/>
  <c r="H33" i="2"/>
  <c r="G33" i="2"/>
  <c r="F33" i="2"/>
  <c r="E33" i="2"/>
  <c r="G20" i="2"/>
  <c r="E20" i="2"/>
  <c r="C155" i="1"/>
  <c r="L175" i="1"/>
  <c r="L128" i="1"/>
  <c r="L136" i="1"/>
  <c r="C174" i="1"/>
  <c r="C133" i="1"/>
  <c r="B174" i="1"/>
  <c r="B129" i="1"/>
  <c r="B137" i="1"/>
  <c r="B155" i="1"/>
  <c r="K124" i="1"/>
  <c r="K170" i="1"/>
  <c r="K178" i="1"/>
  <c r="K134" i="1"/>
  <c r="L154" i="1"/>
  <c r="K144" i="1"/>
  <c r="C164" i="1"/>
  <c r="C144" i="1"/>
  <c r="B156" i="1"/>
  <c r="E14" i="1"/>
  <c r="I14" i="1"/>
  <c r="H14" i="1"/>
  <c r="G14" i="1"/>
  <c r="F14" i="1"/>
  <c r="G52" i="1"/>
  <c r="I52" i="1"/>
  <c r="H52" i="1"/>
  <c r="F52" i="1"/>
  <c r="E52" i="1"/>
  <c r="I31" i="1"/>
  <c r="H31" i="1"/>
  <c r="G31" i="1"/>
  <c r="F31" i="1"/>
  <c r="E31" i="1"/>
  <c r="I39" i="1"/>
  <c r="H39" i="1"/>
  <c r="G39" i="1"/>
  <c r="F39" i="1"/>
  <c r="E39" i="1"/>
  <c r="I47" i="1"/>
  <c r="H47" i="1"/>
  <c r="G47" i="1"/>
  <c r="F47" i="1"/>
  <c r="E47" i="1"/>
  <c r="I78" i="1"/>
  <c r="E134" i="1"/>
  <c r="H78" i="1"/>
  <c r="G78" i="1"/>
  <c r="F78" i="1"/>
  <c r="E78" i="1"/>
  <c r="E155" i="1"/>
  <c r="I99" i="1"/>
  <c r="H99" i="1"/>
  <c r="G99" i="1"/>
  <c r="F99" i="1"/>
  <c r="E99" i="1"/>
  <c r="D155" i="1"/>
  <c r="E163" i="1"/>
  <c r="I107" i="1"/>
  <c r="H107" i="1"/>
  <c r="G107" i="1"/>
  <c r="F107" i="1"/>
  <c r="E107" i="1"/>
  <c r="D163" i="1"/>
  <c r="E172" i="1"/>
  <c r="D172" i="1"/>
  <c r="G116" i="1"/>
  <c r="F116" i="1"/>
  <c r="E116" i="1"/>
  <c r="I116" i="1"/>
  <c r="H116" i="1"/>
  <c r="H292" i="1"/>
  <c r="G292" i="1"/>
  <c r="F292" i="1"/>
  <c r="E292" i="1"/>
  <c r="E65" i="1"/>
  <c r="I65" i="1"/>
  <c r="F65" i="1"/>
  <c r="H65" i="1"/>
  <c r="G65" i="1"/>
  <c r="H207" i="1"/>
  <c r="G207" i="1"/>
  <c r="F207" i="1"/>
  <c r="E207" i="1"/>
  <c r="H210" i="1"/>
  <c r="G210" i="1"/>
  <c r="F210" i="1"/>
  <c r="E210" i="1"/>
  <c r="H221" i="1"/>
  <c r="G221" i="1"/>
  <c r="F221" i="1"/>
  <c r="E221" i="1"/>
  <c r="I221" i="1"/>
  <c r="H254" i="1"/>
  <c r="G254" i="1"/>
  <c r="F254" i="1"/>
  <c r="E254" i="1"/>
  <c r="F205" i="1"/>
  <c r="E205" i="1"/>
  <c r="H205" i="1"/>
  <c r="G205" i="1"/>
  <c r="F236" i="1"/>
  <c r="E236" i="1"/>
  <c r="I236" i="1"/>
  <c r="H236" i="1"/>
  <c r="G236" i="1"/>
  <c r="F253" i="1"/>
  <c r="E253" i="1"/>
  <c r="G253" i="1"/>
  <c r="H253" i="1"/>
  <c r="H204" i="1"/>
  <c r="G204" i="1"/>
  <c r="E204" i="1"/>
  <c r="F204" i="1"/>
  <c r="H268" i="1"/>
  <c r="G268" i="1"/>
  <c r="F268" i="1"/>
  <c r="E268" i="1"/>
  <c r="E281" i="1"/>
  <c r="H281" i="1"/>
  <c r="G281" i="1"/>
  <c r="F281" i="1"/>
  <c r="K27" i="1"/>
  <c r="R30" i="1"/>
  <c r="Q30" i="1"/>
  <c r="P30" i="1"/>
  <c r="O30" i="1"/>
  <c r="N30" i="1"/>
  <c r="R38" i="1"/>
  <c r="Q38" i="1"/>
  <c r="P38" i="1"/>
  <c r="O38" i="1"/>
  <c r="N38" i="1"/>
  <c r="R46" i="1"/>
  <c r="Q46" i="1"/>
  <c r="P46" i="1"/>
  <c r="O46" i="1"/>
  <c r="N46" i="1"/>
  <c r="N129" i="1"/>
  <c r="R73" i="1"/>
  <c r="Q73" i="1"/>
  <c r="P73" i="1"/>
  <c r="O73" i="1"/>
  <c r="N73" i="1"/>
  <c r="N155" i="1"/>
  <c r="M155" i="1"/>
  <c r="R99" i="1"/>
  <c r="Q99" i="1"/>
  <c r="P99" i="1"/>
  <c r="O99" i="1"/>
  <c r="N99" i="1"/>
  <c r="N163" i="1"/>
  <c r="M163" i="1"/>
  <c r="R107" i="1"/>
  <c r="Q107" i="1"/>
  <c r="P107" i="1"/>
  <c r="O107" i="1"/>
  <c r="N107" i="1"/>
  <c r="N171" i="1"/>
  <c r="M171" i="1"/>
  <c r="P115" i="1"/>
  <c r="O115" i="1"/>
  <c r="N115" i="1"/>
  <c r="R115" i="1"/>
  <c r="Q115" i="1"/>
  <c r="N179" i="1"/>
  <c r="P123" i="1"/>
  <c r="O123" i="1"/>
  <c r="N123" i="1"/>
  <c r="R123" i="1"/>
  <c r="Q123" i="1"/>
  <c r="N65" i="1"/>
  <c r="R65" i="1"/>
  <c r="Q65" i="1"/>
  <c r="P65" i="1"/>
  <c r="O65" i="1"/>
  <c r="Q266" i="1"/>
  <c r="P266" i="1"/>
  <c r="O266" i="1"/>
  <c r="N266" i="1"/>
  <c r="Q218" i="1"/>
  <c r="P218" i="1"/>
  <c r="O218" i="1"/>
  <c r="N218" i="1"/>
  <c r="R218" i="1"/>
  <c r="Q226" i="1"/>
  <c r="P226" i="1"/>
  <c r="O226" i="1"/>
  <c r="N226" i="1"/>
  <c r="R226" i="1"/>
  <c r="P277" i="1"/>
  <c r="O277" i="1"/>
  <c r="N277" i="1"/>
  <c r="Q277" i="1"/>
  <c r="O236" i="1"/>
  <c r="N236" i="1"/>
  <c r="R236" i="1"/>
  <c r="Q236" i="1"/>
  <c r="P236" i="1"/>
  <c r="N248" i="1"/>
  <c r="Q248" i="1"/>
  <c r="O248" i="1"/>
  <c r="P248" i="1"/>
  <c r="Q282" i="1"/>
  <c r="P282" i="1"/>
  <c r="O282" i="1"/>
  <c r="N282" i="1"/>
  <c r="O297" i="1"/>
  <c r="N297" i="1"/>
  <c r="Q297" i="1"/>
  <c r="P297" i="1"/>
  <c r="K147" i="1"/>
  <c r="R18" i="1"/>
  <c r="Q18" i="1"/>
  <c r="P18" i="1"/>
  <c r="N18" i="1"/>
  <c r="O18" i="1"/>
  <c r="I21" i="2"/>
  <c r="H21" i="2"/>
  <c r="G21" i="2"/>
  <c r="F21" i="2"/>
  <c r="E21" i="2"/>
  <c r="C163" i="1"/>
  <c r="C129" i="1"/>
  <c r="F16" i="1"/>
  <c r="H16" i="1"/>
  <c r="L162" i="1"/>
  <c r="I23" i="1"/>
  <c r="H23" i="1"/>
  <c r="G23" i="1"/>
  <c r="F23" i="1"/>
  <c r="E23" i="1"/>
  <c r="E159" i="1"/>
  <c r="I103" i="1"/>
  <c r="H103" i="1"/>
  <c r="G103" i="1"/>
  <c r="D159" i="1"/>
  <c r="F103" i="1"/>
  <c r="E103" i="1"/>
  <c r="F232" i="1"/>
  <c r="E232" i="1"/>
  <c r="I232" i="1"/>
  <c r="H232" i="1"/>
  <c r="G232" i="1"/>
  <c r="N132" i="1"/>
  <c r="R76" i="1"/>
  <c r="Q76" i="1"/>
  <c r="P76" i="1"/>
  <c r="O76" i="1"/>
  <c r="N76" i="1"/>
  <c r="I62" i="2"/>
  <c r="L68" i="1"/>
  <c r="R7" i="2"/>
  <c r="Q7" i="2"/>
  <c r="P7" i="2"/>
  <c r="O7" i="2"/>
  <c r="N7" i="2"/>
  <c r="R27" i="2"/>
  <c r="Q27" i="2"/>
  <c r="P27" i="2"/>
  <c r="O27" i="2"/>
  <c r="N27" i="2"/>
  <c r="I53" i="2"/>
  <c r="I69" i="2"/>
  <c r="R63" i="2"/>
  <c r="I54" i="2"/>
  <c r="I70" i="2"/>
  <c r="I27" i="2"/>
  <c r="H27" i="2"/>
  <c r="G27" i="2"/>
  <c r="F27" i="2"/>
  <c r="E27" i="2"/>
  <c r="R22" i="2"/>
  <c r="Q22" i="2"/>
  <c r="P22" i="2"/>
  <c r="O22" i="2"/>
  <c r="N22" i="2"/>
  <c r="I32" i="2"/>
  <c r="G32" i="2"/>
  <c r="F32" i="2"/>
  <c r="E32" i="2"/>
  <c r="H32" i="2"/>
  <c r="R33" i="2"/>
  <c r="Q33" i="2"/>
  <c r="P33" i="2"/>
  <c r="O33" i="2"/>
  <c r="N33" i="2"/>
  <c r="G22" i="2"/>
  <c r="E22" i="2"/>
  <c r="C153" i="1"/>
  <c r="L176" i="1"/>
  <c r="L129" i="1"/>
  <c r="L137" i="1"/>
  <c r="C175" i="1"/>
  <c r="C134" i="1"/>
  <c r="B175" i="1"/>
  <c r="B130" i="1"/>
  <c r="B138" i="1"/>
  <c r="B153" i="1"/>
  <c r="K171" i="1"/>
  <c r="K179" i="1"/>
  <c r="K135" i="1"/>
  <c r="L152" i="1"/>
  <c r="K162" i="1"/>
  <c r="C162" i="1"/>
  <c r="L149" i="1"/>
  <c r="B154" i="1"/>
  <c r="E10" i="1"/>
  <c r="I10" i="1"/>
  <c r="H10" i="1"/>
  <c r="G10" i="1"/>
  <c r="F10" i="1"/>
  <c r="E135" i="1"/>
  <c r="I79" i="1"/>
  <c r="H79" i="1"/>
  <c r="G79" i="1"/>
  <c r="F79" i="1"/>
  <c r="E79" i="1"/>
  <c r="I32" i="1"/>
  <c r="H32" i="1"/>
  <c r="G32" i="1"/>
  <c r="F32" i="1"/>
  <c r="E32" i="1"/>
  <c r="I40" i="1"/>
  <c r="H40" i="1"/>
  <c r="G40" i="1"/>
  <c r="F40" i="1"/>
  <c r="E40" i="1"/>
  <c r="I48" i="1"/>
  <c r="H48" i="1"/>
  <c r="G48" i="1"/>
  <c r="F48" i="1"/>
  <c r="E48" i="1"/>
  <c r="E139" i="1"/>
  <c r="I83" i="1"/>
  <c r="H83" i="1"/>
  <c r="G83" i="1"/>
  <c r="F83" i="1"/>
  <c r="E83" i="1"/>
  <c r="I80" i="1"/>
  <c r="H80" i="1"/>
  <c r="G80" i="1"/>
  <c r="F80" i="1"/>
  <c r="E136" i="1"/>
  <c r="E80" i="1"/>
  <c r="E144" i="1"/>
  <c r="D144" i="1"/>
  <c r="I88" i="1"/>
  <c r="H88" i="1"/>
  <c r="G88" i="1"/>
  <c r="F88" i="1"/>
  <c r="E88" i="1"/>
  <c r="E156" i="1"/>
  <c r="D156" i="1"/>
  <c r="I100" i="1"/>
  <c r="H100" i="1"/>
  <c r="G100" i="1"/>
  <c r="F100" i="1"/>
  <c r="E100" i="1"/>
  <c r="E164" i="1"/>
  <c r="D164" i="1"/>
  <c r="I108" i="1"/>
  <c r="H108" i="1"/>
  <c r="G108" i="1"/>
  <c r="F108" i="1"/>
  <c r="E108" i="1"/>
  <c r="E173" i="1"/>
  <c r="G117" i="1"/>
  <c r="F117" i="1"/>
  <c r="E117" i="1"/>
  <c r="H117" i="1"/>
  <c r="D173" i="1"/>
  <c r="I117" i="1"/>
  <c r="E58" i="1"/>
  <c r="D68" i="1"/>
  <c r="I58" i="1"/>
  <c r="H58" i="1"/>
  <c r="G58" i="1"/>
  <c r="F58" i="1"/>
  <c r="E66" i="1"/>
  <c r="I66" i="1"/>
  <c r="F66" i="1"/>
  <c r="G66" i="1"/>
  <c r="H66" i="1"/>
  <c r="H247" i="1"/>
  <c r="G247" i="1"/>
  <c r="F247" i="1"/>
  <c r="E247" i="1"/>
  <c r="H222" i="1"/>
  <c r="G222" i="1"/>
  <c r="F222" i="1"/>
  <c r="E222" i="1"/>
  <c r="I222" i="1"/>
  <c r="H262" i="1"/>
  <c r="G262" i="1"/>
  <c r="F262" i="1"/>
  <c r="E262" i="1"/>
  <c r="F209" i="1"/>
  <c r="E209" i="1"/>
  <c r="H209" i="1"/>
  <c r="G209" i="1"/>
  <c r="F237" i="1"/>
  <c r="E237" i="1"/>
  <c r="I237" i="1"/>
  <c r="H237" i="1"/>
  <c r="G237" i="1"/>
  <c r="F261" i="1"/>
  <c r="E261" i="1"/>
  <c r="H261" i="1"/>
  <c r="G261" i="1"/>
  <c r="H208" i="1"/>
  <c r="G208" i="1"/>
  <c r="E208" i="1"/>
  <c r="F208" i="1"/>
  <c r="H276" i="1"/>
  <c r="G276" i="1"/>
  <c r="E276" i="1"/>
  <c r="F276" i="1"/>
  <c r="G282" i="1"/>
  <c r="F282" i="1"/>
  <c r="E282" i="1"/>
  <c r="H282" i="1"/>
  <c r="E285" i="1"/>
  <c r="H285" i="1"/>
  <c r="G285" i="1"/>
  <c r="F285" i="1"/>
  <c r="E13" i="1"/>
  <c r="I13" i="1"/>
  <c r="H13" i="1"/>
  <c r="G13" i="1"/>
  <c r="F13" i="1"/>
  <c r="R31" i="1"/>
  <c r="Q31" i="1"/>
  <c r="P31" i="1"/>
  <c r="O31" i="1"/>
  <c r="N31" i="1"/>
  <c r="R39" i="1"/>
  <c r="Q39" i="1"/>
  <c r="P39" i="1"/>
  <c r="O39" i="1"/>
  <c r="N39" i="1"/>
  <c r="R47" i="1"/>
  <c r="Q47" i="1"/>
  <c r="P47" i="1"/>
  <c r="O47" i="1"/>
  <c r="N47" i="1"/>
  <c r="R75" i="1"/>
  <c r="Q75" i="1"/>
  <c r="N131" i="1"/>
  <c r="P75" i="1"/>
  <c r="O75" i="1"/>
  <c r="N75" i="1"/>
  <c r="P53" i="1"/>
  <c r="N53" i="1"/>
  <c r="R53" i="1"/>
  <c r="Q53" i="1"/>
  <c r="O53" i="1"/>
  <c r="N144" i="1"/>
  <c r="R88" i="1"/>
  <c r="Q88" i="1"/>
  <c r="P88" i="1"/>
  <c r="O88" i="1"/>
  <c r="N88" i="1"/>
  <c r="M144" i="1"/>
  <c r="N156" i="1"/>
  <c r="R100" i="1"/>
  <c r="Q100" i="1"/>
  <c r="M156" i="1"/>
  <c r="P100" i="1"/>
  <c r="O100" i="1"/>
  <c r="N100" i="1"/>
  <c r="N164" i="1"/>
  <c r="R108" i="1"/>
  <c r="Q108" i="1"/>
  <c r="M164" i="1"/>
  <c r="P108" i="1"/>
  <c r="O108" i="1"/>
  <c r="N108" i="1"/>
  <c r="N172" i="1"/>
  <c r="P116" i="1"/>
  <c r="O116" i="1"/>
  <c r="N116" i="1"/>
  <c r="R116" i="1"/>
  <c r="Q116" i="1"/>
  <c r="M172" i="1"/>
  <c r="N58" i="1"/>
  <c r="M68" i="1"/>
  <c r="R58" i="1"/>
  <c r="Q58" i="1"/>
  <c r="P58" i="1"/>
  <c r="O58" i="1"/>
  <c r="N66" i="1"/>
  <c r="R66" i="1"/>
  <c r="Q66" i="1"/>
  <c r="P66" i="1"/>
  <c r="O66" i="1"/>
  <c r="Q270" i="1"/>
  <c r="P270" i="1"/>
  <c r="O270" i="1"/>
  <c r="N270" i="1"/>
  <c r="Q219" i="1"/>
  <c r="P219" i="1"/>
  <c r="O219" i="1"/>
  <c r="N219" i="1"/>
  <c r="R219" i="1"/>
  <c r="Q299" i="1"/>
  <c r="P299" i="1"/>
  <c r="O299" i="1"/>
  <c r="N299" i="1"/>
  <c r="Q283" i="1"/>
  <c r="P283" i="1"/>
  <c r="O283" i="1"/>
  <c r="N283" i="1"/>
  <c r="O237" i="1"/>
  <c r="N237" i="1"/>
  <c r="R237" i="1"/>
  <c r="Q237" i="1"/>
  <c r="P237" i="1"/>
  <c r="N252" i="1"/>
  <c r="Q252" i="1"/>
  <c r="O252" i="1"/>
  <c r="P252" i="1"/>
  <c r="Q286" i="1"/>
  <c r="P286" i="1"/>
  <c r="O286" i="1"/>
  <c r="N286" i="1"/>
  <c r="O301" i="1"/>
  <c r="N301" i="1"/>
  <c r="Q301" i="1"/>
  <c r="P301" i="1"/>
  <c r="K146" i="1"/>
  <c r="K92" i="1"/>
  <c r="K148" i="1" s="1"/>
  <c r="R21" i="2"/>
  <c r="Q21" i="2"/>
  <c r="P21" i="2"/>
  <c r="O21" i="2"/>
  <c r="N21" i="2"/>
  <c r="I60" i="2"/>
  <c r="C170" i="1"/>
  <c r="C124" i="1"/>
  <c r="C180" i="1" s="1"/>
  <c r="B178" i="1"/>
  <c r="H12" i="1"/>
  <c r="F12" i="1"/>
  <c r="K130" i="1"/>
  <c r="K156" i="1"/>
  <c r="I35" i="1"/>
  <c r="H35" i="1"/>
  <c r="G35" i="1"/>
  <c r="F35" i="1"/>
  <c r="E35" i="1"/>
  <c r="H251" i="1"/>
  <c r="G251" i="1"/>
  <c r="F251" i="1"/>
  <c r="E251" i="1"/>
  <c r="H217" i="1"/>
  <c r="G217" i="1"/>
  <c r="F217" i="1"/>
  <c r="E217" i="1"/>
  <c r="I217" i="1"/>
  <c r="H252" i="1"/>
  <c r="G252" i="1"/>
  <c r="F252" i="1"/>
  <c r="E252" i="1"/>
  <c r="R42" i="1"/>
  <c r="Q42" i="1"/>
  <c r="P42" i="1"/>
  <c r="O42" i="1"/>
  <c r="N42" i="1"/>
  <c r="O232" i="1"/>
  <c r="N232" i="1"/>
  <c r="R232" i="1"/>
  <c r="Q232" i="1"/>
  <c r="P232" i="1"/>
  <c r="R68" i="2"/>
  <c r="I19" i="2"/>
  <c r="H19" i="2"/>
  <c r="G19" i="2"/>
  <c r="F19" i="2"/>
  <c r="E19" i="2"/>
  <c r="R30" i="2"/>
  <c r="P30" i="2"/>
  <c r="N30" i="2"/>
  <c r="O30" i="2"/>
  <c r="Q30" i="2"/>
  <c r="C161" i="1"/>
  <c r="C138" i="1"/>
  <c r="H14" i="2"/>
  <c r="F14" i="2"/>
  <c r="I7" i="2"/>
  <c r="H7" i="2"/>
  <c r="G7" i="2"/>
  <c r="F7" i="2"/>
  <c r="E7" i="2"/>
  <c r="I20" i="2"/>
  <c r="I18" i="2"/>
  <c r="I16" i="2"/>
  <c r="I14" i="2"/>
  <c r="I30" i="2"/>
  <c r="I28" i="2"/>
  <c r="I26" i="2"/>
  <c r="I15" i="2"/>
  <c r="I24" i="2"/>
  <c r="I22" i="2"/>
  <c r="R25" i="2"/>
  <c r="Q25" i="2"/>
  <c r="P25" i="2"/>
  <c r="O25" i="2"/>
  <c r="N25" i="2"/>
  <c r="I55" i="2"/>
  <c r="I71" i="2"/>
  <c r="R65" i="2"/>
  <c r="I56" i="2"/>
  <c r="I72" i="2"/>
  <c r="I25" i="2"/>
  <c r="H25" i="2"/>
  <c r="G25" i="2"/>
  <c r="F25" i="2"/>
  <c r="E25" i="2"/>
  <c r="R20" i="2"/>
  <c r="Q20" i="2"/>
  <c r="P20" i="2"/>
  <c r="O20" i="2"/>
  <c r="N20" i="2"/>
  <c r="I34" i="2"/>
  <c r="H34" i="2"/>
  <c r="G34" i="2"/>
  <c r="F34" i="2"/>
  <c r="E34" i="2"/>
  <c r="G24" i="2"/>
  <c r="E24" i="2"/>
  <c r="C151" i="1"/>
  <c r="L177" i="1"/>
  <c r="L130" i="1"/>
  <c r="L138" i="1"/>
  <c r="C176" i="1"/>
  <c r="C135" i="1"/>
  <c r="B176" i="1"/>
  <c r="B131" i="1"/>
  <c r="B139" i="1"/>
  <c r="B151" i="1"/>
  <c r="H17" i="1"/>
  <c r="F17" i="1"/>
  <c r="K172" i="1"/>
  <c r="K128" i="1"/>
  <c r="K136" i="1"/>
  <c r="L150" i="1"/>
  <c r="L110" i="1"/>
  <c r="K160" i="1"/>
  <c r="C160" i="1"/>
  <c r="C27" i="1"/>
  <c r="B152" i="1"/>
  <c r="R9" i="1"/>
  <c r="Q9" i="1"/>
  <c r="N9" i="1"/>
  <c r="P9" i="1"/>
  <c r="O9" i="1"/>
  <c r="I33" i="1"/>
  <c r="H33" i="1"/>
  <c r="G33" i="1"/>
  <c r="F33" i="1"/>
  <c r="E33" i="1"/>
  <c r="I41" i="1"/>
  <c r="H41" i="1"/>
  <c r="G41" i="1"/>
  <c r="F41" i="1"/>
  <c r="E41" i="1"/>
  <c r="I49" i="1"/>
  <c r="H49" i="1"/>
  <c r="G49" i="1"/>
  <c r="F49" i="1"/>
  <c r="E49" i="1"/>
  <c r="I82" i="1"/>
  <c r="H82" i="1"/>
  <c r="G82" i="1"/>
  <c r="E138" i="1"/>
  <c r="F82" i="1"/>
  <c r="E82" i="1"/>
  <c r="I89" i="1"/>
  <c r="H89" i="1"/>
  <c r="G89" i="1"/>
  <c r="E145" i="1"/>
  <c r="F89" i="1"/>
  <c r="D145" i="1"/>
  <c r="E89" i="1"/>
  <c r="E157" i="1"/>
  <c r="I101" i="1"/>
  <c r="D157" i="1"/>
  <c r="H101" i="1"/>
  <c r="G101" i="1"/>
  <c r="F101" i="1"/>
  <c r="E101" i="1"/>
  <c r="E165" i="1"/>
  <c r="I109" i="1"/>
  <c r="D165" i="1"/>
  <c r="H109" i="1"/>
  <c r="G109" i="1"/>
  <c r="F109" i="1"/>
  <c r="E109" i="1"/>
  <c r="E174" i="1"/>
  <c r="D174" i="1"/>
  <c r="G118" i="1"/>
  <c r="F118" i="1"/>
  <c r="E118" i="1"/>
  <c r="I118" i="1"/>
  <c r="H118" i="1"/>
  <c r="E59" i="1"/>
  <c r="I59" i="1"/>
  <c r="H59" i="1"/>
  <c r="G59" i="1"/>
  <c r="F59" i="1"/>
  <c r="E67" i="1"/>
  <c r="I67" i="1"/>
  <c r="H67" i="1"/>
  <c r="G67" i="1"/>
  <c r="F67" i="1"/>
  <c r="H215" i="1"/>
  <c r="G215" i="1"/>
  <c r="F215" i="1"/>
  <c r="E215" i="1"/>
  <c r="I215" i="1"/>
  <c r="H223" i="1"/>
  <c r="G223" i="1"/>
  <c r="F223" i="1"/>
  <c r="E223" i="1"/>
  <c r="I223" i="1"/>
  <c r="H266" i="1"/>
  <c r="G266" i="1"/>
  <c r="F266" i="1"/>
  <c r="E266" i="1"/>
  <c r="F238" i="1"/>
  <c r="E238" i="1"/>
  <c r="I238" i="1"/>
  <c r="H238" i="1"/>
  <c r="G238" i="1"/>
  <c r="F265" i="1"/>
  <c r="E265" i="1"/>
  <c r="H265" i="1"/>
  <c r="G265" i="1"/>
  <c r="H280" i="1"/>
  <c r="G280" i="1"/>
  <c r="F280" i="1"/>
  <c r="E280" i="1"/>
  <c r="G286" i="1"/>
  <c r="F286" i="1"/>
  <c r="E286" i="1"/>
  <c r="H286" i="1"/>
  <c r="E293" i="1"/>
  <c r="H293" i="1"/>
  <c r="G293" i="1"/>
  <c r="F293" i="1"/>
  <c r="R32" i="1"/>
  <c r="Q32" i="1"/>
  <c r="P32" i="1"/>
  <c r="O32" i="1"/>
  <c r="N32" i="1"/>
  <c r="R40" i="1"/>
  <c r="Q40" i="1"/>
  <c r="P40" i="1"/>
  <c r="O40" i="1"/>
  <c r="N40" i="1"/>
  <c r="R48" i="1"/>
  <c r="Q48" i="1"/>
  <c r="P48" i="1"/>
  <c r="O48" i="1"/>
  <c r="N48" i="1"/>
  <c r="N133" i="1"/>
  <c r="R77" i="1"/>
  <c r="Q77" i="1"/>
  <c r="P77" i="1"/>
  <c r="O77" i="1"/>
  <c r="N77" i="1"/>
  <c r="N128" i="1"/>
  <c r="R72" i="1"/>
  <c r="Q72" i="1"/>
  <c r="P72" i="1"/>
  <c r="O72" i="1"/>
  <c r="N72" i="1"/>
  <c r="N145" i="1"/>
  <c r="M145" i="1"/>
  <c r="R89" i="1"/>
  <c r="Q89" i="1"/>
  <c r="P89" i="1"/>
  <c r="O89" i="1"/>
  <c r="N89" i="1"/>
  <c r="N157" i="1"/>
  <c r="M157" i="1"/>
  <c r="R101" i="1"/>
  <c r="Q101" i="1"/>
  <c r="P101" i="1"/>
  <c r="O101" i="1"/>
  <c r="N101" i="1"/>
  <c r="N165" i="1"/>
  <c r="M165" i="1"/>
  <c r="R109" i="1"/>
  <c r="Q109" i="1"/>
  <c r="P109" i="1"/>
  <c r="O109" i="1"/>
  <c r="N109" i="1"/>
  <c r="N173" i="1"/>
  <c r="M173" i="1"/>
  <c r="P117" i="1"/>
  <c r="O117" i="1"/>
  <c r="N117" i="1"/>
  <c r="R117" i="1"/>
  <c r="Q117" i="1"/>
  <c r="N59" i="1"/>
  <c r="R59" i="1"/>
  <c r="O59" i="1"/>
  <c r="Q59" i="1"/>
  <c r="P59" i="1"/>
  <c r="N67" i="1"/>
  <c r="R67" i="1"/>
  <c r="O67" i="1"/>
  <c r="Q67" i="1"/>
  <c r="P67" i="1"/>
  <c r="Q278" i="1"/>
  <c r="P278" i="1"/>
  <c r="O278" i="1"/>
  <c r="N278" i="1"/>
  <c r="Q220" i="1"/>
  <c r="P220" i="1"/>
  <c r="O220" i="1"/>
  <c r="N220" i="1"/>
  <c r="R220" i="1"/>
  <c r="P245" i="1"/>
  <c r="O245" i="1"/>
  <c r="N245" i="1"/>
  <c r="Q245" i="1"/>
  <c r="O238" i="1"/>
  <c r="N238" i="1"/>
  <c r="R238" i="1"/>
  <c r="Q238" i="1"/>
  <c r="P238" i="1"/>
  <c r="N256" i="1"/>
  <c r="Q256" i="1"/>
  <c r="P256" i="1"/>
  <c r="O256" i="1"/>
  <c r="Q294" i="1"/>
  <c r="P294" i="1"/>
  <c r="O294" i="1"/>
  <c r="N294" i="1"/>
  <c r="O280" i="1"/>
  <c r="N280" i="1"/>
  <c r="P280" i="1"/>
  <c r="Q280" i="1"/>
  <c r="R69" i="2"/>
  <c r="R16" i="2"/>
  <c r="Q16" i="2"/>
  <c r="P16" i="2"/>
  <c r="O16" i="2"/>
  <c r="N16" i="2"/>
  <c r="B164" i="1"/>
  <c r="I81" i="1"/>
  <c r="H81" i="1"/>
  <c r="G81" i="1"/>
  <c r="F81" i="1"/>
  <c r="E137" i="1"/>
  <c r="E81" i="1"/>
  <c r="H225" i="1"/>
  <c r="G225" i="1"/>
  <c r="F225" i="1"/>
  <c r="E225" i="1"/>
  <c r="I225" i="1"/>
  <c r="G298" i="1"/>
  <c r="F298" i="1"/>
  <c r="E298" i="1"/>
  <c r="H298" i="1"/>
  <c r="N137" i="1"/>
  <c r="R81" i="1"/>
  <c r="Q81" i="1"/>
  <c r="P81" i="1"/>
  <c r="O81" i="1"/>
  <c r="N81" i="1"/>
  <c r="Q246" i="1"/>
  <c r="P246" i="1"/>
  <c r="O246" i="1"/>
  <c r="N246" i="1"/>
  <c r="Q302" i="1"/>
  <c r="P302" i="1"/>
  <c r="O302" i="1"/>
  <c r="N302" i="1"/>
  <c r="R71" i="2"/>
  <c r="G12" i="1"/>
  <c r="E12" i="1"/>
  <c r="C171" i="1"/>
  <c r="F30" i="2"/>
  <c r="H30" i="2"/>
  <c r="F26" i="2"/>
  <c r="H26" i="2"/>
  <c r="H22" i="2"/>
  <c r="F22" i="2"/>
  <c r="H18" i="2"/>
  <c r="F18" i="2"/>
  <c r="R23" i="2"/>
  <c r="Q23" i="2"/>
  <c r="P23" i="2"/>
  <c r="O23" i="2"/>
  <c r="N23" i="2"/>
  <c r="I57" i="2"/>
  <c r="I73" i="2"/>
  <c r="R67" i="2"/>
  <c r="I58" i="2"/>
  <c r="I23" i="2"/>
  <c r="H23" i="2"/>
  <c r="G23" i="2"/>
  <c r="F23" i="2"/>
  <c r="E23" i="2"/>
  <c r="R72" i="2"/>
  <c r="R18" i="2"/>
  <c r="Q18" i="2"/>
  <c r="P18" i="2"/>
  <c r="O18" i="2"/>
  <c r="N18" i="2"/>
  <c r="R34" i="2"/>
  <c r="Q34" i="2"/>
  <c r="P34" i="2"/>
  <c r="O34" i="2"/>
  <c r="N34" i="2"/>
  <c r="G26" i="2"/>
  <c r="E26" i="2"/>
  <c r="C165" i="1"/>
  <c r="C145" i="1"/>
  <c r="G17" i="1"/>
  <c r="E17" i="1"/>
  <c r="L170" i="1"/>
  <c r="L124" i="1"/>
  <c r="L178" i="1"/>
  <c r="L131" i="1"/>
  <c r="L139" i="1"/>
  <c r="C177" i="1"/>
  <c r="C128" i="1"/>
  <c r="C136" i="1"/>
  <c r="B177" i="1"/>
  <c r="B132" i="1"/>
  <c r="B145" i="1"/>
  <c r="O16" i="1"/>
  <c r="Q16" i="1"/>
  <c r="K173" i="1"/>
  <c r="K68" i="1"/>
  <c r="K129" i="1"/>
  <c r="K137" i="1"/>
  <c r="L27" i="1"/>
  <c r="L146" i="1"/>
  <c r="L92" i="1"/>
  <c r="K158" i="1"/>
  <c r="C158" i="1"/>
  <c r="B110" i="1"/>
  <c r="B150" i="1"/>
  <c r="I9" i="1"/>
  <c r="H9" i="1"/>
  <c r="G9" i="1"/>
  <c r="F9" i="1"/>
  <c r="E9" i="1"/>
  <c r="I34" i="1"/>
  <c r="H34" i="1"/>
  <c r="G34" i="1"/>
  <c r="F34" i="1"/>
  <c r="E34" i="1"/>
  <c r="I42" i="1"/>
  <c r="H42" i="1"/>
  <c r="G42" i="1"/>
  <c r="F42" i="1"/>
  <c r="E42" i="1"/>
  <c r="I50" i="1"/>
  <c r="H50" i="1"/>
  <c r="G50" i="1"/>
  <c r="F50" i="1"/>
  <c r="E50" i="1"/>
  <c r="I77" i="1"/>
  <c r="H77" i="1"/>
  <c r="G77" i="1"/>
  <c r="E133" i="1"/>
  <c r="F77" i="1"/>
  <c r="E77" i="1"/>
  <c r="E150" i="1"/>
  <c r="D150" i="1"/>
  <c r="I94" i="1"/>
  <c r="H94" i="1"/>
  <c r="G94" i="1"/>
  <c r="F94" i="1"/>
  <c r="E94" i="1"/>
  <c r="D110" i="1"/>
  <c r="E158" i="1"/>
  <c r="D158" i="1"/>
  <c r="I102" i="1"/>
  <c r="H102" i="1"/>
  <c r="G102" i="1"/>
  <c r="F102" i="1"/>
  <c r="E102" i="1"/>
  <c r="E175" i="1"/>
  <c r="D175" i="1"/>
  <c r="G119" i="1"/>
  <c r="F119" i="1"/>
  <c r="E119" i="1"/>
  <c r="I119" i="1"/>
  <c r="H119" i="1"/>
  <c r="E60" i="1"/>
  <c r="I60" i="1"/>
  <c r="H60" i="1"/>
  <c r="G60" i="1"/>
  <c r="F60" i="1"/>
  <c r="H216" i="1"/>
  <c r="G216" i="1"/>
  <c r="F216" i="1"/>
  <c r="E216" i="1"/>
  <c r="I216" i="1"/>
  <c r="H224" i="1"/>
  <c r="G224" i="1"/>
  <c r="F224" i="1"/>
  <c r="E224" i="1"/>
  <c r="I224" i="1"/>
  <c r="H270" i="1"/>
  <c r="G270" i="1"/>
  <c r="F270" i="1"/>
  <c r="E270" i="1"/>
  <c r="F231" i="1"/>
  <c r="E231" i="1"/>
  <c r="I231" i="1"/>
  <c r="H231" i="1"/>
  <c r="G231" i="1"/>
  <c r="F239" i="1"/>
  <c r="E239" i="1"/>
  <c r="I239" i="1"/>
  <c r="H239" i="1"/>
  <c r="G239" i="1"/>
  <c r="F269" i="1"/>
  <c r="E269" i="1"/>
  <c r="H269" i="1"/>
  <c r="G269" i="1"/>
  <c r="H248" i="1"/>
  <c r="G248" i="1"/>
  <c r="E248" i="1"/>
  <c r="F248" i="1"/>
  <c r="H283" i="1"/>
  <c r="G283" i="1"/>
  <c r="F283" i="1"/>
  <c r="E283" i="1"/>
  <c r="G294" i="1"/>
  <c r="F294" i="1"/>
  <c r="E294" i="1"/>
  <c r="H294" i="1"/>
  <c r="E297" i="1"/>
  <c r="H297" i="1"/>
  <c r="G297" i="1"/>
  <c r="F297" i="1"/>
  <c r="R33" i="1"/>
  <c r="Q33" i="1"/>
  <c r="P33" i="1"/>
  <c r="O33" i="1"/>
  <c r="N33" i="1"/>
  <c r="R41" i="1"/>
  <c r="Q41" i="1"/>
  <c r="P41" i="1"/>
  <c r="O41" i="1"/>
  <c r="N41" i="1"/>
  <c r="R49" i="1"/>
  <c r="Q49" i="1"/>
  <c r="P49" i="1"/>
  <c r="O49" i="1"/>
  <c r="N49" i="1"/>
  <c r="R79" i="1"/>
  <c r="Q79" i="1"/>
  <c r="N135" i="1"/>
  <c r="P79" i="1"/>
  <c r="O79" i="1"/>
  <c r="N79" i="1"/>
  <c r="R74" i="1"/>
  <c r="Q74" i="1"/>
  <c r="P74" i="1"/>
  <c r="O74" i="1"/>
  <c r="N74" i="1"/>
  <c r="N130" i="1"/>
  <c r="N150" i="1"/>
  <c r="R94" i="1"/>
  <c r="Q94" i="1"/>
  <c r="P94" i="1"/>
  <c r="O94" i="1"/>
  <c r="M150" i="1"/>
  <c r="N94" i="1"/>
  <c r="M110" i="1"/>
  <c r="N158" i="1"/>
  <c r="R102" i="1"/>
  <c r="Q102" i="1"/>
  <c r="P102" i="1"/>
  <c r="O102" i="1"/>
  <c r="M158" i="1"/>
  <c r="N102" i="1"/>
  <c r="N174" i="1"/>
  <c r="P118" i="1"/>
  <c r="M174" i="1"/>
  <c r="O118" i="1"/>
  <c r="N118" i="1"/>
  <c r="R118" i="1"/>
  <c r="Q118" i="1"/>
  <c r="N60" i="1"/>
  <c r="R60" i="1"/>
  <c r="O60" i="1"/>
  <c r="Q60" i="1"/>
  <c r="P60" i="1"/>
  <c r="Q255" i="1"/>
  <c r="P255" i="1"/>
  <c r="O255" i="1"/>
  <c r="N255" i="1"/>
  <c r="Q287" i="1"/>
  <c r="P287" i="1"/>
  <c r="O287" i="1"/>
  <c r="N287" i="1"/>
  <c r="Q221" i="1"/>
  <c r="P221" i="1"/>
  <c r="O221" i="1"/>
  <c r="N221" i="1"/>
  <c r="R221" i="1"/>
  <c r="P249" i="1"/>
  <c r="O249" i="1"/>
  <c r="N249" i="1"/>
  <c r="Q249" i="1"/>
  <c r="O231" i="1"/>
  <c r="N231" i="1"/>
  <c r="R231" i="1"/>
  <c r="Q231" i="1"/>
  <c r="P231" i="1"/>
  <c r="O239" i="1"/>
  <c r="N239" i="1"/>
  <c r="R239" i="1"/>
  <c r="Q239" i="1"/>
  <c r="P239" i="1"/>
  <c r="Q298" i="1"/>
  <c r="P298" i="1"/>
  <c r="O298" i="1"/>
  <c r="N298" i="1"/>
  <c r="Q284" i="1"/>
  <c r="P284" i="1"/>
  <c r="N284" i="1"/>
  <c r="O284" i="1"/>
  <c r="B27" i="1"/>
  <c r="E57" i="1"/>
  <c r="I57" i="1"/>
  <c r="H57" i="1"/>
  <c r="G57" i="1"/>
  <c r="F57" i="1"/>
  <c r="F127" i="1"/>
  <c r="G113" i="1"/>
  <c r="F113" i="1"/>
  <c r="E113" i="1"/>
  <c r="H127" i="1"/>
  <c r="I113" i="1"/>
  <c r="H113" i="1"/>
  <c r="H291" i="1"/>
  <c r="G291" i="1"/>
  <c r="F291" i="1"/>
  <c r="E291" i="1"/>
  <c r="H351" i="1"/>
  <c r="Q351" i="1"/>
  <c r="O351" i="1"/>
  <c r="M351" i="1"/>
  <c r="K351" i="1"/>
  <c r="H169" i="1"/>
  <c r="F169" i="1"/>
  <c r="R22" i="1"/>
  <c r="Q22" i="1"/>
  <c r="P22" i="1"/>
  <c r="O22" i="1"/>
  <c r="N22" i="1"/>
  <c r="I76" i="2"/>
  <c r="H76" i="2"/>
  <c r="G76" i="2"/>
  <c r="F76" i="2"/>
  <c r="E76" i="2"/>
  <c r="H199" i="1"/>
  <c r="G199" i="1"/>
  <c r="H260" i="1"/>
  <c r="G260" i="1"/>
  <c r="F260" i="1"/>
  <c r="E260" i="1"/>
  <c r="M322" i="1"/>
  <c r="K322" i="1"/>
  <c r="H322" i="1"/>
  <c r="Q322" i="1"/>
  <c r="O322" i="1"/>
  <c r="P113" i="1"/>
  <c r="O113" i="1"/>
  <c r="Q127" i="1"/>
  <c r="N113" i="1"/>
  <c r="O127" i="1"/>
  <c r="R113" i="1"/>
  <c r="Q113" i="1"/>
  <c r="G39" i="2"/>
  <c r="F39" i="2"/>
  <c r="E39" i="2"/>
  <c r="I39" i="2"/>
  <c r="H39" i="2"/>
  <c r="I51" i="2"/>
  <c r="H51" i="2"/>
  <c r="G51" i="2"/>
  <c r="F51" i="2"/>
  <c r="E51" i="2"/>
  <c r="K336" i="1"/>
  <c r="H336" i="1"/>
  <c r="Q336" i="1"/>
  <c r="O336" i="1"/>
  <c r="M336" i="1"/>
  <c r="R71" i="1"/>
  <c r="Q71" i="1"/>
  <c r="P71" i="1"/>
  <c r="O71" i="1"/>
  <c r="N71" i="1"/>
  <c r="N244" i="1"/>
  <c r="Q244" i="1"/>
  <c r="P244" i="1"/>
  <c r="O244" i="1"/>
  <c r="Q291" i="1"/>
  <c r="P291" i="1"/>
  <c r="O291" i="1"/>
  <c r="N291" i="1"/>
  <c r="E45" i="2"/>
  <c r="I45" i="2"/>
  <c r="H45" i="2"/>
  <c r="G45" i="2"/>
  <c r="F45" i="2"/>
  <c r="I87" i="1"/>
  <c r="H87" i="1"/>
  <c r="G87" i="1"/>
  <c r="F87" i="1"/>
  <c r="E87" i="1"/>
  <c r="O307" i="1"/>
  <c r="M307" i="1"/>
  <c r="K307" i="1"/>
  <c r="H307" i="1"/>
  <c r="Q307" i="1"/>
  <c r="R87" i="1"/>
  <c r="Q87" i="1"/>
  <c r="P87" i="1"/>
  <c r="O87" i="1"/>
  <c r="N87" i="1"/>
  <c r="Q275" i="1"/>
  <c r="P275" i="1"/>
  <c r="O275" i="1"/>
  <c r="N275" i="1"/>
  <c r="Q214" i="1"/>
  <c r="P214" i="1"/>
  <c r="O214" i="1"/>
  <c r="N214" i="1"/>
  <c r="R214" i="1"/>
  <c r="H214" i="1"/>
  <c r="G214" i="1"/>
  <c r="F214" i="1"/>
  <c r="E214" i="1"/>
  <c r="I214" i="1"/>
  <c r="Q143" i="1"/>
  <c r="O143" i="1"/>
  <c r="P39" i="2"/>
  <c r="O39" i="2"/>
  <c r="N39" i="2"/>
  <c r="R39" i="2"/>
  <c r="Q39" i="2"/>
  <c r="N45" i="2"/>
  <c r="R45" i="2"/>
  <c r="Q45" i="2"/>
  <c r="P45" i="2"/>
  <c r="O45" i="2"/>
  <c r="H275" i="1"/>
  <c r="G275" i="1"/>
  <c r="F275" i="1"/>
  <c r="E275" i="1"/>
  <c r="F230" i="1"/>
  <c r="E230" i="1"/>
  <c r="I230" i="1"/>
  <c r="H230" i="1"/>
  <c r="G230" i="1"/>
  <c r="H244" i="1"/>
  <c r="G244" i="1"/>
  <c r="E244" i="1"/>
  <c r="F244" i="1"/>
  <c r="Q169" i="1"/>
  <c r="O169" i="1"/>
  <c r="O230" i="1"/>
  <c r="N230" i="1"/>
  <c r="R230" i="1"/>
  <c r="Q230" i="1"/>
  <c r="P230" i="1"/>
  <c r="N57" i="1"/>
  <c r="R57" i="1"/>
  <c r="O57" i="1"/>
  <c r="Q57" i="1"/>
  <c r="P57" i="1"/>
  <c r="R76" i="2"/>
  <c r="Q76" i="2"/>
  <c r="P76" i="2"/>
  <c r="O76" i="2"/>
  <c r="N76" i="2"/>
  <c r="O51" i="2"/>
  <c r="I22" i="1"/>
  <c r="H22" i="1"/>
  <c r="G22" i="1"/>
  <c r="F22" i="1"/>
  <c r="E22" i="1"/>
  <c r="I71" i="1"/>
  <c r="H71" i="1"/>
  <c r="G71" i="1"/>
  <c r="F71" i="1"/>
  <c r="E71" i="1"/>
  <c r="H143" i="1"/>
  <c r="F143" i="1"/>
  <c r="F183" i="1"/>
  <c r="E183" i="1"/>
  <c r="Q199" i="1"/>
  <c r="P199" i="1"/>
  <c r="N260" i="1"/>
  <c r="Q260" i="1"/>
  <c r="P260" i="1"/>
  <c r="O260" i="1"/>
  <c r="H53" i="2" l="1"/>
  <c r="F53" i="2"/>
  <c r="M329" i="1"/>
  <c r="K329" i="1"/>
  <c r="H329" i="1"/>
  <c r="Q329" i="1"/>
  <c r="O329" i="1"/>
  <c r="N194" i="1"/>
  <c r="Q194" i="1"/>
  <c r="P194" i="1"/>
  <c r="O194" i="1"/>
  <c r="H184" i="1"/>
  <c r="G184" i="1"/>
  <c r="F184" i="1"/>
  <c r="E184" i="1"/>
  <c r="F191" i="1"/>
  <c r="E191" i="1"/>
  <c r="G191" i="1"/>
  <c r="H191" i="1"/>
  <c r="I79" i="2"/>
  <c r="H79" i="2"/>
  <c r="G79" i="2"/>
  <c r="F79" i="2"/>
  <c r="E79" i="2"/>
  <c r="C147" i="1"/>
  <c r="Q53" i="2"/>
  <c r="O53" i="2"/>
  <c r="Q57" i="2"/>
  <c r="O57" i="2"/>
  <c r="Q61" i="2"/>
  <c r="O61" i="2"/>
  <c r="Q65" i="2"/>
  <c r="O65" i="2"/>
  <c r="Q69" i="2"/>
  <c r="O69" i="2"/>
  <c r="O73" i="2"/>
  <c r="Q73" i="2"/>
  <c r="P55" i="2"/>
  <c r="N55" i="2"/>
  <c r="P59" i="2"/>
  <c r="N59" i="2"/>
  <c r="N63" i="2"/>
  <c r="P63" i="2"/>
  <c r="P67" i="2"/>
  <c r="N67" i="2"/>
  <c r="N71" i="2"/>
  <c r="P71" i="2"/>
  <c r="O312" i="1"/>
  <c r="M312" i="1"/>
  <c r="K312" i="1"/>
  <c r="H312" i="1"/>
  <c r="Q312" i="1"/>
  <c r="M330" i="1"/>
  <c r="K330" i="1"/>
  <c r="H330" i="1"/>
  <c r="Q330" i="1"/>
  <c r="O330" i="1"/>
  <c r="I91" i="1"/>
  <c r="H91" i="1"/>
  <c r="E147" i="1"/>
  <c r="G91" i="1"/>
  <c r="D147" i="1"/>
  <c r="F91" i="1"/>
  <c r="E91" i="1"/>
  <c r="K341" i="1"/>
  <c r="H341" i="1"/>
  <c r="Q341" i="1"/>
  <c r="O341" i="1"/>
  <c r="M341" i="1"/>
  <c r="K347" i="1"/>
  <c r="Q347" i="1"/>
  <c r="O347" i="1"/>
  <c r="M347" i="1"/>
  <c r="H347" i="1"/>
  <c r="R26" i="1"/>
  <c r="Q26" i="1"/>
  <c r="P26" i="1"/>
  <c r="O26" i="1"/>
  <c r="N26" i="1"/>
  <c r="N147" i="1"/>
  <c r="M147" i="1"/>
  <c r="R91" i="1"/>
  <c r="Q91" i="1"/>
  <c r="P91" i="1"/>
  <c r="O91" i="1"/>
  <c r="N91" i="1"/>
  <c r="H352" i="1"/>
  <c r="Q352" i="1"/>
  <c r="M352" i="1"/>
  <c r="K352" i="1"/>
  <c r="O352" i="1"/>
  <c r="K360" i="1"/>
  <c r="H360" i="1"/>
  <c r="Q360" i="1"/>
  <c r="M360" i="1"/>
  <c r="O360" i="1"/>
  <c r="B146" i="1"/>
  <c r="B92" i="1"/>
  <c r="B148" i="1" s="1"/>
  <c r="P191" i="1"/>
  <c r="O191" i="1"/>
  <c r="N191" i="1"/>
  <c r="Q191" i="1"/>
  <c r="E67" i="2"/>
  <c r="G67" i="2"/>
  <c r="N146" i="1"/>
  <c r="R90" i="1"/>
  <c r="Q90" i="1"/>
  <c r="P90" i="1"/>
  <c r="O90" i="1"/>
  <c r="M146" i="1"/>
  <c r="N90" i="1"/>
  <c r="M92" i="1"/>
  <c r="Q184" i="1"/>
  <c r="P184" i="1"/>
  <c r="O184" i="1"/>
  <c r="N184" i="1"/>
  <c r="R79" i="2"/>
  <c r="Q79" i="2"/>
  <c r="P79" i="2"/>
  <c r="O79" i="2"/>
  <c r="N79" i="2"/>
  <c r="C149" i="1"/>
  <c r="E46" i="2"/>
  <c r="I46" i="2"/>
  <c r="H46" i="2"/>
  <c r="G46" i="2"/>
  <c r="F46" i="2"/>
  <c r="H54" i="2"/>
  <c r="F54" i="2"/>
  <c r="H58" i="2"/>
  <c r="F58" i="2"/>
  <c r="H62" i="2"/>
  <c r="F62" i="2"/>
  <c r="F66" i="2"/>
  <c r="H66" i="2"/>
  <c r="F70" i="2"/>
  <c r="H70" i="2"/>
  <c r="G52" i="2"/>
  <c r="E52" i="2"/>
  <c r="G56" i="2"/>
  <c r="E56" i="2"/>
  <c r="G60" i="2"/>
  <c r="E60" i="2"/>
  <c r="E64" i="2"/>
  <c r="G64" i="2"/>
  <c r="G68" i="2"/>
  <c r="E68" i="2"/>
  <c r="E72" i="2"/>
  <c r="G72" i="2"/>
  <c r="O313" i="1"/>
  <c r="M313" i="1"/>
  <c r="K313" i="1"/>
  <c r="H313" i="1"/>
  <c r="Q313" i="1"/>
  <c r="M323" i="1"/>
  <c r="K323" i="1"/>
  <c r="H323" i="1"/>
  <c r="Q323" i="1"/>
  <c r="O323" i="1"/>
  <c r="M331" i="1"/>
  <c r="K331" i="1"/>
  <c r="H331" i="1"/>
  <c r="Q331" i="1"/>
  <c r="O331" i="1"/>
  <c r="I93" i="1"/>
  <c r="E149" i="1"/>
  <c r="H93" i="1"/>
  <c r="D149" i="1"/>
  <c r="G93" i="1"/>
  <c r="F93" i="1"/>
  <c r="E93" i="1"/>
  <c r="K342" i="1"/>
  <c r="H342" i="1"/>
  <c r="Q342" i="1"/>
  <c r="M342" i="1"/>
  <c r="O342" i="1"/>
  <c r="K348" i="1"/>
  <c r="M348" i="1"/>
  <c r="H348" i="1"/>
  <c r="O348" i="1"/>
  <c r="Q348" i="1"/>
  <c r="R28" i="1"/>
  <c r="Q28" i="1"/>
  <c r="P28" i="1"/>
  <c r="O28" i="1"/>
  <c r="N28" i="1"/>
  <c r="N149" i="1"/>
  <c r="M149" i="1"/>
  <c r="R93" i="1"/>
  <c r="Q93" i="1"/>
  <c r="P93" i="1"/>
  <c r="O93" i="1"/>
  <c r="N93" i="1"/>
  <c r="K353" i="1"/>
  <c r="H353" i="1"/>
  <c r="Q353" i="1"/>
  <c r="O353" i="1"/>
  <c r="M353" i="1"/>
  <c r="K361" i="1"/>
  <c r="H361" i="1"/>
  <c r="Q361" i="1"/>
  <c r="O361" i="1"/>
  <c r="M361" i="1"/>
  <c r="B147" i="1"/>
  <c r="N186" i="1"/>
  <c r="Q186" i="1"/>
  <c r="O186" i="1"/>
  <c r="P186" i="1"/>
  <c r="Q193" i="1"/>
  <c r="P193" i="1"/>
  <c r="O193" i="1"/>
  <c r="N193" i="1"/>
  <c r="Q202" i="1"/>
  <c r="P202" i="1"/>
  <c r="O202" i="1"/>
  <c r="N202" i="1"/>
  <c r="Q185" i="1"/>
  <c r="O185" i="1"/>
  <c r="P185" i="1"/>
  <c r="N185" i="1"/>
  <c r="N208" i="1"/>
  <c r="Q208" i="1"/>
  <c r="O208" i="1"/>
  <c r="P208" i="1"/>
  <c r="C146" i="1"/>
  <c r="C92" i="1"/>
  <c r="C148" i="1" s="1"/>
  <c r="K359" i="1"/>
  <c r="H359" i="1"/>
  <c r="Q359" i="1"/>
  <c r="O359" i="1"/>
  <c r="M359" i="1"/>
  <c r="G186" i="1"/>
  <c r="H186" i="1"/>
  <c r="F186" i="1"/>
  <c r="E186" i="1"/>
  <c r="N46" i="2"/>
  <c r="R46" i="2"/>
  <c r="Q46" i="2"/>
  <c r="P46" i="2"/>
  <c r="O46" i="2"/>
  <c r="G40" i="2"/>
  <c r="F40" i="2"/>
  <c r="E40" i="2"/>
  <c r="I40" i="2"/>
  <c r="H40" i="2"/>
  <c r="Q54" i="2"/>
  <c r="O54" i="2"/>
  <c r="Q58" i="2"/>
  <c r="O58" i="2"/>
  <c r="Q62" i="2"/>
  <c r="O62" i="2"/>
  <c r="Q66" i="2"/>
  <c r="O66" i="2"/>
  <c r="Q70" i="2"/>
  <c r="O70" i="2"/>
  <c r="P52" i="2"/>
  <c r="N52" i="2"/>
  <c r="N56" i="2"/>
  <c r="P56" i="2"/>
  <c r="P60" i="2"/>
  <c r="N60" i="2"/>
  <c r="N64" i="2"/>
  <c r="P64" i="2"/>
  <c r="P68" i="2"/>
  <c r="N68" i="2"/>
  <c r="P72" i="2"/>
  <c r="N72" i="2"/>
  <c r="O314" i="1"/>
  <c r="M314" i="1"/>
  <c r="K314" i="1"/>
  <c r="H314" i="1"/>
  <c r="Q314" i="1"/>
  <c r="M324" i="1"/>
  <c r="K324" i="1"/>
  <c r="H324" i="1"/>
  <c r="Q324" i="1"/>
  <c r="O324" i="1"/>
  <c r="M332" i="1"/>
  <c r="K332" i="1"/>
  <c r="H332" i="1"/>
  <c r="Q332" i="1"/>
  <c r="O332" i="1"/>
  <c r="K343" i="1"/>
  <c r="M343" i="1"/>
  <c r="H343" i="1"/>
  <c r="Q343" i="1"/>
  <c r="O343" i="1"/>
  <c r="K354" i="1"/>
  <c r="H354" i="1"/>
  <c r="Q354" i="1"/>
  <c r="O354" i="1"/>
  <c r="M354" i="1"/>
  <c r="K362" i="1"/>
  <c r="H362" i="1"/>
  <c r="Q362" i="1"/>
  <c r="O362" i="1"/>
  <c r="M362" i="1"/>
  <c r="B149" i="1"/>
  <c r="P187" i="1"/>
  <c r="O187" i="1"/>
  <c r="N187" i="1"/>
  <c r="Q187" i="1"/>
  <c r="N200" i="1"/>
  <c r="Q200" i="1"/>
  <c r="P200" i="1"/>
  <c r="O200" i="1"/>
  <c r="Q206" i="1"/>
  <c r="P206" i="1"/>
  <c r="O206" i="1"/>
  <c r="N206" i="1"/>
  <c r="R78" i="2"/>
  <c r="Q78" i="2"/>
  <c r="P78" i="2"/>
  <c r="O78" i="2"/>
  <c r="N78" i="2"/>
  <c r="P42" i="2"/>
  <c r="O42" i="2"/>
  <c r="N42" i="2"/>
  <c r="Q42" i="2"/>
  <c r="R42" i="2"/>
  <c r="H57" i="2"/>
  <c r="F57" i="2"/>
  <c r="G55" i="2"/>
  <c r="E55" i="2"/>
  <c r="G71" i="2"/>
  <c r="E71" i="2"/>
  <c r="E146" i="1"/>
  <c r="D146" i="1"/>
  <c r="I90" i="1"/>
  <c r="H90" i="1"/>
  <c r="G90" i="1"/>
  <c r="F90" i="1"/>
  <c r="E90" i="1"/>
  <c r="D92" i="1"/>
  <c r="H193" i="1"/>
  <c r="G193" i="1"/>
  <c r="F193" i="1"/>
  <c r="E193" i="1"/>
  <c r="H185" i="1"/>
  <c r="G185" i="1"/>
  <c r="E185" i="1"/>
  <c r="F185" i="1"/>
  <c r="H190" i="1"/>
  <c r="G190" i="1"/>
  <c r="F190" i="1"/>
  <c r="E190" i="1"/>
  <c r="E47" i="2"/>
  <c r="I47" i="2"/>
  <c r="H47" i="2"/>
  <c r="G47" i="2"/>
  <c r="F47" i="2"/>
  <c r="P40" i="2"/>
  <c r="O40" i="2"/>
  <c r="N40" i="2"/>
  <c r="Q40" i="2"/>
  <c r="R40" i="2"/>
  <c r="H55" i="2"/>
  <c r="F55" i="2"/>
  <c r="H59" i="2"/>
  <c r="F59" i="2"/>
  <c r="H63" i="2"/>
  <c r="F63" i="2"/>
  <c r="F67" i="2"/>
  <c r="H67" i="2"/>
  <c r="H71" i="2"/>
  <c r="F71" i="2"/>
  <c r="G53" i="2"/>
  <c r="E53" i="2"/>
  <c r="G57" i="2"/>
  <c r="E57" i="2"/>
  <c r="G61" i="2"/>
  <c r="E61" i="2"/>
  <c r="E65" i="2"/>
  <c r="G65" i="2"/>
  <c r="G69" i="2"/>
  <c r="E69" i="2"/>
  <c r="G73" i="2"/>
  <c r="E73" i="2"/>
  <c r="O315" i="1"/>
  <c r="M315" i="1"/>
  <c r="K315" i="1"/>
  <c r="H315" i="1"/>
  <c r="Q315" i="1"/>
  <c r="M325" i="1"/>
  <c r="K325" i="1"/>
  <c r="H325" i="1"/>
  <c r="Q325" i="1"/>
  <c r="O325" i="1"/>
  <c r="M333" i="1"/>
  <c r="K333" i="1"/>
  <c r="H333" i="1"/>
  <c r="O333" i="1"/>
  <c r="Q333" i="1"/>
  <c r="K355" i="1"/>
  <c r="H355" i="1"/>
  <c r="Q355" i="1"/>
  <c r="O355" i="1"/>
  <c r="M355" i="1"/>
  <c r="N204" i="1"/>
  <c r="Q204" i="1"/>
  <c r="P204" i="1"/>
  <c r="O204" i="1"/>
  <c r="Q203" i="1"/>
  <c r="P203" i="1"/>
  <c r="O203" i="1"/>
  <c r="N203" i="1"/>
  <c r="P205" i="1"/>
  <c r="O205" i="1"/>
  <c r="N205" i="1"/>
  <c r="Q205" i="1"/>
  <c r="P195" i="1"/>
  <c r="O195" i="1"/>
  <c r="N195" i="1"/>
  <c r="Q195" i="1"/>
  <c r="F187" i="1"/>
  <c r="E187" i="1"/>
  <c r="G187" i="1"/>
  <c r="H187" i="1"/>
  <c r="H65" i="2"/>
  <c r="F65" i="2"/>
  <c r="F195" i="1"/>
  <c r="E195" i="1"/>
  <c r="H195" i="1"/>
  <c r="G195" i="1"/>
  <c r="H188" i="1"/>
  <c r="G188" i="1"/>
  <c r="F188" i="1"/>
  <c r="E188" i="1"/>
  <c r="H194" i="1"/>
  <c r="G194" i="1"/>
  <c r="E194" i="1"/>
  <c r="F194" i="1"/>
  <c r="I25" i="1"/>
  <c r="H25" i="1"/>
  <c r="G25" i="1"/>
  <c r="F25" i="1"/>
  <c r="E25" i="1"/>
  <c r="D27" i="1"/>
  <c r="I77" i="2"/>
  <c r="H77" i="2"/>
  <c r="G77" i="2"/>
  <c r="F77" i="2"/>
  <c r="E77" i="2"/>
  <c r="N47" i="2"/>
  <c r="R47" i="2"/>
  <c r="Q47" i="2"/>
  <c r="P47" i="2"/>
  <c r="O47" i="2"/>
  <c r="G41" i="2"/>
  <c r="F41" i="2"/>
  <c r="E41" i="2"/>
  <c r="I41" i="2"/>
  <c r="H41" i="2"/>
  <c r="Q55" i="2"/>
  <c r="O55" i="2"/>
  <c r="Q59" i="2"/>
  <c r="O59" i="2"/>
  <c r="Q63" i="2"/>
  <c r="O63" i="2"/>
  <c r="Q67" i="2"/>
  <c r="O67" i="2"/>
  <c r="O71" i="2"/>
  <c r="Q71" i="2"/>
  <c r="P53" i="2"/>
  <c r="N53" i="2"/>
  <c r="P57" i="2"/>
  <c r="N57" i="2"/>
  <c r="P61" i="2"/>
  <c r="N61" i="2"/>
  <c r="P65" i="2"/>
  <c r="N65" i="2"/>
  <c r="N69" i="2"/>
  <c r="P69" i="2"/>
  <c r="P73" i="2"/>
  <c r="N73" i="2"/>
  <c r="O308" i="1"/>
  <c r="M308" i="1"/>
  <c r="K308" i="1"/>
  <c r="H308" i="1"/>
  <c r="Q308" i="1"/>
  <c r="O316" i="1"/>
  <c r="M316" i="1"/>
  <c r="K316" i="1"/>
  <c r="H316" i="1"/>
  <c r="Q316" i="1"/>
  <c r="M326" i="1"/>
  <c r="K326" i="1"/>
  <c r="H326" i="1"/>
  <c r="Q326" i="1"/>
  <c r="O326" i="1"/>
  <c r="K337" i="1"/>
  <c r="H337" i="1"/>
  <c r="Q337" i="1"/>
  <c r="O337" i="1"/>
  <c r="M337" i="1"/>
  <c r="K356" i="1"/>
  <c r="H356" i="1"/>
  <c r="Q356" i="1"/>
  <c r="M356" i="1"/>
  <c r="O356" i="1"/>
  <c r="Q188" i="1"/>
  <c r="P188" i="1"/>
  <c r="O188" i="1"/>
  <c r="N188" i="1"/>
  <c r="P209" i="1"/>
  <c r="O209" i="1"/>
  <c r="N209" i="1"/>
  <c r="Q209" i="1"/>
  <c r="P201" i="1"/>
  <c r="O201" i="1"/>
  <c r="N201" i="1"/>
  <c r="Q201" i="1"/>
  <c r="N190" i="1"/>
  <c r="Q190" i="1"/>
  <c r="P190" i="1"/>
  <c r="O190" i="1"/>
  <c r="F69" i="2"/>
  <c r="H69" i="2"/>
  <c r="O311" i="1"/>
  <c r="M311" i="1"/>
  <c r="K311" i="1"/>
  <c r="H311" i="1"/>
  <c r="Q311" i="1"/>
  <c r="K340" i="1"/>
  <c r="H340" i="1"/>
  <c r="Q340" i="1"/>
  <c r="O340" i="1"/>
  <c r="M340" i="1"/>
  <c r="H192" i="1"/>
  <c r="G192" i="1"/>
  <c r="F192" i="1"/>
  <c r="E192" i="1"/>
  <c r="I26" i="1"/>
  <c r="H26" i="1"/>
  <c r="G26" i="1"/>
  <c r="F26" i="1"/>
  <c r="E26" i="1"/>
  <c r="R77" i="2"/>
  <c r="Q77" i="2"/>
  <c r="P77" i="2"/>
  <c r="O77" i="2"/>
  <c r="N77" i="2"/>
  <c r="E48" i="2"/>
  <c r="I48" i="2"/>
  <c r="H48" i="2"/>
  <c r="G48" i="2"/>
  <c r="F48" i="2"/>
  <c r="P41" i="2"/>
  <c r="O41" i="2"/>
  <c r="N41" i="2"/>
  <c r="R41" i="2"/>
  <c r="Q41" i="2"/>
  <c r="H52" i="2"/>
  <c r="F52" i="2"/>
  <c r="H56" i="2"/>
  <c r="F56" i="2"/>
  <c r="H60" i="2"/>
  <c r="F60" i="2"/>
  <c r="H64" i="2"/>
  <c r="F64" i="2"/>
  <c r="H68" i="2"/>
  <c r="F68" i="2"/>
  <c r="F72" i="2"/>
  <c r="H72" i="2"/>
  <c r="G54" i="2"/>
  <c r="E54" i="2"/>
  <c r="G58" i="2"/>
  <c r="E58" i="2"/>
  <c r="G62" i="2"/>
  <c r="E62" i="2"/>
  <c r="G66" i="2"/>
  <c r="E66" i="2"/>
  <c r="E70" i="2"/>
  <c r="G70" i="2"/>
  <c r="O309" i="1"/>
  <c r="M309" i="1"/>
  <c r="K309" i="1"/>
  <c r="H309" i="1"/>
  <c r="Q309" i="1"/>
  <c r="O317" i="1"/>
  <c r="M317" i="1"/>
  <c r="K317" i="1"/>
  <c r="H317" i="1"/>
  <c r="Q317" i="1"/>
  <c r="M327" i="1"/>
  <c r="K327" i="1"/>
  <c r="H327" i="1"/>
  <c r="Q327" i="1"/>
  <c r="O327" i="1"/>
  <c r="K338" i="1"/>
  <c r="H338" i="1"/>
  <c r="Q338" i="1"/>
  <c r="M338" i="1"/>
  <c r="O338" i="1"/>
  <c r="K344" i="1"/>
  <c r="Q344" i="1"/>
  <c r="O344" i="1"/>
  <c r="M344" i="1"/>
  <c r="H344" i="1"/>
  <c r="K357" i="1"/>
  <c r="H357" i="1"/>
  <c r="Q357" i="1"/>
  <c r="O357" i="1"/>
  <c r="M357" i="1"/>
  <c r="Q192" i="1"/>
  <c r="P192" i="1"/>
  <c r="O192" i="1"/>
  <c r="N192" i="1"/>
  <c r="H189" i="1"/>
  <c r="G189" i="1"/>
  <c r="F189" i="1"/>
  <c r="E189" i="1"/>
  <c r="H61" i="2"/>
  <c r="F61" i="2"/>
  <c r="H73" i="2"/>
  <c r="F73" i="2"/>
  <c r="G59" i="2"/>
  <c r="E59" i="2"/>
  <c r="E63" i="2"/>
  <c r="G63" i="2"/>
  <c r="O319" i="1"/>
  <c r="M319" i="1"/>
  <c r="K319" i="1"/>
  <c r="H319" i="1"/>
  <c r="Q319" i="1"/>
  <c r="K346" i="1"/>
  <c r="O346" i="1"/>
  <c r="M346" i="1"/>
  <c r="H346" i="1"/>
  <c r="Q346" i="1"/>
  <c r="R25" i="1"/>
  <c r="Q25" i="1"/>
  <c r="P25" i="1"/>
  <c r="O25" i="1"/>
  <c r="N25" i="1"/>
  <c r="M27" i="1"/>
  <c r="I28" i="1"/>
  <c r="H28" i="1"/>
  <c r="G28" i="1"/>
  <c r="F28" i="1"/>
  <c r="E28" i="1"/>
  <c r="I78" i="2"/>
  <c r="H78" i="2"/>
  <c r="G78" i="2"/>
  <c r="F78" i="2"/>
  <c r="E78" i="2"/>
  <c r="N48" i="2"/>
  <c r="R48" i="2"/>
  <c r="Q48" i="2"/>
  <c r="P48" i="2"/>
  <c r="O48" i="2"/>
  <c r="G42" i="2"/>
  <c r="F42" i="2"/>
  <c r="E42" i="2"/>
  <c r="I42" i="2"/>
  <c r="H42" i="2"/>
  <c r="O52" i="2"/>
  <c r="Q52" i="2"/>
  <c r="O56" i="2"/>
  <c r="Q56" i="2"/>
  <c r="Q60" i="2"/>
  <c r="O60" i="2"/>
  <c r="Q64" i="2"/>
  <c r="O64" i="2"/>
  <c r="Q68" i="2"/>
  <c r="O68" i="2"/>
  <c r="Q72" i="2"/>
  <c r="O72" i="2"/>
  <c r="P54" i="2"/>
  <c r="N54" i="2"/>
  <c r="N58" i="2"/>
  <c r="P58" i="2"/>
  <c r="N62" i="2"/>
  <c r="P62" i="2"/>
  <c r="P66" i="2"/>
  <c r="N66" i="2"/>
  <c r="N70" i="2"/>
  <c r="P70" i="2"/>
  <c r="O310" i="1"/>
  <c r="M310" i="1"/>
  <c r="K310" i="1"/>
  <c r="H310" i="1"/>
  <c r="Q310" i="1"/>
  <c r="O318" i="1"/>
  <c r="M318" i="1"/>
  <c r="K318" i="1"/>
  <c r="H318" i="1"/>
  <c r="Q318" i="1"/>
  <c r="M328" i="1"/>
  <c r="K328" i="1"/>
  <c r="H328" i="1"/>
  <c r="Q328" i="1"/>
  <c r="O328" i="1"/>
  <c r="K339" i="1"/>
  <c r="H339" i="1"/>
  <c r="Q339" i="1"/>
  <c r="O339" i="1"/>
  <c r="M339" i="1"/>
  <c r="K345" i="1"/>
  <c r="Q345" i="1"/>
  <c r="O345" i="1"/>
  <c r="M345" i="1"/>
  <c r="H345" i="1"/>
  <c r="K358" i="1"/>
  <c r="H358" i="1"/>
  <c r="Q358" i="1"/>
  <c r="O358" i="1"/>
  <c r="M358" i="1"/>
  <c r="Q189" i="1"/>
  <c r="P189" i="1"/>
  <c r="O189" i="1"/>
  <c r="N189" i="1"/>
  <c r="Q207" i="1"/>
  <c r="P207" i="1"/>
  <c r="O207" i="1"/>
  <c r="N207" i="1"/>
  <c r="Q161" i="1"/>
  <c r="O161" i="1"/>
  <c r="F131" i="1"/>
  <c r="H131" i="1"/>
  <c r="H177" i="1"/>
  <c r="F177" i="1"/>
  <c r="H151" i="1"/>
  <c r="F151" i="1"/>
  <c r="Q137" i="1"/>
  <c r="O137" i="1"/>
  <c r="Q145" i="1"/>
  <c r="O145" i="1"/>
  <c r="H165" i="1"/>
  <c r="F165" i="1"/>
  <c r="N68" i="1"/>
  <c r="R68" i="1"/>
  <c r="Q68" i="1"/>
  <c r="P68" i="1"/>
  <c r="O68" i="1"/>
  <c r="Q172" i="1"/>
  <c r="O172" i="1"/>
  <c r="Q164" i="1"/>
  <c r="O164" i="1"/>
  <c r="H156" i="1"/>
  <c r="F156" i="1"/>
  <c r="F135" i="1"/>
  <c r="H135" i="1"/>
  <c r="H159" i="1"/>
  <c r="F159" i="1"/>
  <c r="O129" i="1"/>
  <c r="Q129" i="1"/>
  <c r="Q178" i="1"/>
  <c r="O178" i="1"/>
  <c r="Q154" i="1"/>
  <c r="O154" i="1"/>
  <c r="H171" i="1"/>
  <c r="F171" i="1"/>
  <c r="Q177" i="1"/>
  <c r="O177" i="1"/>
  <c r="H129" i="1"/>
  <c r="F129" i="1"/>
  <c r="G54" i="1"/>
  <c r="H54" i="1"/>
  <c r="F54" i="1"/>
  <c r="E54" i="1"/>
  <c r="I54" i="1"/>
  <c r="Q159" i="1"/>
  <c r="O159" i="1"/>
  <c r="H175" i="1"/>
  <c r="F175" i="1"/>
  <c r="H133" i="1"/>
  <c r="F133" i="1"/>
  <c r="Q157" i="1"/>
  <c r="O157" i="1"/>
  <c r="H174" i="1"/>
  <c r="F174" i="1"/>
  <c r="H138" i="1"/>
  <c r="F138" i="1"/>
  <c r="H164" i="1"/>
  <c r="F164" i="1"/>
  <c r="H136" i="1"/>
  <c r="F136" i="1"/>
  <c r="H155" i="1"/>
  <c r="F155" i="1"/>
  <c r="Q170" i="1"/>
  <c r="O170" i="1"/>
  <c r="Q162" i="1"/>
  <c r="O162" i="1"/>
  <c r="H153" i="1"/>
  <c r="F153" i="1"/>
  <c r="Q176" i="1"/>
  <c r="O176" i="1"/>
  <c r="E166" i="1"/>
  <c r="D166" i="1"/>
  <c r="I110" i="1"/>
  <c r="H110" i="1"/>
  <c r="G110" i="1"/>
  <c r="F110" i="1"/>
  <c r="E110" i="1"/>
  <c r="H157" i="1"/>
  <c r="F157" i="1"/>
  <c r="Q174" i="1"/>
  <c r="O174" i="1"/>
  <c r="Q158" i="1"/>
  <c r="O158" i="1"/>
  <c r="Q150" i="1"/>
  <c r="O150" i="1"/>
  <c r="B166" i="1"/>
  <c r="Q173" i="1"/>
  <c r="O173" i="1"/>
  <c r="Q165" i="1"/>
  <c r="O165" i="1"/>
  <c r="E68" i="1"/>
  <c r="I68" i="1"/>
  <c r="H68" i="1"/>
  <c r="G68" i="1"/>
  <c r="F68" i="1"/>
  <c r="H173" i="1"/>
  <c r="F173" i="1"/>
  <c r="Q155" i="1"/>
  <c r="O155" i="1"/>
  <c r="H163" i="1"/>
  <c r="F163" i="1"/>
  <c r="P54" i="1"/>
  <c r="R54" i="1"/>
  <c r="Q54" i="1"/>
  <c r="O54" i="1"/>
  <c r="N54" i="1"/>
  <c r="H161" i="1"/>
  <c r="F161" i="1"/>
  <c r="Q139" i="1"/>
  <c r="O139" i="1"/>
  <c r="H128" i="1"/>
  <c r="F128" i="1"/>
  <c r="Q156" i="1"/>
  <c r="O156" i="1"/>
  <c r="N166" i="1"/>
  <c r="R110" i="1"/>
  <c r="Q110" i="1"/>
  <c r="P110" i="1"/>
  <c r="O110" i="1"/>
  <c r="M166" i="1"/>
  <c r="N110" i="1"/>
  <c r="Q130" i="1"/>
  <c r="O130" i="1"/>
  <c r="H145" i="1"/>
  <c r="F145" i="1"/>
  <c r="F139" i="1"/>
  <c r="H139" i="1"/>
  <c r="Q132" i="1"/>
  <c r="O132" i="1"/>
  <c r="Q179" i="1"/>
  <c r="O179" i="1"/>
  <c r="Q171" i="1"/>
  <c r="O171" i="1"/>
  <c r="Q163" i="1"/>
  <c r="O163" i="1"/>
  <c r="H172" i="1"/>
  <c r="F172" i="1"/>
  <c r="K180" i="1"/>
  <c r="Q175" i="1"/>
  <c r="O175" i="1"/>
  <c r="H178" i="1"/>
  <c r="F178" i="1"/>
  <c r="H170" i="1"/>
  <c r="F170" i="1"/>
  <c r="Q151" i="1"/>
  <c r="O151" i="1"/>
  <c r="H137" i="1"/>
  <c r="F137" i="1"/>
  <c r="H132" i="1"/>
  <c r="F132" i="1"/>
  <c r="Q136" i="1"/>
  <c r="O136" i="1"/>
  <c r="H130" i="1"/>
  <c r="F130" i="1"/>
  <c r="H144" i="1"/>
  <c r="F144" i="1"/>
  <c r="Q135" i="1"/>
  <c r="O135" i="1"/>
  <c r="L148" i="1"/>
  <c r="L180" i="1"/>
  <c r="O133" i="1"/>
  <c r="Q133" i="1"/>
  <c r="L166" i="1"/>
  <c r="N180" i="1"/>
  <c r="M180" i="1"/>
  <c r="P124" i="1"/>
  <c r="O124" i="1"/>
  <c r="N124" i="1"/>
  <c r="R124" i="1"/>
  <c r="Q124" i="1"/>
  <c r="Q152" i="1"/>
  <c r="O152" i="1"/>
  <c r="H152" i="1"/>
  <c r="F152" i="1"/>
  <c r="Q131" i="1"/>
  <c r="O131" i="1"/>
  <c r="H162" i="1"/>
  <c r="F162" i="1"/>
  <c r="Q134" i="1"/>
  <c r="O134" i="1"/>
  <c r="H158" i="1"/>
  <c r="F158" i="1"/>
  <c r="H150" i="1"/>
  <c r="F150" i="1"/>
  <c r="Q128" i="1"/>
  <c r="O128" i="1"/>
  <c r="Q144" i="1"/>
  <c r="O144" i="1"/>
  <c r="H134" i="1"/>
  <c r="F134" i="1"/>
  <c r="Q138" i="1"/>
  <c r="O138" i="1"/>
  <c r="F179" i="1"/>
  <c r="H179" i="1"/>
  <c r="H154" i="1"/>
  <c r="F154" i="1"/>
  <c r="Q153" i="1"/>
  <c r="O153" i="1"/>
  <c r="E180" i="1"/>
  <c r="G124" i="1"/>
  <c r="D180" i="1"/>
  <c r="F124" i="1"/>
  <c r="E124" i="1"/>
  <c r="I124" i="1"/>
  <c r="H124" i="1"/>
  <c r="H176" i="1"/>
  <c r="F176" i="1"/>
  <c r="Q160" i="1"/>
  <c r="O160" i="1"/>
  <c r="H160" i="1"/>
  <c r="F160" i="1"/>
  <c r="Q210" i="1" l="1"/>
  <c r="P210" i="1"/>
  <c r="O210" i="1"/>
  <c r="N210" i="1"/>
  <c r="H146" i="1"/>
  <c r="F146" i="1"/>
  <c r="I27" i="1"/>
  <c r="H27" i="1"/>
  <c r="G27" i="1"/>
  <c r="F27" i="1"/>
  <c r="E27" i="1"/>
  <c r="E148" i="1"/>
  <c r="D148" i="1"/>
  <c r="I92" i="1"/>
  <c r="H92" i="1"/>
  <c r="G92" i="1"/>
  <c r="F92" i="1"/>
  <c r="E92" i="1"/>
  <c r="H149" i="1"/>
  <c r="F149" i="1"/>
  <c r="Q180" i="1"/>
  <c r="O180" i="1"/>
  <c r="H166" i="1"/>
  <c r="F166" i="1"/>
  <c r="R27" i="1"/>
  <c r="Q27" i="1"/>
  <c r="P27" i="1"/>
  <c r="O27" i="1"/>
  <c r="N27" i="1"/>
  <c r="H147" i="1"/>
  <c r="F147" i="1"/>
  <c r="H180" i="1"/>
  <c r="F180" i="1"/>
  <c r="Q149" i="1"/>
  <c r="O149" i="1"/>
  <c r="N148" i="1"/>
  <c r="R92" i="1"/>
  <c r="Q92" i="1"/>
  <c r="P92" i="1"/>
  <c r="M148" i="1"/>
  <c r="O92" i="1"/>
  <c r="N92" i="1"/>
  <c r="O147" i="1"/>
  <c r="Q147" i="1"/>
  <c r="Q166" i="1"/>
  <c r="O166" i="1"/>
  <c r="Q146" i="1"/>
  <c r="O146" i="1"/>
  <c r="Q148" i="1" l="1"/>
  <c r="O148" i="1"/>
  <c r="H148" i="1"/>
  <c r="F148" i="1"/>
</calcChain>
</file>

<file path=xl/sharedStrings.xml><?xml version="1.0" encoding="utf-8"?>
<sst xmlns="http://schemas.openxmlformats.org/spreadsheetml/2006/main" count="428" uniqueCount="115">
  <si>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</si>
  <si>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</si>
  <si>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</si>
  <si>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</si>
  <si>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</si>
  <si>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</si>
  <si>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</si>
  <si>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</si>
  <si>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</si>
  <si>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</si>
  <si>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</si>
  <si>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</si>
  <si>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</si>
  <si>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</si>
  <si>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en establecimientos alojativos (hoteles y apartamentos)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</si>
  <si>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</si>
  <si>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</si>
  <si>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</si>
  <si>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</si>
  <si>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</si>
  <si>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</si>
  <si>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</si>
  <si>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</si>
  <si>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</si>
  <si>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</si>
  <si>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</si>
  <si>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</si>
  <si>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</si>
  <si>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Luxemburgo</t>
  </si>
  <si>
    <t>Gran Bretaña</t>
  </si>
  <si>
    <t>Francia</t>
  </si>
  <si>
    <t>Holanda</t>
  </si>
  <si>
    <t>Bélgica</t>
  </si>
  <si>
    <t>Irlanda</t>
  </si>
  <si>
    <t>Islandia</t>
  </si>
  <si>
    <t>Italia</t>
  </si>
  <si>
    <t>Noruega</t>
  </si>
  <si>
    <t>Suecia</t>
  </si>
  <si>
    <t>República Checa</t>
  </si>
  <si>
    <t>Hungría</t>
  </si>
  <si>
    <t>Portugal</t>
  </si>
  <si>
    <t>Lituania</t>
  </si>
  <si>
    <t>Rumanía</t>
  </si>
  <si>
    <t>Polonia</t>
  </si>
  <si>
    <t>Suiza</t>
  </si>
  <si>
    <t>Rusia</t>
  </si>
  <si>
    <t>Otros países</t>
  </si>
  <si>
    <t>Viajeros entrados en establecimientos alojativos (hoteles y apartamentos)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</si>
  <si>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</si>
  <si>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</si>
  <si>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</si>
  <si>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</si>
  <si>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</si>
  <si>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</si>
  <si>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</si>
  <si>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</si>
  <si>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</si>
  <si>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</si>
  <si>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</si>
  <si>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</si>
  <si>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en establecimientos alojativos (hoteles y apartamentos) según lugar de residencia</t>
  </si>
  <si>
    <t>Pernoctaciones en establecimientos alojativos (hoteles y apartamentos)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</si>
  <si>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</si>
  <si>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</si>
  <si>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</si>
  <si>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</si>
  <si>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por plaza en establecimientos alojativos (hoteles y apartamentos)</t>
  </si>
  <si>
    <t>dif 22-21</t>
  </si>
  <si>
    <t>dif 22-19</t>
  </si>
  <si>
    <t>var 22/21</t>
  </si>
  <si>
    <t>var 22/19</t>
  </si>
  <si>
    <t>Tasas de ocupación según municipio de alojamiento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</si>
  <si>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</si>
  <si>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</si>
  <si>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</si>
  <si>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</si>
  <si>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</si>
  <si>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</si>
  <si>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</si>
  <si>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</si>
  <si>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</si>
  <si>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</si>
  <si>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</si>
  <si>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</si>
  <si>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</si>
  <si>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</si>
  <si>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</si>
  <si>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</si>
  <si>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</si>
  <si>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</si>
  <si>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</si>
  <si>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</si>
  <si>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</si>
  <si>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</si>
  <si>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</si>
  <si>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</si>
  <si>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</si>
  <si>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</si>
  <si>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</si>
  <si>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</si>
  <si>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</si>
  <si>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</si>
  <si>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</si>
  <si>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</si>
  <si>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Reino Unido</t>
  </si>
  <si>
    <t>Federación Rusa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</si>
  <si>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</si>
  <si>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</si>
  <si>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</si>
  <si>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</si>
  <si>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</si>
  <si>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</si>
  <si>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Operaciones de llegada a los aeropuertos de Tenerife según aeropuerto de llegada</t>
  </si>
  <si>
    <t>Fuente: AENA. Elaboración Turismo de Tenerife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</si>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</sst>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79057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44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rgb="FFE29700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hair">
        <color rgb="FFE29700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164" fontId="7" fillId="4" borderId="15" xfId="1" applyNumberFormat="1" applyFont="1" applyFill="1" applyBorder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164" fontId="0" fillId="0" borderId="18" xfId="1" applyNumberFormat="1" applyFont="1" applyBorder="1"/>
    <xf numFmtId="3" fontId="0" fillId="0" borderId="18" xfId="0" applyNumberForma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5" fillId="5" borderId="0" xfId="0" applyFont="1" applyFill="1" applyAlignment="1">
      <alignment horizontal="center"/>
    </xf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164" fontId="0" fillId="6" borderId="38" xfId="1" applyNumberFormat="1" applyFont="1" applyFill="1" applyBorder="1"/>
    <xf numFmtId="164" fontId="0" fillId="6" borderId="0" xfId="1" applyNumberFormat="1" applyFont="1" applyFill="1"/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3" fontId="0" fillId="0" borderId="40" xfId="0" applyNumberFormat="1" applyBorder="1"/>
    <xf numFmtId="164" fontId="0" fillId="0" borderId="40" xfId="1" applyNumberFormat="1" applyFont="1" applyBorder="1"/>
    <xf numFmtId="0" fontId="0" fillId="0" borderId="32" xfId="0" applyBorder="1" applyAlignment="1">
      <alignment horizontal="left" indent="1"/>
    </xf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7" borderId="0" xfId="0" applyFill="1"/>
    <xf numFmtId="0" fontId="12" fillId="0" borderId="43" xfId="0" applyFont="1" applyBorder="1"/>
    <xf numFmtId="2" fontId="13" fillId="0" borderId="43" xfId="0" applyNumberFormat="1" applyFont="1" applyBorder="1" applyAlignment="1">
      <alignment horizontal="right"/>
    </xf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2" fontId="13" fillId="7" borderId="0" xfId="0" applyNumberFormat="1" applyFont="1" applyFill="1" applyAlignment="1">
      <alignment horizontal="center"/>
    </xf>
    <xf numFmtId="0" fontId="13" fillId="0" borderId="46" xfId="0" applyFont="1" applyBorder="1" applyAlignment="1">
      <alignment horizontal="left" indent="1"/>
    </xf>
    <xf numFmtId="2" fontId="13" fillId="0" borderId="46" xfId="0" applyNumberFormat="1" applyFont="1" applyBorder="1" applyAlignment="1">
      <alignment horizontal="right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0" fontId="0" fillId="0" borderId="49" xfId="0" applyBorder="1" applyAlignment="1">
      <alignment horizontal="left" indent="2"/>
    </xf>
    <xf numFmtId="2" fontId="0" fillId="0" borderId="49" xfId="0" applyNumberFormat="1" applyBorder="1" applyAlignment="1">
      <alignment horizontal="right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0" fillId="0" borderId="54" xfId="0" applyBorder="1" applyAlignment="1">
      <alignment horizontal="left" indent="2"/>
    </xf>
    <xf numFmtId="2" fontId="0" fillId="0" borderId="54" xfId="0" applyNumberFormat="1" applyBorder="1" applyAlignment="1">
      <alignment horizontal="right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13" fillId="0" borderId="57" xfId="0" applyFont="1" applyBorder="1" applyAlignment="1">
      <alignment horizontal="left" indent="1"/>
    </xf>
    <xf numFmtId="2" fontId="13" fillId="0" borderId="57" xfId="0" applyNumberFormat="1" applyFont="1" applyBorder="1" applyAlignment="1">
      <alignment horizontal="right"/>
    </xf>
    <xf numFmtId="2" fontId="0" fillId="0" borderId="58" xfId="0" applyNumberFormat="1" applyBorder="1" applyAlignment="1">
      <alignment horizontal="right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1" xfId="0" applyNumberFormat="1" applyBorder="1" applyAlignment="1">
      <alignment horizontal="right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64" xfId="0" applyNumberFormat="1" applyBorder="1" applyAlignment="1">
      <alignment horizontal="right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165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 applyAlignment="1">
      <alignment horizontal="center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2" fontId="13" fillId="0" borderId="43" xfId="0" applyNumberFormat="1" applyFont="1" applyBorder="1" applyAlignment="1">
      <alignment horizontal="center"/>
    </xf>
    <xf numFmtId="0" fontId="0" fillId="0" borderId="49" xfId="0" applyBorder="1" applyAlignment="1">
      <alignment horizontal="left" indent="1"/>
    </xf>
    <xf numFmtId="2" fontId="0" fillId="0" borderId="49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65" fontId="0" fillId="0" borderId="49" xfId="0" applyNumberFormat="1" applyBorder="1" applyAlignment="1">
      <alignment horizontal="right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2" fontId="0" fillId="0" borderId="54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165" fontId="0" fillId="0" borderId="54" xfId="0" applyNumberFormat="1" applyBorder="1" applyAlignment="1">
      <alignment horizontal="right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2" fontId="13" fillId="0" borderId="46" xfId="0" applyNumberFormat="1" applyFon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right"/>
    </xf>
    <xf numFmtId="165" fontId="13" fillId="0" borderId="46" xfId="0" applyNumberFormat="1" applyFont="1" applyBorder="1" applyAlignment="1">
      <alignment horizontal="center"/>
    </xf>
    <xf numFmtId="0" fontId="0" fillId="0" borderId="67" xfId="0" applyBorder="1" applyAlignment="1">
      <alignment horizontal="left" indent="1"/>
    </xf>
    <xf numFmtId="2" fontId="0" fillId="0" borderId="67" xfId="0" applyNumberFormat="1" applyBorder="1" applyAlignment="1">
      <alignment horizontal="right"/>
    </xf>
    <xf numFmtId="2" fontId="0" fillId="0" borderId="6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165" fontId="0" fillId="0" borderId="67" xfId="0" applyNumberFormat="1" applyBorder="1" applyAlignment="1">
      <alignment horizontal="right"/>
    </xf>
    <xf numFmtId="165" fontId="0" fillId="0" borderId="67" xfId="0" applyNumberFormat="1" applyBorder="1" applyAlignment="1">
      <alignment horizontal="center"/>
    </xf>
    <xf numFmtId="0" fontId="0" fillId="0" borderId="61" xfId="0" applyBorder="1" applyAlignment="1">
      <alignment horizontal="left" indent="1"/>
    </xf>
    <xf numFmtId="2" fontId="0" fillId="0" borderId="61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165" fontId="0" fillId="0" borderId="61" xfId="0" applyNumberFormat="1" applyBorder="1" applyAlignment="1">
      <alignment horizontal="right"/>
    </xf>
    <xf numFmtId="165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left" indent="1"/>
    </xf>
    <xf numFmtId="2" fontId="0" fillId="0" borderId="64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165" fontId="0" fillId="0" borderId="64" xfId="0" applyNumberFormat="1" applyBorder="1" applyAlignment="1">
      <alignment horizontal="right"/>
    </xf>
    <xf numFmtId="165" fontId="0" fillId="0" borderId="64" xfId="0" applyNumberFormat="1" applyBorder="1" applyAlignment="1">
      <alignment horizontal="center"/>
    </xf>
    <xf numFmtId="2" fontId="13" fillId="0" borderId="68" xfId="0" applyNumberFormat="1" applyFont="1" applyBorder="1" applyAlignment="1">
      <alignment horizontal="center"/>
    </xf>
    <xf numFmtId="2" fontId="13" fillId="0" borderId="69" xfId="0" applyNumberFormat="1" applyFont="1" applyBorder="1" applyAlignment="1">
      <alignment horizontal="center"/>
    </xf>
    <xf numFmtId="0" fontId="0" fillId="0" borderId="70" xfId="0" applyBorder="1"/>
    <xf numFmtId="2" fontId="0" fillId="0" borderId="70" xfId="0" applyNumberFormat="1" applyBorder="1" applyAlignment="1">
      <alignment horizontal="right"/>
    </xf>
    <xf numFmtId="2" fontId="0" fillId="0" borderId="70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61" xfId="0" applyBorder="1"/>
    <xf numFmtId="0" fontId="0" fillId="0" borderId="71" xfId="0" applyBorder="1"/>
    <xf numFmtId="2" fontId="0" fillId="0" borderId="71" xfId="0" applyNumberFormat="1" applyBorder="1" applyAlignment="1">
      <alignment horizontal="center"/>
    </xf>
    <xf numFmtId="0" fontId="0" fillId="0" borderId="64" xfId="0" applyBorder="1"/>
    <xf numFmtId="0" fontId="5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2" xfId="0" applyFont="1" applyBorder="1"/>
    <xf numFmtId="164" fontId="15" fillId="0" borderId="72" xfId="1" applyNumberFormat="1" applyFont="1" applyBorder="1"/>
    <xf numFmtId="166" fontId="15" fillId="0" borderId="72" xfId="0" applyNumberFormat="1" applyFont="1" applyBorder="1"/>
    <xf numFmtId="166" fontId="15" fillId="0" borderId="73" xfId="0" applyNumberFormat="1" applyFont="1" applyBorder="1" applyAlignment="1">
      <alignment horizontal="center"/>
    </xf>
    <xf numFmtId="166" fontId="15" fillId="0" borderId="74" xfId="0" applyNumberFormat="1" applyFont="1" applyBorder="1" applyAlignment="1">
      <alignment horizontal="center"/>
    </xf>
    <xf numFmtId="166" fontId="15" fillId="8" borderId="0" xfId="0" applyNumberFormat="1" applyFont="1" applyFill="1" applyAlignment="1">
      <alignment horizontal="center"/>
    </xf>
    <xf numFmtId="0" fontId="15" fillId="0" borderId="75" xfId="0" applyFont="1" applyBorder="1" applyAlignment="1">
      <alignment horizontal="left" indent="1"/>
    </xf>
    <xf numFmtId="164" fontId="15" fillId="0" borderId="75" xfId="1" applyNumberFormat="1" applyFont="1" applyBorder="1"/>
    <xf numFmtId="166" fontId="15" fillId="0" borderId="75" xfId="0" applyNumberFormat="1" applyFont="1" applyBorder="1"/>
    <xf numFmtId="166" fontId="15" fillId="0" borderId="76" xfId="0" applyNumberFormat="1" applyFont="1" applyBorder="1" applyAlignment="1">
      <alignment horizontal="center"/>
    </xf>
    <xf numFmtId="166" fontId="15" fillId="0" borderId="77" xfId="0" applyNumberFormat="1" applyFont="1" applyBorder="1" applyAlignment="1">
      <alignment horizontal="center"/>
    </xf>
    <xf numFmtId="0" fontId="0" fillId="0" borderId="78" xfId="0" applyBorder="1" applyAlignment="1">
      <alignment horizontal="left" indent="2"/>
    </xf>
    <xf numFmtId="164" fontId="0" fillId="0" borderId="78" xfId="1" applyNumberFormat="1" applyFont="1" applyBorder="1"/>
    <xf numFmtId="166" fontId="0" fillId="0" borderId="78" xfId="0" applyNumberFormat="1" applyBorder="1"/>
    <xf numFmtId="166" fontId="0" fillId="0" borderId="79" xfId="0" applyNumberFormat="1" applyBorder="1" applyAlignment="1">
      <alignment horizontal="center"/>
    </xf>
    <xf numFmtId="166" fontId="0" fillId="0" borderId="80" xfId="0" applyNumberFormat="1" applyBorder="1" applyAlignment="1">
      <alignment horizontal="center"/>
    </xf>
    <xf numFmtId="166" fontId="0" fillId="8" borderId="0" xfId="0" applyNumberFormat="1" applyFill="1" applyAlignment="1">
      <alignment horizontal="center"/>
    </xf>
    <xf numFmtId="166" fontId="0" fillId="0" borderId="19" xfId="0" applyNumberFormat="1" applyBorder="1"/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0" fillId="0" borderId="81" xfId="0" applyBorder="1" applyAlignment="1">
      <alignment horizontal="left" indent="2"/>
    </xf>
    <xf numFmtId="164" fontId="0" fillId="0" borderId="81" xfId="1" applyNumberFormat="1" applyFont="1" applyBorder="1"/>
    <xf numFmtId="166" fontId="0" fillId="0" borderId="81" xfId="0" applyNumberFormat="1" applyBorder="1"/>
    <xf numFmtId="166" fontId="0" fillId="0" borderId="82" xfId="0" applyNumberFormat="1" applyBorder="1" applyAlignment="1">
      <alignment horizontal="center"/>
    </xf>
    <xf numFmtId="166" fontId="0" fillId="0" borderId="83" xfId="0" applyNumberFormat="1" applyBorder="1" applyAlignment="1">
      <alignment horizontal="center"/>
    </xf>
    <xf numFmtId="166" fontId="0" fillId="0" borderId="22" xfId="0" applyNumberFormat="1" applyBorder="1"/>
    <xf numFmtId="166" fontId="0" fillId="0" borderId="84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164" fontId="15" fillId="0" borderId="72" xfId="1" applyNumberFormat="1" applyFont="1" applyBorder="1" applyAlignment="1">
      <alignment horizontal="right"/>
    </xf>
    <xf numFmtId="0" fontId="0" fillId="0" borderId="78" xfId="0" applyBorder="1"/>
    <xf numFmtId="164" fontId="0" fillId="0" borderId="19" xfId="1" applyNumberFormat="1" applyFon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166" fontId="0" fillId="0" borderId="86" xfId="0" applyNumberFormat="1" applyBorder="1" applyAlignment="1">
      <alignment horizontal="center"/>
    </xf>
    <xf numFmtId="166" fontId="0" fillId="0" borderId="87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88" xfId="0" applyFont="1" applyBorder="1"/>
    <xf numFmtId="167" fontId="17" fillId="0" borderId="88" xfId="0" applyNumberFormat="1" applyFont="1" applyBorder="1"/>
    <xf numFmtId="164" fontId="17" fillId="0" borderId="88" xfId="1" applyNumberFormat="1" applyFont="1" applyBorder="1"/>
    <xf numFmtId="164" fontId="17" fillId="10" borderId="0" xfId="1" applyNumberFormat="1" applyFont="1" applyFill="1"/>
    <xf numFmtId="0" fontId="18" fillId="0" borderId="89" xfId="0" applyFont="1" applyBorder="1" applyAlignment="1">
      <alignment horizontal="left" indent="1"/>
    </xf>
    <xf numFmtId="167" fontId="18" fillId="0" borderId="89" xfId="0" applyNumberFormat="1" applyFont="1" applyBorder="1"/>
    <xf numFmtId="164" fontId="18" fillId="0" borderId="89" xfId="1" applyNumberFormat="1" applyFont="1" applyBorder="1"/>
    <xf numFmtId="164" fontId="18" fillId="10" borderId="0" xfId="1" applyNumberFormat="1" applyFont="1" applyFill="1"/>
    <xf numFmtId="164" fontId="18" fillId="0" borderId="89" xfId="1" applyNumberFormat="1" applyFont="1" applyBorder="1" applyAlignment="1">
      <alignment horizontal="right"/>
    </xf>
    <xf numFmtId="3" fontId="18" fillId="0" borderId="89" xfId="0" applyNumberFormat="1" applyFont="1" applyBorder="1" applyAlignment="1">
      <alignment horizontal="right"/>
    </xf>
    <xf numFmtId="0" fontId="0" fillId="0" borderId="90" xfId="0" applyBorder="1" applyAlignment="1">
      <alignment horizontal="left" indent="2"/>
    </xf>
    <xf numFmtId="167" fontId="0" fillId="0" borderId="91" xfId="0" applyNumberFormat="1" applyBorder="1"/>
    <xf numFmtId="164" fontId="0" fillId="0" borderId="91" xfId="1" applyNumberFormat="1" applyFont="1" applyBorder="1"/>
    <xf numFmtId="164" fontId="0" fillId="10" borderId="0" xfId="1" applyNumberFormat="1" applyFont="1" applyFill="1"/>
    <xf numFmtId="164" fontId="0" fillId="0" borderId="90" xfId="1" applyNumberFormat="1" applyFont="1" applyBorder="1" applyAlignment="1">
      <alignment horizontal="right"/>
    </xf>
    <xf numFmtId="3" fontId="0" fillId="0" borderId="90" xfId="0" applyNumberFormat="1" applyBorder="1" applyAlignment="1">
      <alignment horizontal="right"/>
    </xf>
    <xf numFmtId="0" fontId="0" fillId="0" borderId="92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3" xfId="0" applyBorder="1" applyAlignment="1">
      <alignment horizontal="left" indent="2"/>
    </xf>
    <xf numFmtId="0" fontId="0" fillId="0" borderId="94" xfId="0" applyBorder="1" applyAlignment="1">
      <alignment horizontal="left" indent="2"/>
    </xf>
    <xf numFmtId="167" fontId="0" fillId="0" borderId="95" xfId="0" applyNumberFormat="1" applyBorder="1"/>
    <xf numFmtId="164" fontId="0" fillId="0" borderId="95" xfId="1" applyNumberFormat="1" applyFont="1" applyBorder="1"/>
    <xf numFmtId="164" fontId="0" fillId="0" borderId="95" xfId="1" applyNumberFormat="1" applyFont="1" applyBorder="1" applyAlignment="1">
      <alignment horizontal="right"/>
    </xf>
    <xf numFmtId="3" fontId="0" fillId="0" borderId="95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88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168" fontId="17" fillId="0" borderId="88" xfId="0" applyNumberFormat="1" applyFont="1" applyBorder="1"/>
    <xf numFmtId="164" fontId="17" fillId="0" borderId="96" xfId="1" applyNumberFormat="1" applyFont="1" applyBorder="1" applyAlignment="1"/>
    <xf numFmtId="169" fontId="17" fillId="0" borderId="88" xfId="0" applyNumberFormat="1" applyFont="1" applyBorder="1" applyAlignment="1">
      <alignment horizontal="right" indent="1"/>
    </xf>
    <xf numFmtId="169" fontId="17" fillId="0" borderId="96" xfId="0" applyNumberFormat="1" applyFont="1" applyBorder="1" applyAlignment="1">
      <alignment horizontal="right" indent="1"/>
    </xf>
    <xf numFmtId="169" fontId="17" fillId="0" borderId="97" xfId="0" applyNumberFormat="1" applyFont="1" applyBorder="1" applyAlignment="1">
      <alignment horizontal="right" indent="1"/>
    </xf>
    <xf numFmtId="0" fontId="17" fillId="10" borderId="0" xfId="0" applyFont="1" applyFill="1"/>
    <xf numFmtId="168" fontId="18" fillId="0" borderId="89" xfId="0" applyNumberFormat="1" applyFont="1" applyBorder="1"/>
    <xf numFmtId="164" fontId="18" fillId="0" borderId="98" xfId="1" applyNumberFormat="1" applyFont="1" applyBorder="1" applyAlignment="1"/>
    <xf numFmtId="169" fontId="18" fillId="0" borderId="89" xfId="0" applyNumberFormat="1" applyFont="1" applyBorder="1" applyAlignment="1">
      <alignment horizontal="right" indent="1"/>
    </xf>
    <xf numFmtId="169" fontId="18" fillId="0" borderId="98" xfId="0" applyNumberFormat="1" applyFont="1" applyBorder="1" applyAlignment="1">
      <alignment horizontal="right" indent="1"/>
    </xf>
    <xf numFmtId="169" fontId="18" fillId="0" borderId="99" xfId="0" applyNumberFormat="1" applyFont="1" applyBorder="1" applyAlignment="1">
      <alignment horizontal="right" indent="1"/>
    </xf>
    <xf numFmtId="0" fontId="18" fillId="10" borderId="0" xfId="0" applyFont="1" applyFill="1"/>
    <xf numFmtId="168" fontId="0" fillId="0" borderId="91" xfId="0" applyNumberFormat="1" applyBorder="1"/>
    <xf numFmtId="164" fontId="0" fillId="0" borderId="100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9" fontId="0" fillId="0" borderId="100" xfId="0" applyNumberFormat="1" applyBorder="1" applyAlignment="1">
      <alignment horizontal="right" indent="1"/>
    </xf>
    <xf numFmtId="169" fontId="0" fillId="0" borderId="101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2" xfId="1" applyNumberFormat="1" applyFont="1" applyBorder="1" applyAlignment="1"/>
    <xf numFmtId="169" fontId="0" fillId="0" borderId="92" xfId="0" applyNumberForma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4" fontId="0" fillId="0" borderId="104" xfId="1" applyNumberFormat="1" applyFont="1" applyBorder="1" applyAlignment="1"/>
    <xf numFmtId="169" fontId="0" fillId="0" borderId="93" xfId="0" applyNumberFormat="1" applyBorder="1" applyAlignment="1">
      <alignment horizontal="right" indent="1"/>
    </xf>
    <xf numFmtId="169" fontId="0" fillId="0" borderId="104" xfId="0" applyNumberFormat="1" applyBorder="1" applyAlignment="1">
      <alignment horizontal="right" indent="1"/>
    </xf>
    <xf numFmtId="169" fontId="0" fillId="0" borderId="105" xfId="0" applyNumberFormat="1" applyBorder="1" applyAlignment="1">
      <alignment horizontal="right" indent="1"/>
    </xf>
    <xf numFmtId="168" fontId="0" fillId="0" borderId="95" xfId="0" applyNumberFormat="1" applyBorder="1"/>
    <xf numFmtId="164" fontId="0" fillId="0" borderId="106" xfId="1" applyNumberFormat="1" applyFont="1" applyBorder="1" applyAlignment="1"/>
    <xf numFmtId="169" fontId="0" fillId="0" borderId="94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08" xfId="1" applyNumberFormat="1" applyFont="1" applyBorder="1" applyAlignment="1"/>
    <xf numFmtId="169" fontId="0" fillId="0" borderId="21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right" indent="1"/>
    </xf>
    <xf numFmtId="169" fontId="0" fillId="0" borderId="109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19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86" xfId="1" applyNumberFormat="1" applyFont="1" applyBorder="1" applyAlignment="1"/>
    <xf numFmtId="169" fontId="0" fillId="0" borderId="23" xfId="0" applyNumberFormat="1" applyBorder="1" applyAlignment="1">
      <alignment horizontal="right" indent="1"/>
    </xf>
    <xf numFmtId="169" fontId="0" fillId="0" borderId="84" xfId="0" applyNumberFormat="1" applyBorder="1" applyAlignment="1">
      <alignment horizontal="right" indent="1"/>
    </xf>
    <xf numFmtId="169" fontId="0" fillId="0" borderId="85" xfId="0" applyNumberFormat="1" applyBorder="1" applyAlignment="1">
      <alignment horizontal="right" indent="1"/>
    </xf>
    <xf numFmtId="164" fontId="17" fillId="0" borderId="96" xfId="1" applyNumberFormat="1" applyFont="1" applyBorder="1" applyAlignment="1">
      <alignment horizontal="right"/>
    </xf>
    <xf numFmtId="169" fontId="17" fillId="0" borderId="88" xfId="0" applyNumberFormat="1" applyFont="1" applyBorder="1" applyAlignment="1">
      <alignment horizontal="right" indent="2"/>
    </xf>
    <xf numFmtId="169" fontId="17" fillId="0" borderId="96" xfId="0" applyNumberFormat="1" applyFont="1" applyBorder="1" applyAlignment="1">
      <alignment horizontal="right" indent="2"/>
    </xf>
    <xf numFmtId="169" fontId="17" fillId="0" borderId="97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08" xfId="1" applyNumberFormat="1" applyFont="1" applyBorder="1" applyAlignment="1">
      <alignment horizontal="right"/>
    </xf>
    <xf numFmtId="164" fontId="0" fillId="0" borderId="110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 indent="1"/>
    </xf>
    <xf numFmtId="169" fontId="0" fillId="0" borderId="111" xfId="0" applyNumberFormat="1" applyBorder="1" applyAlignment="1">
      <alignment horizontal="right" indent="1"/>
    </xf>
    <xf numFmtId="169" fontId="0" fillId="0" borderId="112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17" fillId="0" borderId="88" xfId="0" applyNumberFormat="1" applyFont="1" applyBorder="1"/>
    <xf numFmtId="169" fontId="17" fillId="0" borderId="96" xfId="0" applyNumberFormat="1" applyFont="1" applyBorder="1"/>
    <xf numFmtId="169" fontId="17" fillId="0" borderId="97" xfId="0" applyNumberFormat="1" applyFont="1" applyBorder="1"/>
    <xf numFmtId="169" fontId="18" fillId="0" borderId="89" xfId="0" applyNumberFormat="1" applyFont="1" applyBorder="1" applyAlignment="1">
      <alignment horizontal="right"/>
    </xf>
    <xf numFmtId="169" fontId="18" fillId="0" borderId="98" xfId="0" applyNumberFormat="1" applyFont="1" applyBorder="1" applyAlignment="1">
      <alignment horizontal="right"/>
    </xf>
    <xf numFmtId="169" fontId="18" fillId="0" borderId="99" xfId="0" applyNumberFormat="1" applyFont="1" applyBorder="1" applyAlignment="1">
      <alignment horizontal="right"/>
    </xf>
    <xf numFmtId="169" fontId="0" fillId="0" borderId="19" xfId="0" applyNumberFormat="1" applyBorder="1"/>
    <xf numFmtId="169" fontId="0" fillId="0" borderId="52" xfId="0" applyNumberFormat="1" applyBorder="1"/>
    <xf numFmtId="169" fontId="0" fillId="0" borderId="53" xfId="0" applyNumberFormat="1" applyBorder="1"/>
    <xf numFmtId="164" fontId="0" fillId="0" borderId="113" xfId="1" applyNumberFormat="1" applyFont="1" applyBorder="1" applyAlignment="1">
      <alignment horizontal="right"/>
    </xf>
    <xf numFmtId="169" fontId="0" fillId="0" borderId="32" xfId="0" applyNumberFormat="1" applyBorder="1"/>
    <xf numFmtId="169" fontId="0" fillId="0" borderId="113" xfId="0" applyNumberFormat="1" applyBorder="1"/>
    <xf numFmtId="169" fontId="0" fillId="0" borderId="114" xfId="0" applyNumberFormat="1" applyBorder="1"/>
    <xf numFmtId="0" fontId="0" fillId="10" borderId="115" xfId="0" applyFill="1" applyBorder="1"/>
    <xf numFmtId="169" fontId="0" fillId="0" borderId="32" xfId="0" applyNumberFormat="1" applyBorder="1" applyAlignment="1">
      <alignment horizontal="right" indent="1"/>
    </xf>
    <xf numFmtId="169" fontId="0" fillId="0" borderId="113" xfId="0" applyNumberFormat="1" applyBorder="1" applyAlignment="1">
      <alignment horizontal="right" indent="1"/>
    </xf>
    <xf numFmtId="169" fontId="0" fillId="0" borderId="114" xfId="0" applyNumberFormat="1" applyBorder="1" applyAlignment="1">
      <alignment horizontal="right" indent="1"/>
    </xf>
    <xf numFmtId="2" fontId="0" fillId="0" borderId="116" xfId="0" applyNumberFormat="1" applyBorder="1" applyAlignment="1">
      <alignment horizontal="right"/>
    </xf>
    <xf numFmtId="2" fontId="0" fillId="0" borderId="117" xfId="0" applyNumberFormat="1" applyBorder="1" applyAlignment="1">
      <alignment horizontal="right"/>
    </xf>
    <xf numFmtId="2" fontId="0" fillId="0" borderId="118" xfId="0" applyNumberFormat="1" applyBorder="1" applyAlignment="1">
      <alignment horizontal="right"/>
    </xf>
    <xf numFmtId="164" fontId="0" fillId="0" borderId="111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/>
    </xf>
    <xf numFmtId="169" fontId="0" fillId="0" borderId="111" xfId="0" applyNumberFormat="1" applyBorder="1" applyAlignment="1">
      <alignment horizontal="right"/>
    </xf>
    <xf numFmtId="169" fontId="0" fillId="0" borderId="112" xfId="0" applyNumberFormat="1" applyBorder="1" applyAlignment="1">
      <alignment horizontal="right"/>
    </xf>
    <xf numFmtId="169" fontId="0" fillId="0" borderId="19" xfId="0" applyNumberFormat="1" applyBorder="1" applyAlignment="1">
      <alignment horizontal="right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169" fontId="0" fillId="0" borderId="84" xfId="0" applyNumberFormat="1" applyBorder="1" applyAlignment="1">
      <alignment horizontal="right"/>
    </xf>
    <xf numFmtId="169" fontId="0" fillId="0" borderId="85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19" fillId="0" borderId="119" xfId="0" applyFont="1" applyBorder="1"/>
    <xf numFmtId="0" fontId="19" fillId="0" borderId="120" xfId="0" applyFont="1" applyBorder="1" applyAlignment="1">
      <alignment horizontal="center"/>
    </xf>
    <xf numFmtId="0" fontId="19" fillId="0" borderId="121" xfId="0" applyFont="1" applyBorder="1" applyAlignment="1">
      <alignment horizontal="center"/>
    </xf>
    <xf numFmtId="164" fontId="19" fillId="0" borderId="120" xfId="1" applyNumberFormat="1" applyFont="1" applyBorder="1" applyAlignment="1">
      <alignment horizontal="center"/>
    </xf>
    <xf numFmtId="164" fontId="19" fillId="0" borderId="122" xfId="1" applyNumberFormat="1" applyFont="1" applyBorder="1" applyAlignment="1">
      <alignment horizontal="center"/>
    </xf>
    <xf numFmtId="164" fontId="19" fillId="0" borderId="122" xfId="1" applyNumberFormat="1" applyFont="1" applyBorder="1" applyAlignment="1"/>
    <xf numFmtId="1" fontId="19" fillId="0" borderId="120" xfId="1" applyNumberFormat="1" applyFont="1" applyBorder="1" applyAlignment="1">
      <alignment horizontal="center"/>
    </xf>
    <xf numFmtId="1" fontId="19" fillId="0" borderId="122" xfId="1" applyNumberFormat="1" applyFont="1" applyBorder="1" applyAlignment="1">
      <alignment horizontal="center"/>
    </xf>
    <xf numFmtId="0" fontId="20" fillId="0" borderId="123" xfId="0" applyFont="1" applyBorder="1" applyAlignment="1">
      <alignment horizontal="left" indent="1"/>
    </xf>
    <xf numFmtId="0" fontId="20" fillId="0" borderId="124" xfId="0" applyFont="1" applyBorder="1" applyAlignment="1">
      <alignment horizontal="center"/>
    </xf>
    <xf numFmtId="0" fontId="20" fillId="0" borderId="125" xfId="0" applyFont="1" applyBorder="1" applyAlignment="1">
      <alignment horizontal="center"/>
    </xf>
    <xf numFmtId="164" fontId="20" fillId="0" borderId="124" xfId="1" applyNumberFormat="1" applyFont="1" applyBorder="1" applyAlignment="1">
      <alignment horizontal="center"/>
    </xf>
    <xf numFmtId="164" fontId="20" fillId="0" borderId="126" xfId="1" applyNumberFormat="1" applyFont="1" applyBorder="1" applyAlignment="1">
      <alignment horizontal="center"/>
    </xf>
    <xf numFmtId="164" fontId="20" fillId="0" borderId="126" xfId="1" applyNumberFormat="1" applyFont="1" applyBorder="1" applyAlignment="1"/>
    <xf numFmtId="1" fontId="20" fillId="0" borderId="124" xfId="1" applyNumberFormat="1" applyFont="1" applyBorder="1" applyAlignment="1">
      <alignment horizontal="center"/>
    </xf>
    <xf numFmtId="1" fontId="20" fillId="0" borderId="126" xfId="1" applyNumberFormat="1" applyFont="1" applyBorder="1" applyAlignment="1">
      <alignment horizontal="center"/>
    </xf>
    <xf numFmtId="0" fontId="0" fillId="0" borderId="31" xfId="0" applyBorder="1" applyAlignment="1">
      <alignment horizontal="left" indent="2"/>
    </xf>
    <xf numFmtId="0" fontId="0" fillId="0" borderId="127" xfId="0" applyBorder="1" applyAlignment="1">
      <alignment horizontal="center"/>
    </xf>
    <xf numFmtId="0" fontId="0" fillId="0" borderId="128" xfId="0" applyBorder="1" applyAlignment="1">
      <alignment horizontal="center"/>
    </xf>
    <xf numFmtId="164" fontId="0" fillId="0" borderId="127" xfId="1" applyNumberFormat="1" applyFont="1" applyBorder="1" applyAlignment="1">
      <alignment horizontal="center"/>
    </xf>
    <xf numFmtId="164" fontId="0" fillId="0" borderId="129" xfId="1" applyNumberFormat="1" applyFont="1" applyBorder="1" applyAlignment="1">
      <alignment horizontal="center"/>
    </xf>
    <xf numFmtId="164" fontId="0" fillId="0" borderId="129" xfId="1" applyNumberFormat="1" applyFont="1" applyBorder="1" applyAlignment="1"/>
    <xf numFmtId="1" fontId="0" fillId="0" borderId="127" xfId="1" applyNumberFormat="1" applyFont="1" applyBorder="1" applyAlignment="1">
      <alignment horizontal="center"/>
    </xf>
    <xf numFmtId="1" fontId="0" fillId="0" borderId="129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164" fontId="0" fillId="0" borderId="130" xfId="1" applyNumberFormat="1" applyFont="1" applyBorder="1" applyAlignment="1"/>
    <xf numFmtId="1" fontId="0" fillId="0" borderId="52" xfId="1" applyNumberFormat="1" applyFont="1" applyBorder="1" applyAlignment="1">
      <alignment horizontal="center"/>
    </xf>
    <xf numFmtId="1" fontId="0" fillId="0" borderId="130" xfId="1" applyNumberFormat="1" applyFont="1" applyBorder="1" applyAlignment="1">
      <alignment horizontal="center"/>
    </xf>
    <xf numFmtId="0" fontId="0" fillId="0" borderId="23" xfId="0" applyBorder="1" applyAlignment="1">
      <alignment horizontal="left" indent="2"/>
    </xf>
    <xf numFmtId="0" fontId="0" fillId="0" borderId="131" xfId="0" applyBorder="1" applyAlignment="1">
      <alignment horizontal="center"/>
    </xf>
    <xf numFmtId="0" fontId="0" fillId="0" borderId="132" xfId="0" applyBorder="1" applyAlignment="1">
      <alignment horizontal="center"/>
    </xf>
    <xf numFmtId="164" fontId="0" fillId="0" borderId="131" xfId="1" applyNumberFormat="1" applyFont="1" applyBorder="1" applyAlignment="1">
      <alignment horizontal="center"/>
    </xf>
    <xf numFmtId="164" fontId="0" fillId="0" borderId="133" xfId="1" applyNumberFormat="1" applyFont="1" applyBorder="1" applyAlignment="1">
      <alignment horizontal="center"/>
    </xf>
    <xf numFmtId="164" fontId="0" fillId="0" borderId="133" xfId="1" applyNumberFormat="1" applyFont="1" applyBorder="1" applyAlignment="1"/>
    <xf numFmtId="1" fontId="0" fillId="0" borderId="131" xfId="1" applyNumberFormat="1" applyFont="1" applyBorder="1" applyAlignment="1">
      <alignment horizontal="center"/>
    </xf>
    <xf numFmtId="1" fontId="0" fillId="0" borderId="133" xfId="1" applyNumberFormat="1" applyFont="1" applyBorder="1" applyAlignment="1">
      <alignment horizontal="center"/>
    </xf>
    <xf numFmtId="0" fontId="20" fillId="0" borderId="134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164" fontId="0" fillId="0" borderId="113" xfId="1" applyNumberFormat="1" applyFont="1" applyBorder="1" applyAlignment="1">
      <alignment horizontal="center"/>
    </xf>
    <xf numFmtId="164" fontId="0" fillId="0" borderId="135" xfId="1" applyNumberFormat="1" applyFont="1" applyBorder="1" applyAlignment="1">
      <alignment horizontal="center"/>
    </xf>
    <xf numFmtId="164" fontId="0" fillId="0" borderId="135" xfId="1" applyNumberFormat="1" applyFont="1" applyBorder="1" applyAlignment="1"/>
    <xf numFmtId="1" fontId="0" fillId="0" borderId="113" xfId="1" applyNumberFormat="1" applyFont="1" applyBorder="1" applyAlignment="1">
      <alignment horizontal="center"/>
    </xf>
    <xf numFmtId="1" fontId="0" fillId="0" borderId="135" xfId="1" applyNumberFormat="1" applyFont="1" applyBorder="1" applyAlignment="1">
      <alignment horizontal="center"/>
    </xf>
    <xf numFmtId="3" fontId="19" fillId="0" borderId="120" xfId="0" applyNumberFormat="1" applyFont="1" applyBorder="1" applyAlignment="1">
      <alignment horizontal="center"/>
    </xf>
    <xf numFmtId="3" fontId="19" fillId="0" borderId="121" xfId="0" applyNumberFormat="1" applyFont="1" applyBorder="1" applyAlignment="1">
      <alignment horizontal="center"/>
    </xf>
    <xf numFmtId="3" fontId="19" fillId="0" borderId="120" xfId="1" applyNumberFormat="1" applyFont="1" applyBorder="1" applyAlignment="1">
      <alignment horizontal="center"/>
    </xf>
    <xf numFmtId="3" fontId="19" fillId="0" borderId="122" xfId="1" applyNumberFormat="1" applyFont="1" applyBorder="1" applyAlignment="1">
      <alignment horizontal="center"/>
    </xf>
    <xf numFmtId="3" fontId="20" fillId="0" borderId="124" xfId="0" applyNumberFormat="1" applyFont="1" applyBorder="1" applyAlignment="1">
      <alignment horizontal="center"/>
    </xf>
    <xf numFmtId="3" fontId="20" fillId="0" borderId="125" xfId="0" applyNumberFormat="1" applyFont="1" applyBorder="1" applyAlignment="1">
      <alignment horizontal="center"/>
    </xf>
    <xf numFmtId="3" fontId="20" fillId="0" borderId="124" xfId="1" applyNumberFormat="1" applyFont="1" applyBorder="1" applyAlignment="1">
      <alignment horizontal="center"/>
    </xf>
    <xf numFmtId="3" fontId="20" fillId="0" borderId="126" xfId="1" applyNumberFormat="1" applyFont="1" applyBorder="1" applyAlignment="1">
      <alignment horizontal="center"/>
    </xf>
    <xf numFmtId="3" fontId="0" fillId="0" borderId="127" xfId="0" applyNumberFormat="1" applyBorder="1" applyAlignment="1">
      <alignment horizontal="center"/>
    </xf>
    <xf numFmtId="3" fontId="0" fillId="0" borderId="128" xfId="0" applyNumberFormat="1" applyBorder="1" applyAlignment="1">
      <alignment horizontal="center"/>
    </xf>
    <xf numFmtId="3" fontId="0" fillId="0" borderId="127" xfId="1" applyNumberFormat="1" applyFont="1" applyBorder="1" applyAlignment="1">
      <alignment horizontal="center"/>
    </xf>
    <xf numFmtId="3" fontId="0" fillId="0" borderId="129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2" xfId="1" applyNumberFormat="1" applyFont="1" applyBorder="1" applyAlignment="1">
      <alignment horizontal="center"/>
    </xf>
    <xf numFmtId="3" fontId="0" fillId="0" borderId="130" xfId="1" applyNumberFormat="1" applyFont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3" fontId="0" fillId="0" borderId="132" xfId="0" applyNumberFormat="1" applyBorder="1" applyAlignment="1">
      <alignment horizontal="center"/>
    </xf>
    <xf numFmtId="3" fontId="0" fillId="0" borderId="131" xfId="1" applyNumberFormat="1" applyFont="1" applyBorder="1" applyAlignment="1">
      <alignment horizontal="center"/>
    </xf>
    <xf numFmtId="3" fontId="0" fillId="0" borderId="133" xfId="1" applyNumberFormat="1" applyFont="1" applyBorder="1" applyAlignment="1">
      <alignment horizontal="center"/>
    </xf>
    <xf numFmtId="3" fontId="0" fillId="0" borderId="113" xfId="1" applyNumberFormat="1" applyFont="1" applyBorder="1" applyAlignment="1">
      <alignment horizontal="center"/>
    </xf>
    <xf numFmtId="3" fontId="0" fillId="0" borderId="135" xfId="1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5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36" xfId="0" applyFont="1" applyBorder="1" applyAlignment="1">
      <alignment horizontal="left" indent="1"/>
    </xf>
    <xf numFmtId="3" fontId="21" fillId="0" borderId="136" xfId="0" applyNumberFormat="1" applyFont="1" applyBorder="1" applyAlignment="1">
      <alignment horizontal="right" vertical="center"/>
    </xf>
    <xf numFmtId="164" fontId="21" fillId="0" borderId="136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37" xfId="0" applyNumberFormat="1" applyFont="1" applyBorder="1" applyAlignment="1">
      <alignment horizontal="right"/>
    </xf>
    <xf numFmtId="3" fontId="24" fillId="0" borderId="138" xfId="0" applyNumberFormat="1" applyFont="1" applyBorder="1" applyAlignment="1">
      <alignment horizontal="right"/>
    </xf>
    <xf numFmtId="0" fontId="21" fillId="0" borderId="139" xfId="0" applyFont="1" applyBorder="1" applyAlignment="1">
      <alignment horizontal="left"/>
    </xf>
    <xf numFmtId="3" fontId="21" fillId="0" borderId="139" xfId="0" applyNumberFormat="1" applyFont="1" applyBorder="1" applyAlignment="1">
      <alignment horizontal="right" vertical="center"/>
    </xf>
    <xf numFmtId="164" fontId="21" fillId="0" borderId="139" xfId="1" applyNumberFormat="1" applyFont="1" applyBorder="1" applyAlignment="1">
      <alignment horizontal="right" vertical="center"/>
    </xf>
    <xf numFmtId="0" fontId="22" fillId="0" borderId="140" xfId="0" applyFont="1" applyBorder="1" applyAlignment="1">
      <alignment horizontal="left" indent="1"/>
    </xf>
    <xf numFmtId="3" fontId="22" fillId="0" borderId="140" xfId="0" applyNumberFormat="1" applyFont="1" applyBorder="1" applyAlignment="1">
      <alignment horizontal="right" vertical="center"/>
    </xf>
    <xf numFmtId="164" fontId="22" fillId="0" borderId="140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36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41" xfId="0" applyFont="1" applyBorder="1" applyAlignment="1">
      <alignment horizontal="left"/>
    </xf>
    <xf numFmtId="3" fontId="25" fillId="0" borderId="141" xfId="0" applyNumberFormat="1" applyFont="1" applyBorder="1" applyAlignment="1">
      <alignment horizontal="right" vertical="center"/>
    </xf>
    <xf numFmtId="164" fontId="25" fillId="0" borderId="141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42" xfId="0" applyFont="1" applyBorder="1" applyAlignment="1">
      <alignment horizontal="left"/>
    </xf>
    <xf numFmtId="3" fontId="25" fillId="0" borderId="142" xfId="0" applyNumberFormat="1" applyFont="1" applyBorder="1" applyAlignment="1">
      <alignment horizontal="right" vertical="center"/>
    </xf>
    <xf numFmtId="164" fontId="25" fillId="0" borderId="142" xfId="1" applyNumberFormat="1" applyFont="1" applyBorder="1" applyAlignment="1">
      <alignment horizontal="right" vertical="center"/>
    </xf>
    <xf numFmtId="0" fontId="26" fillId="0" borderId="143" xfId="0" applyFont="1" applyBorder="1" applyAlignment="1">
      <alignment horizontal="left" indent="1"/>
    </xf>
    <xf numFmtId="3" fontId="26" fillId="0" borderId="143" xfId="0" applyNumberFormat="1" applyFont="1" applyBorder="1" applyAlignment="1">
      <alignment horizontal="right" vertical="center"/>
    </xf>
    <xf numFmtId="164" fontId="26" fillId="0" borderId="143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BBD92C28-A5AF-4EDB-AA1E-4F1B13AACF8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0</xdr:col>
      <xdr:colOff>1695451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18E731-7BE4-4C95-A2E0-FABAAA11B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163830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1E98DB-2399-456B-A7A9-417E43B33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D6EB-5AC7-4B43-98E4-F326B4B5B288}">
  <dimension ref="A1:R363"/>
  <sheetViews>
    <sheetView tabSelected="1" workbookViewId="0">
      <selection activeCell="K290" sqref="K290:R290"/>
    </sheetView>
  </sheetViews>
  <sheetFormatPr baseColWidth="10" defaultRowHeight="15" x14ac:dyDescent="0.25"/>
  <cols>
    <col min="1" max="1" width="31.7109375" customWidth="1"/>
    <col min="2" max="2" width="15" customWidth="1"/>
    <col min="3" max="3" width="12.5703125" customWidth="1"/>
    <col min="4" max="4" width="14.5703125" customWidth="1"/>
    <col min="5" max="6" width="11.7109375" customWidth="1"/>
    <col min="7" max="7" width="13.28515625" customWidth="1"/>
    <col min="8" max="8" width="13" customWidth="1"/>
    <col min="9" max="9" width="11.7109375" customWidth="1"/>
    <col min="10" max="10" width="2.7109375" customWidth="1"/>
    <col min="11" max="11" width="15" customWidth="1"/>
    <col min="12" max="12" width="14.140625" customWidth="1"/>
    <col min="13" max="13" width="15.42578125" customWidth="1"/>
    <col min="14" max="15" width="11.7109375" customWidth="1"/>
    <col min="16" max="16" width="13.5703125" customWidth="1"/>
    <col min="17" max="17" width="12.42578125" customWidth="1"/>
    <col min="18" max="18" width="10.42578125" customWidth="1"/>
  </cols>
  <sheetData>
    <row r="1" spans="1:18" ht="46.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ht="21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 x14ac:dyDescent="0.25">
      <c r="A5" s="10"/>
      <c r="B5" s="11" t="s">
        <v>114</v>
      </c>
      <c r="C5" s="12"/>
      <c r="D5" s="12"/>
      <c r="E5" s="12"/>
      <c r="F5" s="12"/>
      <c r="G5" s="12"/>
      <c r="H5" s="12"/>
      <c r="I5" s="13"/>
      <c r="J5" s="14"/>
      <c r="K5" s="11" t="str">
        <f>CONCATENATE("acumulado ",B5)</f>
        <v>acumulado febrero</v>
      </c>
      <c r="L5" s="12"/>
      <c r="M5" s="12"/>
      <c r="N5" s="12"/>
      <c r="O5" s="12"/>
      <c r="P5" s="12"/>
      <c r="Q5" s="12"/>
      <c r="R5" s="13"/>
    </row>
    <row r="6" spans="1:18" x14ac:dyDescent="0.25">
      <c r="A6" s="15"/>
      <c r="B6" s="16">
        <v>2019</v>
      </c>
      <c r="C6" s="16">
        <v>2022</v>
      </c>
      <c r="D6" s="16">
        <v>2023</v>
      </c>
      <c r="E6" s="16" t="str">
        <f>CONCATENATE("var ",RIGHT(D6,2),"/",RIGHT(C6,2))</f>
        <v>var 23/22</v>
      </c>
      <c r="F6" s="16" t="str">
        <f>CONCATENATE("var ",RIGHT(D6,2),"/",RIGHT(B6,2))</f>
        <v>var 23/19</v>
      </c>
      <c r="G6" s="16" t="str">
        <f>CONCATENATE("dif ",RIGHT(D6,2),"-",RIGHT(C6,2))</f>
        <v>dif 23-22</v>
      </c>
      <c r="H6" s="16" t="str">
        <f>CONCATENATE("dif ",RIGHT(D6,2),"-",RIGHT(B6,2))</f>
        <v>dif 23-19</v>
      </c>
      <c r="I6" s="16" t="str">
        <f>CONCATENATE("cuota ",RIGHT(D6,2))</f>
        <v>cuota 23</v>
      </c>
      <c r="J6" s="17"/>
      <c r="K6" s="16">
        <v>2019</v>
      </c>
      <c r="L6" s="16">
        <v>2022</v>
      </c>
      <c r="M6" s="16">
        <v>2023</v>
      </c>
      <c r="N6" s="16" t="str">
        <f>CONCATENATE("var ",RIGHT(M6,2),"/",RIGHT(L6,2))</f>
        <v>var 23/22</v>
      </c>
      <c r="O6" s="16" t="str">
        <f>CONCATENATE("var ",RIGHT(M6,2),"/",RIGHT(K6,2))</f>
        <v>var 23/19</v>
      </c>
      <c r="P6" s="16" t="str">
        <f>CONCATENATE("dif ",RIGHT(M6,2),"-",RIGHT(L6,2))</f>
        <v>dif 23-22</v>
      </c>
      <c r="Q6" s="16" t="str">
        <f>CONCATENATE("dif ",RIGHT(M6,2),"-",RIGHT(K6,2))</f>
        <v>dif 23-19</v>
      </c>
      <c r="R6" s="16" t="str">
        <f>CONCATENATE("cuota ",RIGHT(M6,2))</f>
        <v>cuota 23</v>
      </c>
    </row>
    <row r="7" spans="1:18" x14ac:dyDescent="0.25">
      <c r="A7" s="18" t="s">
        <v>4</v>
      </c>
      <c r="B7" s="19">
        <v>364413</v>
      </c>
      <c r="C7" s="19">
        <v>349079</v>
      </c>
      <c r="D7" s="19">
        <v>411122</v>
      </c>
      <c r="E7" s="20">
        <f t="shared" ref="E7:E18" si="0">D7/C7-1</f>
        <v>0.17773340705112606</v>
      </c>
      <c r="F7" s="20">
        <f t="shared" ref="F7:F18" si="1">D7/B7-1</f>
        <v>0.12817599811203229</v>
      </c>
      <c r="G7" s="19">
        <f t="shared" ref="G7:G18" si="2">D7-C7</f>
        <v>62043</v>
      </c>
      <c r="H7" s="19">
        <f t="shared" ref="H7:H18" si="3">D7-B7</f>
        <v>46709</v>
      </c>
      <c r="I7" s="20">
        <f>D7/$D$7</f>
        <v>1</v>
      </c>
      <c r="J7" s="21"/>
      <c r="K7" s="19">
        <v>737730</v>
      </c>
      <c r="L7" s="19">
        <v>622796</v>
      </c>
      <c r="M7" s="19">
        <v>814759</v>
      </c>
      <c r="N7" s="20">
        <f t="shared" ref="N7:N18" si="4">M7/L7-1</f>
        <v>0.30822773428217265</v>
      </c>
      <c r="O7" s="20">
        <f t="shared" ref="O7:O18" si="5">M7/K7-1</f>
        <v>0.10441353882856874</v>
      </c>
      <c r="P7" s="19">
        <f t="shared" ref="P7:P18" si="6">M7-L7</f>
        <v>191963</v>
      </c>
      <c r="Q7" s="19">
        <f t="shared" ref="Q7:Q18" si="7">M7-K7</f>
        <v>77029</v>
      </c>
      <c r="R7" s="20">
        <f>M7/$M$7</f>
        <v>1</v>
      </c>
    </row>
    <row r="8" spans="1:18" x14ac:dyDescent="0.25">
      <c r="A8" s="22" t="s">
        <v>5</v>
      </c>
      <c r="B8" s="23">
        <v>270304</v>
      </c>
      <c r="C8" s="23">
        <v>279945</v>
      </c>
      <c r="D8" s="23">
        <v>327297</v>
      </c>
      <c r="E8" s="24">
        <f t="shared" si="0"/>
        <v>0.16914751111825543</v>
      </c>
      <c r="F8" s="24">
        <f t="shared" si="1"/>
        <v>0.21084778619628275</v>
      </c>
      <c r="G8" s="23">
        <f t="shared" si="2"/>
        <v>47352</v>
      </c>
      <c r="H8" s="23">
        <f t="shared" si="3"/>
        <v>56993</v>
      </c>
      <c r="I8" s="24">
        <f t="shared" ref="I8:I18" si="8">D8/$D$7</f>
        <v>0.79610675176711532</v>
      </c>
      <c r="J8" s="25"/>
      <c r="K8" s="23">
        <v>546390</v>
      </c>
      <c r="L8" s="23">
        <v>491667</v>
      </c>
      <c r="M8" s="23">
        <v>650456</v>
      </c>
      <c r="N8" s="24">
        <f t="shared" si="4"/>
        <v>0.32296045900985826</v>
      </c>
      <c r="O8" s="24">
        <f t="shared" si="5"/>
        <v>0.19046102600706449</v>
      </c>
      <c r="P8" s="23">
        <f t="shared" si="6"/>
        <v>158789</v>
      </c>
      <c r="Q8" s="23">
        <f t="shared" si="7"/>
        <v>104066</v>
      </c>
      <c r="R8" s="24">
        <f t="shared" ref="R8:R18" si="9">M8/$M$7</f>
        <v>0.79834159549020012</v>
      </c>
    </row>
    <row r="9" spans="1:18" x14ac:dyDescent="0.25">
      <c r="A9" s="26" t="s">
        <v>6</v>
      </c>
      <c r="B9" s="27">
        <v>46135</v>
      </c>
      <c r="C9" s="27">
        <v>61135</v>
      </c>
      <c r="D9" s="27">
        <v>66108</v>
      </c>
      <c r="E9" s="28">
        <f t="shared" si="0"/>
        <v>8.1344565306289418E-2</v>
      </c>
      <c r="F9" s="28">
        <f t="shared" si="1"/>
        <v>0.43292511108702714</v>
      </c>
      <c r="G9" s="27">
        <f t="shared" si="2"/>
        <v>4973</v>
      </c>
      <c r="H9" s="27">
        <f t="shared" si="3"/>
        <v>19973</v>
      </c>
      <c r="I9" s="28">
        <f t="shared" si="8"/>
        <v>0.16079898424312006</v>
      </c>
      <c r="J9" s="29"/>
      <c r="K9" s="27">
        <v>90581</v>
      </c>
      <c r="L9" s="27">
        <v>109846</v>
      </c>
      <c r="M9" s="27">
        <v>126768</v>
      </c>
      <c r="N9" s="28">
        <f t="shared" si="4"/>
        <v>0.15405203648744603</v>
      </c>
      <c r="O9" s="28">
        <f t="shared" si="5"/>
        <v>0.39949879113721432</v>
      </c>
      <c r="P9" s="27">
        <f t="shared" si="6"/>
        <v>16922</v>
      </c>
      <c r="Q9" s="27">
        <f t="shared" si="7"/>
        <v>36187</v>
      </c>
      <c r="R9" s="28">
        <f t="shared" si="9"/>
        <v>0.15558956697624696</v>
      </c>
    </row>
    <row r="10" spans="1:18" x14ac:dyDescent="0.25">
      <c r="A10" s="30" t="s">
        <v>7</v>
      </c>
      <c r="B10" s="31">
        <v>164351</v>
      </c>
      <c r="C10" s="31">
        <v>168017</v>
      </c>
      <c r="D10" s="31">
        <v>199073</v>
      </c>
      <c r="E10" s="32">
        <f t="shared" si="0"/>
        <v>0.18483843896748553</v>
      </c>
      <c r="F10" s="32">
        <f t="shared" si="1"/>
        <v>0.21126734854062335</v>
      </c>
      <c r="G10" s="31">
        <f t="shared" si="2"/>
        <v>31056</v>
      </c>
      <c r="H10" s="31">
        <f t="shared" si="3"/>
        <v>34722</v>
      </c>
      <c r="I10" s="32">
        <f t="shared" si="8"/>
        <v>0.48421879636701515</v>
      </c>
      <c r="J10" s="29"/>
      <c r="K10" s="31">
        <v>334017</v>
      </c>
      <c r="L10" s="31">
        <v>293728</v>
      </c>
      <c r="M10" s="31">
        <v>401602</v>
      </c>
      <c r="N10" s="32">
        <f t="shared" si="4"/>
        <v>0.36725814358862618</v>
      </c>
      <c r="O10" s="32">
        <f t="shared" si="5"/>
        <v>0.2023400006586491</v>
      </c>
      <c r="P10" s="31">
        <f t="shared" si="6"/>
        <v>107874</v>
      </c>
      <c r="Q10" s="31">
        <f t="shared" si="7"/>
        <v>67585</v>
      </c>
      <c r="R10" s="32">
        <f t="shared" si="9"/>
        <v>0.49290894608098834</v>
      </c>
    </row>
    <row r="11" spans="1:18" x14ac:dyDescent="0.25">
      <c r="A11" s="30" t="s">
        <v>8</v>
      </c>
      <c r="B11" s="31">
        <v>43527</v>
      </c>
      <c r="C11" s="31">
        <v>42774</v>
      </c>
      <c r="D11" s="31">
        <v>49896</v>
      </c>
      <c r="E11" s="32">
        <f t="shared" si="0"/>
        <v>0.16650301585075056</v>
      </c>
      <c r="F11" s="32">
        <f t="shared" si="1"/>
        <v>0.14632297194844579</v>
      </c>
      <c r="G11" s="31">
        <f t="shared" si="2"/>
        <v>7122</v>
      </c>
      <c r="H11" s="31">
        <f t="shared" si="3"/>
        <v>6369</v>
      </c>
      <c r="I11" s="32">
        <f t="shared" si="8"/>
        <v>0.12136543410471831</v>
      </c>
      <c r="J11" s="29"/>
      <c r="K11" s="31">
        <v>89467</v>
      </c>
      <c r="L11" s="31">
        <v>73162</v>
      </c>
      <c r="M11" s="31">
        <v>96388</v>
      </c>
      <c r="N11" s="32">
        <f t="shared" si="4"/>
        <v>0.31745988354610311</v>
      </c>
      <c r="O11" s="32">
        <f t="shared" si="5"/>
        <v>7.7358132048688244E-2</v>
      </c>
      <c r="P11" s="31">
        <f t="shared" si="6"/>
        <v>23226</v>
      </c>
      <c r="Q11" s="31">
        <f t="shared" si="7"/>
        <v>6921</v>
      </c>
      <c r="R11" s="32">
        <f t="shared" si="9"/>
        <v>0.11830246735537749</v>
      </c>
    </row>
    <row r="12" spans="1:18" x14ac:dyDescent="0.25">
      <c r="A12" s="30" t="s">
        <v>9</v>
      </c>
      <c r="B12" s="31">
        <v>11723</v>
      </c>
      <c r="C12" s="31">
        <v>6227</v>
      </c>
      <c r="D12" s="31">
        <v>8910</v>
      </c>
      <c r="E12" s="32">
        <f t="shared" si="0"/>
        <v>0.43086558535410302</v>
      </c>
      <c r="F12" s="32">
        <f t="shared" si="1"/>
        <v>-0.2399556427535614</v>
      </c>
      <c r="G12" s="31">
        <f t="shared" si="2"/>
        <v>2683</v>
      </c>
      <c r="H12" s="31">
        <f t="shared" si="3"/>
        <v>-2813</v>
      </c>
      <c r="I12" s="32">
        <f t="shared" si="8"/>
        <v>2.1672398947271125E-2</v>
      </c>
      <c r="J12" s="29"/>
      <c r="K12" s="31">
        <v>23615</v>
      </c>
      <c r="L12" s="31">
        <v>11758</v>
      </c>
      <c r="M12" s="31">
        <v>18915</v>
      </c>
      <c r="N12" s="32">
        <f t="shared" si="4"/>
        <v>0.60869195441401591</v>
      </c>
      <c r="O12" s="32">
        <f t="shared" si="5"/>
        <v>-0.19902604276942626</v>
      </c>
      <c r="P12" s="31">
        <f t="shared" si="6"/>
        <v>7157</v>
      </c>
      <c r="Q12" s="31">
        <f t="shared" si="7"/>
        <v>-4700</v>
      </c>
      <c r="R12" s="32">
        <f t="shared" si="9"/>
        <v>2.321545389495544E-2</v>
      </c>
    </row>
    <row r="13" spans="1:18" x14ac:dyDescent="0.25">
      <c r="A13" s="33" t="s">
        <v>10</v>
      </c>
      <c r="B13" s="34">
        <v>4568</v>
      </c>
      <c r="C13" s="34">
        <v>1792</v>
      </c>
      <c r="D13" s="34">
        <v>3310</v>
      </c>
      <c r="E13" s="35">
        <f t="shared" si="0"/>
        <v>0.84709821428571419</v>
      </c>
      <c r="F13" s="35">
        <f t="shared" si="1"/>
        <v>-0.27539404553415059</v>
      </c>
      <c r="G13" s="34">
        <f t="shared" si="2"/>
        <v>1518</v>
      </c>
      <c r="H13" s="34">
        <f t="shared" si="3"/>
        <v>-1258</v>
      </c>
      <c r="I13" s="35">
        <f t="shared" si="8"/>
        <v>8.0511381049907325E-3</v>
      </c>
      <c r="J13" s="29"/>
      <c r="K13" s="34">
        <v>8710</v>
      </c>
      <c r="L13" s="34">
        <v>3173</v>
      </c>
      <c r="M13" s="34">
        <v>6783</v>
      </c>
      <c r="N13" s="35">
        <f t="shared" si="4"/>
        <v>1.1377245508982035</v>
      </c>
      <c r="O13" s="35">
        <f t="shared" si="5"/>
        <v>-0.22123995407577501</v>
      </c>
      <c r="P13" s="34">
        <f t="shared" si="6"/>
        <v>3610</v>
      </c>
      <c r="Q13" s="34">
        <f t="shared" si="7"/>
        <v>-1927</v>
      </c>
      <c r="R13" s="35">
        <f t="shared" si="9"/>
        <v>8.3251611826319193E-3</v>
      </c>
    </row>
    <row r="14" spans="1:18" x14ac:dyDescent="0.25">
      <c r="A14" s="22" t="s">
        <v>11</v>
      </c>
      <c r="B14" s="23">
        <v>94109</v>
      </c>
      <c r="C14" s="23">
        <v>69134</v>
      </c>
      <c r="D14" s="23">
        <v>83825</v>
      </c>
      <c r="E14" s="24">
        <f t="shared" si="0"/>
        <v>0.21250036161657082</v>
      </c>
      <c r="F14" s="24">
        <f t="shared" si="1"/>
        <v>-0.10927753987397593</v>
      </c>
      <c r="G14" s="23">
        <f t="shared" si="2"/>
        <v>14691</v>
      </c>
      <c r="H14" s="23">
        <f t="shared" si="3"/>
        <v>-10284</v>
      </c>
      <c r="I14" s="24">
        <f t="shared" si="8"/>
        <v>0.20389324823288466</v>
      </c>
      <c r="J14" s="25"/>
      <c r="K14" s="23">
        <v>191340</v>
      </c>
      <c r="L14" s="23">
        <v>131129</v>
      </c>
      <c r="M14" s="23">
        <v>164303</v>
      </c>
      <c r="N14" s="24">
        <f t="shared" si="4"/>
        <v>0.25298751611009007</v>
      </c>
      <c r="O14" s="24">
        <f t="shared" si="5"/>
        <v>-0.14130343890456776</v>
      </c>
      <c r="P14" s="23">
        <f t="shared" si="6"/>
        <v>33174</v>
      </c>
      <c r="Q14" s="23">
        <f t="shared" si="7"/>
        <v>-27037</v>
      </c>
      <c r="R14" s="24">
        <f t="shared" si="9"/>
        <v>0.20165840450979983</v>
      </c>
    </row>
    <row r="15" spans="1:18" x14ac:dyDescent="0.25">
      <c r="A15" s="36" t="s">
        <v>12</v>
      </c>
      <c r="B15" s="27">
        <v>5096</v>
      </c>
      <c r="C15" s="27">
        <v>5769</v>
      </c>
      <c r="D15" s="27">
        <v>6805</v>
      </c>
      <c r="E15" s="28">
        <f t="shared" si="0"/>
        <v>0.17958051655399543</v>
      </c>
      <c r="F15" s="28">
        <f t="shared" si="1"/>
        <v>0.33536106750392469</v>
      </c>
      <c r="G15" s="27">
        <f t="shared" si="2"/>
        <v>1036</v>
      </c>
      <c r="H15" s="27">
        <f t="shared" si="3"/>
        <v>1709</v>
      </c>
      <c r="I15" s="28">
        <f t="shared" si="8"/>
        <v>1.6552264291378228E-2</v>
      </c>
      <c r="J15" s="29"/>
      <c r="K15" s="27">
        <v>10172</v>
      </c>
      <c r="L15" s="27">
        <v>12844</v>
      </c>
      <c r="M15" s="27">
        <v>12943</v>
      </c>
      <c r="N15" s="28">
        <f t="shared" si="4"/>
        <v>7.7078791653690804E-3</v>
      </c>
      <c r="O15" s="28">
        <f t="shared" si="5"/>
        <v>0.27241447109712946</v>
      </c>
      <c r="P15" s="27">
        <f t="shared" si="6"/>
        <v>99</v>
      </c>
      <c r="Q15" s="27">
        <f t="shared" si="7"/>
        <v>2771</v>
      </c>
      <c r="R15" s="28">
        <f t="shared" si="9"/>
        <v>1.588567907810776E-2</v>
      </c>
    </row>
    <row r="16" spans="1:18" x14ac:dyDescent="0.25">
      <c r="A16" s="37" t="s">
        <v>8</v>
      </c>
      <c r="B16" s="31">
        <v>51516</v>
      </c>
      <c r="C16" s="31">
        <v>38535</v>
      </c>
      <c r="D16" s="31">
        <v>47017</v>
      </c>
      <c r="E16" s="32">
        <f t="shared" si="0"/>
        <v>0.22011158686908017</v>
      </c>
      <c r="F16" s="32">
        <f t="shared" si="1"/>
        <v>-8.7332091000854151E-2</v>
      </c>
      <c r="G16" s="31">
        <f t="shared" si="2"/>
        <v>8482</v>
      </c>
      <c r="H16" s="31">
        <f t="shared" si="3"/>
        <v>-4499</v>
      </c>
      <c r="I16" s="32">
        <f t="shared" si="8"/>
        <v>0.11436264661098165</v>
      </c>
      <c r="J16" s="29"/>
      <c r="K16" s="31">
        <v>104809</v>
      </c>
      <c r="L16" s="31">
        <v>72078</v>
      </c>
      <c r="M16" s="31">
        <v>90436</v>
      </c>
      <c r="N16" s="32">
        <f t="shared" si="4"/>
        <v>0.25469630122922382</v>
      </c>
      <c r="O16" s="32">
        <f t="shared" si="5"/>
        <v>-0.13713516968962591</v>
      </c>
      <c r="P16" s="31">
        <f t="shared" si="6"/>
        <v>18358</v>
      </c>
      <c r="Q16" s="31">
        <f t="shared" si="7"/>
        <v>-14373</v>
      </c>
      <c r="R16" s="32">
        <f t="shared" si="9"/>
        <v>0.11099723967455408</v>
      </c>
    </row>
    <row r="17" spans="1:18" x14ac:dyDescent="0.25">
      <c r="A17" s="37" t="s">
        <v>9</v>
      </c>
      <c r="B17" s="31">
        <v>26302</v>
      </c>
      <c r="C17" s="31">
        <v>17393</v>
      </c>
      <c r="D17" s="31">
        <v>21538</v>
      </c>
      <c r="E17" s="32">
        <f t="shared" si="0"/>
        <v>0.23831426435922487</v>
      </c>
      <c r="F17" s="32">
        <f t="shared" si="1"/>
        <v>-0.18112691050110252</v>
      </c>
      <c r="G17" s="31">
        <f t="shared" si="2"/>
        <v>4145</v>
      </c>
      <c r="H17" s="31">
        <f t="shared" si="3"/>
        <v>-4764</v>
      </c>
      <c r="I17" s="32">
        <f t="shared" si="8"/>
        <v>5.2388342146613413E-2</v>
      </c>
      <c r="J17" s="29"/>
      <c r="K17" s="31">
        <v>53073</v>
      </c>
      <c r="L17" s="31">
        <v>31946</v>
      </c>
      <c r="M17" s="31">
        <v>44062</v>
      </c>
      <c r="N17" s="32">
        <f t="shared" si="4"/>
        <v>0.37926500970387522</v>
      </c>
      <c r="O17" s="32">
        <f t="shared" si="5"/>
        <v>-0.1697850130951708</v>
      </c>
      <c r="P17" s="31">
        <f t="shared" si="6"/>
        <v>12116</v>
      </c>
      <c r="Q17" s="31">
        <f t="shared" si="7"/>
        <v>-9011</v>
      </c>
      <c r="R17" s="32">
        <f t="shared" si="9"/>
        <v>5.4079795375074104E-2</v>
      </c>
    </row>
    <row r="18" spans="1:18" x14ac:dyDescent="0.25">
      <c r="A18" s="38" t="s">
        <v>10</v>
      </c>
      <c r="B18" s="39">
        <v>11195</v>
      </c>
      <c r="C18" s="39">
        <v>7437</v>
      </c>
      <c r="D18" s="39">
        <v>8465</v>
      </c>
      <c r="E18" s="40">
        <f t="shared" si="0"/>
        <v>0.13822778001882474</v>
      </c>
      <c r="F18" s="40">
        <f t="shared" si="1"/>
        <v>-0.24385886556498437</v>
      </c>
      <c r="G18" s="39">
        <f t="shared" si="2"/>
        <v>1028</v>
      </c>
      <c r="H18" s="39">
        <f t="shared" si="3"/>
        <v>-2730</v>
      </c>
      <c r="I18" s="40">
        <f t="shared" si="8"/>
        <v>2.0589995183911344E-2</v>
      </c>
      <c r="J18" s="41"/>
      <c r="K18" s="39">
        <v>23286</v>
      </c>
      <c r="L18" s="39">
        <v>14261</v>
      </c>
      <c r="M18" s="39">
        <v>16862</v>
      </c>
      <c r="N18" s="40">
        <f t="shared" si="4"/>
        <v>0.18238552696164367</v>
      </c>
      <c r="O18" s="40">
        <f t="shared" si="5"/>
        <v>-0.27587391565747654</v>
      </c>
      <c r="P18" s="39">
        <f t="shared" si="6"/>
        <v>2601</v>
      </c>
      <c r="Q18" s="39">
        <f t="shared" si="7"/>
        <v>-6424</v>
      </c>
      <c r="R18" s="40">
        <f t="shared" si="9"/>
        <v>2.0695690382063897E-2</v>
      </c>
    </row>
    <row r="19" spans="1:18" x14ac:dyDescent="0.25">
      <c r="A19" s="42" t="s">
        <v>13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18" ht="21" x14ac:dyDescent="0.35">
      <c r="A20" s="45" t="s">
        <v>14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pans="1:18" x14ac:dyDescent="0.25">
      <c r="A21" s="10"/>
      <c r="B21" s="11" t="s">
        <v>114</v>
      </c>
      <c r="C21" s="12"/>
      <c r="D21" s="12"/>
      <c r="E21" s="12"/>
      <c r="F21" s="12"/>
      <c r="G21" s="12"/>
      <c r="H21" s="12"/>
      <c r="I21" s="13"/>
      <c r="J21" s="14"/>
      <c r="K21" s="11" t="str">
        <f>K$5</f>
        <v>acumulado febrero</v>
      </c>
      <c r="L21" s="12"/>
      <c r="M21" s="12"/>
      <c r="N21" s="12"/>
      <c r="O21" s="12"/>
      <c r="P21" s="12"/>
      <c r="Q21" s="12"/>
      <c r="R21" s="13"/>
    </row>
    <row r="22" spans="1:18" x14ac:dyDescent="0.25">
      <c r="A22" s="15"/>
      <c r="B22" s="16">
        <f>B$6</f>
        <v>2019</v>
      </c>
      <c r="C22" s="16">
        <f>C$6</f>
        <v>2022</v>
      </c>
      <c r="D22" s="16">
        <f>D$6</f>
        <v>2023</v>
      </c>
      <c r="E22" s="16" t="str">
        <f>CONCATENATE("var ",RIGHT(D22,2),"/",RIGHT(C22,2))</f>
        <v>var 23/22</v>
      </c>
      <c r="F22" s="16" t="str">
        <f>CONCATENATE("var ",RIGHT(D22,2),"/",RIGHT(B22,2))</f>
        <v>var 23/19</v>
      </c>
      <c r="G22" s="16" t="str">
        <f>CONCATENATE("dif ",RIGHT(D22,2),"-",RIGHT(C22,2))</f>
        <v>dif 23-22</v>
      </c>
      <c r="H22" s="16" t="str">
        <f>CONCATENATE("dif ",RIGHT(D22,2),"-",RIGHT(B22,2))</f>
        <v>dif 23-19</v>
      </c>
      <c r="I22" s="16" t="str">
        <f>CONCATENATE("cuota ",RIGHT(D22,2))</f>
        <v>cuota 23</v>
      </c>
      <c r="J22" s="17"/>
      <c r="K22" s="16">
        <f>K$6</f>
        <v>2019</v>
      </c>
      <c r="L22" s="16">
        <f>L$6</f>
        <v>2022</v>
      </c>
      <c r="M22" s="16">
        <f>M$6</f>
        <v>2023</v>
      </c>
      <c r="N22" s="16" t="str">
        <f>CONCATENATE("var ",RIGHT(M22,2),"/",RIGHT(L22,2))</f>
        <v>var 23/22</v>
      </c>
      <c r="O22" s="16" t="str">
        <f>CONCATENATE("var ",RIGHT(M22,2),"/",RIGHT(K22,2))</f>
        <v>var 23/19</v>
      </c>
      <c r="P22" s="16" t="str">
        <f>CONCATENATE("dif ",RIGHT(M22,2),"-",RIGHT(L22,2))</f>
        <v>dif 23-22</v>
      </c>
      <c r="Q22" s="16" t="str">
        <f>CONCATENATE("dif ",RIGHT(M22,2),"-",RIGHT(K22,2))</f>
        <v>dif 23-19</v>
      </c>
      <c r="R22" s="16" t="str">
        <f>CONCATENATE("cuota ",RIGHT(M22,2))</f>
        <v>cuota 23</v>
      </c>
    </row>
    <row r="23" spans="1:18" x14ac:dyDescent="0.25">
      <c r="A23" s="18" t="s">
        <v>15</v>
      </c>
      <c r="B23" s="19">
        <v>364413</v>
      </c>
      <c r="C23" s="19">
        <v>349079</v>
      </c>
      <c r="D23" s="19">
        <v>411122</v>
      </c>
      <c r="E23" s="20">
        <f t="shared" ref="E23:E54" si="10">D23/C23-1</f>
        <v>0.17773340705112606</v>
      </c>
      <c r="F23" s="20">
        <f t="shared" ref="F23:F54" si="11">D23/B23-1</f>
        <v>0.12817599811203229</v>
      </c>
      <c r="G23" s="19">
        <f t="shared" ref="G23:G54" si="12">D23-C23</f>
        <v>62043</v>
      </c>
      <c r="H23" s="19">
        <f t="shared" ref="H23:H54" si="13">D23-B23</f>
        <v>46709</v>
      </c>
      <c r="I23" s="20">
        <f>D23/$D$23</f>
        <v>1</v>
      </c>
      <c r="J23" s="21"/>
      <c r="K23" s="19">
        <v>737730</v>
      </c>
      <c r="L23" s="19">
        <v>622796</v>
      </c>
      <c r="M23" s="19">
        <v>814759</v>
      </c>
      <c r="N23" s="20">
        <f t="shared" ref="N23:N54" si="14">M23/L23-1</f>
        <v>0.30822773428217265</v>
      </c>
      <c r="O23" s="20">
        <f t="shared" ref="O23:O54" si="15">M23/K23-1</f>
        <v>0.10441353882856874</v>
      </c>
      <c r="P23" s="19">
        <f t="shared" ref="P23:P54" si="16">M23-L23</f>
        <v>191963</v>
      </c>
      <c r="Q23" s="19">
        <f t="shared" ref="Q23:Q54" si="17">M23-K23</f>
        <v>77029</v>
      </c>
      <c r="R23" s="20">
        <f>M23/$M$23</f>
        <v>1</v>
      </c>
    </row>
    <row r="24" spans="1:18" x14ac:dyDescent="0.25">
      <c r="A24" s="22" t="s">
        <v>16</v>
      </c>
      <c r="B24" s="23">
        <v>50062</v>
      </c>
      <c r="C24" s="23">
        <v>57069</v>
      </c>
      <c r="D24" s="23">
        <v>55517</v>
      </c>
      <c r="E24" s="24">
        <f t="shared" si="10"/>
        <v>-2.7195149731027324E-2</v>
      </c>
      <c r="F24" s="24">
        <f t="shared" si="11"/>
        <v>0.10896488354440503</v>
      </c>
      <c r="G24" s="23">
        <f t="shared" si="12"/>
        <v>-1552</v>
      </c>
      <c r="H24" s="23">
        <f t="shared" si="13"/>
        <v>5455</v>
      </c>
      <c r="I24" s="24">
        <f t="shared" ref="I24:I54" si="18">D24/$D$23</f>
        <v>0.13503777467515726</v>
      </c>
      <c r="J24" s="48"/>
      <c r="K24" s="23">
        <v>98134</v>
      </c>
      <c r="L24" s="23">
        <v>98841</v>
      </c>
      <c r="M24" s="23">
        <v>116505</v>
      </c>
      <c r="N24" s="24">
        <f t="shared" si="14"/>
        <v>0.17871126354448053</v>
      </c>
      <c r="O24" s="24">
        <f t="shared" si="15"/>
        <v>0.18720321193470157</v>
      </c>
      <c r="P24" s="23">
        <f t="shared" si="16"/>
        <v>17664</v>
      </c>
      <c r="Q24" s="23">
        <f t="shared" si="17"/>
        <v>18371</v>
      </c>
      <c r="R24" s="24">
        <f t="shared" ref="R24:R54" si="19">M24/$M$23</f>
        <v>0.14299320412539168</v>
      </c>
    </row>
    <row r="25" spans="1:18" x14ac:dyDescent="0.25">
      <c r="A25" s="49" t="s">
        <v>17</v>
      </c>
      <c r="B25" s="27">
        <v>17673</v>
      </c>
      <c r="C25" s="27">
        <v>24325</v>
      </c>
      <c r="D25" s="27">
        <v>20675</v>
      </c>
      <c r="E25" s="28">
        <f>D25/C25-1</f>
        <v>-0.15005138746145941</v>
      </c>
      <c r="F25" s="28">
        <f t="shared" si="11"/>
        <v>0.1698636337916597</v>
      </c>
      <c r="G25" s="27">
        <f t="shared" si="12"/>
        <v>-3650</v>
      </c>
      <c r="H25" s="27">
        <f t="shared" si="13"/>
        <v>3002</v>
      </c>
      <c r="I25" s="28">
        <f t="shared" si="18"/>
        <v>5.0289208556097705E-2</v>
      </c>
      <c r="J25" s="29"/>
      <c r="K25" s="27">
        <v>34325</v>
      </c>
      <c r="L25" s="27">
        <v>41357</v>
      </c>
      <c r="M25" s="27">
        <v>45001</v>
      </c>
      <c r="N25" s="28">
        <f t="shared" si="14"/>
        <v>8.8110839761104565E-2</v>
      </c>
      <c r="O25" s="28">
        <f t="shared" si="15"/>
        <v>0.31102694828841959</v>
      </c>
      <c r="P25" s="27">
        <f t="shared" si="16"/>
        <v>3644</v>
      </c>
      <c r="Q25" s="27">
        <f t="shared" si="17"/>
        <v>10676</v>
      </c>
      <c r="R25" s="28">
        <f t="shared" si="19"/>
        <v>5.5232283411413681E-2</v>
      </c>
    </row>
    <row r="26" spans="1:18" x14ac:dyDescent="0.25">
      <c r="A26" s="50" t="s">
        <v>18</v>
      </c>
      <c r="B26" s="27">
        <v>10614</v>
      </c>
      <c r="C26" s="27">
        <v>9917</v>
      </c>
      <c r="D26" s="27">
        <v>11581</v>
      </c>
      <c r="E26" s="51">
        <f t="shared" si="10"/>
        <v>0.16779267923767271</v>
      </c>
      <c r="F26" s="51">
        <f t="shared" si="11"/>
        <v>9.1106086301111722E-2</v>
      </c>
      <c r="G26" s="52">
        <f t="shared" si="12"/>
        <v>1664</v>
      </c>
      <c r="H26" s="52">
        <f t="shared" si="13"/>
        <v>967</v>
      </c>
      <c r="I26" s="51">
        <f t="shared" si="18"/>
        <v>2.8169253895437365E-2</v>
      </c>
      <c r="J26" s="29"/>
      <c r="K26" s="27">
        <v>19284</v>
      </c>
      <c r="L26" s="27">
        <v>18201</v>
      </c>
      <c r="M26" s="27">
        <v>28557</v>
      </c>
      <c r="N26" s="51">
        <f t="shared" si="14"/>
        <v>0.56897972638866001</v>
      </c>
      <c r="O26" s="51">
        <f t="shared" si="15"/>
        <v>0.48086496577473548</v>
      </c>
      <c r="P26" s="52">
        <f t="shared" si="16"/>
        <v>10356</v>
      </c>
      <c r="Q26" s="52">
        <f t="shared" si="17"/>
        <v>9273</v>
      </c>
      <c r="R26" s="51">
        <f t="shared" si="19"/>
        <v>3.5049628172257069E-2</v>
      </c>
    </row>
    <row r="27" spans="1:18" x14ac:dyDescent="0.25">
      <c r="A27" s="50" t="s">
        <v>19</v>
      </c>
      <c r="B27" s="52">
        <f>B25-B26</f>
        <v>7059</v>
      </c>
      <c r="C27" s="52">
        <f>C25-C26</f>
        <v>14408</v>
      </c>
      <c r="D27" s="52">
        <f>D25-D26</f>
        <v>9094</v>
      </c>
      <c r="E27" s="51">
        <f t="shared" si="10"/>
        <v>-0.36882287617990006</v>
      </c>
      <c r="F27" s="51">
        <f t="shared" si="11"/>
        <v>0.2882844595551779</v>
      </c>
      <c r="G27" s="52">
        <f t="shared" si="12"/>
        <v>-5314</v>
      </c>
      <c r="H27" s="52">
        <f t="shared" si="13"/>
        <v>2035</v>
      </c>
      <c r="I27" s="51">
        <f t="shared" si="18"/>
        <v>2.211995466066034E-2</v>
      </c>
      <c r="J27" s="29"/>
      <c r="K27" s="52">
        <f>K25-K26</f>
        <v>15041</v>
      </c>
      <c r="L27" s="52">
        <f>L25-L26</f>
        <v>23156</v>
      </c>
      <c r="M27" s="52">
        <f>M25-M26</f>
        <v>16444</v>
      </c>
      <c r="N27" s="51">
        <f t="shared" si="14"/>
        <v>-0.28986007946104686</v>
      </c>
      <c r="O27" s="51">
        <f t="shared" si="15"/>
        <v>9.3278372448640345E-2</v>
      </c>
      <c r="P27" s="52">
        <f t="shared" si="16"/>
        <v>-6712</v>
      </c>
      <c r="Q27" s="52">
        <f t="shared" si="17"/>
        <v>1403</v>
      </c>
      <c r="R27" s="51">
        <f t="shared" si="19"/>
        <v>2.0182655239156608E-2</v>
      </c>
    </row>
    <row r="28" spans="1:18" x14ac:dyDescent="0.25">
      <c r="A28" s="53" t="s">
        <v>20</v>
      </c>
      <c r="B28" s="34">
        <v>32389</v>
      </c>
      <c r="C28" s="34">
        <v>32744</v>
      </c>
      <c r="D28" s="34">
        <v>34842</v>
      </c>
      <c r="E28" s="35">
        <f t="shared" si="10"/>
        <v>6.4072807231859263E-2</v>
      </c>
      <c r="F28" s="35">
        <f t="shared" si="11"/>
        <v>7.5735589243261625E-2</v>
      </c>
      <c r="G28" s="34">
        <f t="shared" si="12"/>
        <v>2098</v>
      </c>
      <c r="H28" s="34">
        <f t="shared" si="13"/>
        <v>2453</v>
      </c>
      <c r="I28" s="35">
        <f t="shared" si="18"/>
        <v>8.4748566119059551E-2</v>
      </c>
      <c r="J28" s="29"/>
      <c r="K28" s="27">
        <v>63809</v>
      </c>
      <c r="L28" s="27">
        <v>57484</v>
      </c>
      <c r="M28" s="27">
        <v>71504</v>
      </c>
      <c r="N28" s="35">
        <f t="shared" si="14"/>
        <v>0.24389395309999307</v>
      </c>
      <c r="O28" s="35">
        <f t="shared" si="15"/>
        <v>0.12059427353508134</v>
      </c>
      <c r="P28" s="34">
        <f t="shared" si="16"/>
        <v>14020</v>
      </c>
      <c r="Q28" s="34">
        <f t="shared" si="17"/>
        <v>7695</v>
      </c>
      <c r="R28" s="35">
        <f t="shared" si="19"/>
        <v>8.7760920713977994E-2</v>
      </c>
    </row>
    <row r="29" spans="1:18" x14ac:dyDescent="0.25">
      <c r="A29" s="22" t="s">
        <v>21</v>
      </c>
      <c r="B29" s="23">
        <v>314351</v>
      </c>
      <c r="C29" s="23">
        <v>292010</v>
      </c>
      <c r="D29" s="23">
        <v>355605</v>
      </c>
      <c r="E29" s="24">
        <f t="shared" si="10"/>
        <v>0.2177836375466593</v>
      </c>
      <c r="F29" s="24">
        <f t="shared" si="11"/>
        <v>0.13123546608727188</v>
      </c>
      <c r="G29" s="23">
        <f t="shared" si="12"/>
        <v>63595</v>
      </c>
      <c r="H29" s="23">
        <f t="shared" si="13"/>
        <v>41254</v>
      </c>
      <c r="I29" s="24">
        <f t="shared" si="18"/>
        <v>0.86496222532484279</v>
      </c>
      <c r="J29" s="48"/>
      <c r="K29" s="23">
        <v>639596</v>
      </c>
      <c r="L29" s="23">
        <v>523955</v>
      </c>
      <c r="M29" s="23">
        <v>698254</v>
      </c>
      <c r="N29" s="24">
        <f t="shared" si="14"/>
        <v>0.33266024754034218</v>
      </c>
      <c r="O29" s="24">
        <f t="shared" si="15"/>
        <v>9.1711017579847232E-2</v>
      </c>
      <c r="P29" s="23">
        <f t="shared" si="16"/>
        <v>174299</v>
      </c>
      <c r="Q29" s="23">
        <f t="shared" si="17"/>
        <v>58658</v>
      </c>
      <c r="R29" s="24">
        <f t="shared" si="19"/>
        <v>0.85700679587460837</v>
      </c>
    </row>
    <row r="30" spans="1:18" x14ac:dyDescent="0.25">
      <c r="A30" s="49" t="s">
        <v>22</v>
      </c>
      <c r="B30" s="27">
        <v>41247</v>
      </c>
      <c r="C30" s="27">
        <v>29208</v>
      </c>
      <c r="D30" s="27">
        <v>38948</v>
      </c>
      <c r="E30" s="28">
        <f t="shared" si="10"/>
        <v>0.33347028211448926</v>
      </c>
      <c r="F30" s="28">
        <f t="shared" si="11"/>
        <v>-5.573738696147601E-2</v>
      </c>
      <c r="G30" s="27">
        <f t="shared" si="12"/>
        <v>9740</v>
      </c>
      <c r="H30" s="27">
        <f t="shared" si="13"/>
        <v>-2299</v>
      </c>
      <c r="I30" s="28">
        <f t="shared" si="18"/>
        <v>9.4735869158060135E-2</v>
      </c>
      <c r="J30" s="29"/>
      <c r="K30" s="27">
        <v>87403</v>
      </c>
      <c r="L30" s="27">
        <v>54334</v>
      </c>
      <c r="M30" s="27">
        <v>77594</v>
      </c>
      <c r="N30" s="28">
        <f t="shared" si="14"/>
        <v>0.42809290683549905</v>
      </c>
      <c r="O30" s="28">
        <f t="shared" si="15"/>
        <v>-0.11222726908687342</v>
      </c>
      <c r="P30" s="27">
        <f t="shared" si="16"/>
        <v>23260</v>
      </c>
      <c r="Q30" s="27">
        <f t="shared" si="17"/>
        <v>-9809</v>
      </c>
      <c r="R30" s="28">
        <f t="shared" si="19"/>
        <v>9.5235523633368888E-2</v>
      </c>
    </row>
    <row r="31" spans="1:18" x14ac:dyDescent="0.25">
      <c r="A31" s="54" t="s">
        <v>23</v>
      </c>
      <c r="B31" s="31">
        <v>2872</v>
      </c>
      <c r="C31" s="31">
        <v>2627</v>
      </c>
      <c r="D31" s="31">
        <v>3197</v>
      </c>
      <c r="E31" s="32">
        <f t="shared" si="10"/>
        <v>0.21697754092120292</v>
      </c>
      <c r="F31" s="32">
        <f t="shared" si="11"/>
        <v>0.11316155988857934</v>
      </c>
      <c r="G31" s="31">
        <f t="shared" si="12"/>
        <v>570</v>
      </c>
      <c r="H31" s="31">
        <f t="shared" si="13"/>
        <v>325</v>
      </c>
      <c r="I31" s="32">
        <f t="shared" si="18"/>
        <v>7.7762805201375745E-3</v>
      </c>
      <c r="J31" s="29"/>
      <c r="K31" s="31">
        <v>5640</v>
      </c>
      <c r="L31" s="31">
        <v>4932</v>
      </c>
      <c r="M31" s="31">
        <v>6040</v>
      </c>
      <c r="N31" s="32">
        <f t="shared" si="14"/>
        <v>0.22465531224655311</v>
      </c>
      <c r="O31" s="32">
        <f t="shared" si="15"/>
        <v>7.0921985815602939E-2</v>
      </c>
      <c r="P31" s="31">
        <f t="shared" si="16"/>
        <v>1108</v>
      </c>
      <c r="Q31" s="31">
        <f t="shared" si="17"/>
        <v>400</v>
      </c>
      <c r="R31" s="32">
        <f t="shared" si="19"/>
        <v>7.4132350793302071E-3</v>
      </c>
    </row>
    <row r="32" spans="1:18" x14ac:dyDescent="0.25">
      <c r="A32" s="54" t="s">
        <v>24</v>
      </c>
      <c r="B32" s="31">
        <v>264</v>
      </c>
      <c r="C32" s="31">
        <v>327</v>
      </c>
      <c r="D32" s="31">
        <v>646</v>
      </c>
      <c r="E32" s="32">
        <f t="shared" si="10"/>
        <v>0.97553516819571873</v>
      </c>
      <c r="F32" s="32">
        <f t="shared" si="11"/>
        <v>1.4469696969696968</v>
      </c>
      <c r="G32" s="31">
        <f t="shared" si="12"/>
        <v>319</v>
      </c>
      <c r="H32" s="31">
        <f t="shared" si="13"/>
        <v>382</v>
      </c>
      <c r="I32" s="32">
        <f t="shared" si="18"/>
        <v>1.5713097328773455E-3</v>
      </c>
      <c r="J32" s="29"/>
      <c r="K32" s="31">
        <v>722</v>
      </c>
      <c r="L32" s="31">
        <v>658</v>
      </c>
      <c r="M32" s="31">
        <v>1218</v>
      </c>
      <c r="N32" s="32">
        <f t="shared" si="14"/>
        <v>0.85106382978723394</v>
      </c>
      <c r="O32" s="32">
        <f t="shared" si="15"/>
        <v>0.68698060941828265</v>
      </c>
      <c r="P32" s="31">
        <f t="shared" si="16"/>
        <v>560</v>
      </c>
      <c r="Q32" s="31">
        <f t="shared" si="17"/>
        <v>496</v>
      </c>
      <c r="R32" s="32">
        <f t="shared" si="19"/>
        <v>1.4949205838781774E-3</v>
      </c>
    </row>
    <row r="33" spans="1:18" x14ac:dyDescent="0.25">
      <c r="A33" s="54" t="s">
        <v>25</v>
      </c>
      <c r="B33" s="31">
        <v>11670</v>
      </c>
      <c r="C33" s="31">
        <v>8703</v>
      </c>
      <c r="D33" s="31">
        <v>12445</v>
      </c>
      <c r="E33" s="32">
        <f t="shared" si="10"/>
        <v>0.42996667815695733</v>
      </c>
      <c r="F33" s="32">
        <f t="shared" si="11"/>
        <v>6.6409597257926389E-2</v>
      </c>
      <c r="G33" s="31">
        <f t="shared" si="12"/>
        <v>3742</v>
      </c>
      <c r="H33" s="31">
        <f t="shared" si="13"/>
        <v>775</v>
      </c>
      <c r="I33" s="32">
        <f t="shared" si="18"/>
        <v>3.0270819853960625E-2</v>
      </c>
      <c r="J33" s="29"/>
      <c r="K33" s="31">
        <v>23076</v>
      </c>
      <c r="L33" s="31">
        <v>16894</v>
      </c>
      <c r="M33" s="31">
        <v>24736</v>
      </c>
      <c r="N33" s="32">
        <f t="shared" si="14"/>
        <v>0.4641884692790339</v>
      </c>
      <c r="O33" s="32">
        <f t="shared" si="15"/>
        <v>7.1936210781764709E-2</v>
      </c>
      <c r="P33" s="31">
        <f t="shared" si="16"/>
        <v>7842</v>
      </c>
      <c r="Q33" s="31">
        <f t="shared" si="17"/>
        <v>1660</v>
      </c>
      <c r="R33" s="32">
        <f t="shared" si="19"/>
        <v>3.0359897834819866E-2</v>
      </c>
    </row>
    <row r="34" spans="1:18" x14ac:dyDescent="0.25">
      <c r="A34" s="54" t="s">
        <v>26</v>
      </c>
      <c r="B34" s="31">
        <v>1340</v>
      </c>
      <c r="C34" s="31">
        <v>1321</v>
      </c>
      <c r="D34" s="31">
        <v>2360</v>
      </c>
      <c r="E34" s="32">
        <f t="shared" si="10"/>
        <v>0.78652535957607883</v>
      </c>
      <c r="F34" s="32">
        <f t="shared" si="11"/>
        <v>0.76119402985074625</v>
      </c>
      <c r="G34" s="31">
        <f t="shared" si="12"/>
        <v>1039</v>
      </c>
      <c r="H34" s="31">
        <f t="shared" si="13"/>
        <v>1020</v>
      </c>
      <c r="I34" s="32">
        <f t="shared" si="18"/>
        <v>5.7403884978181659E-3</v>
      </c>
      <c r="J34" s="29"/>
      <c r="K34" s="31">
        <v>2676</v>
      </c>
      <c r="L34" s="31">
        <v>2378</v>
      </c>
      <c r="M34" s="31">
        <v>4684</v>
      </c>
      <c r="N34" s="32">
        <f t="shared" si="14"/>
        <v>0.96972245584524819</v>
      </c>
      <c r="O34" s="32">
        <f t="shared" si="15"/>
        <v>0.75037369207772797</v>
      </c>
      <c r="P34" s="31">
        <f t="shared" si="16"/>
        <v>2306</v>
      </c>
      <c r="Q34" s="31">
        <f t="shared" si="17"/>
        <v>2008</v>
      </c>
      <c r="R34" s="32">
        <f t="shared" si="19"/>
        <v>5.7489392568845507E-3</v>
      </c>
    </row>
    <row r="35" spans="1:18" x14ac:dyDescent="0.25">
      <c r="A35" s="54" t="s">
        <v>27</v>
      </c>
      <c r="B35" s="31">
        <v>13454</v>
      </c>
      <c r="C35" s="31">
        <v>7763</v>
      </c>
      <c r="D35" s="31">
        <v>11151</v>
      </c>
      <c r="E35" s="32">
        <f t="shared" si="10"/>
        <v>0.436429215509468</v>
      </c>
      <c r="F35" s="32">
        <f t="shared" si="11"/>
        <v>-0.17117585848074923</v>
      </c>
      <c r="G35" s="31">
        <f t="shared" si="12"/>
        <v>3388</v>
      </c>
      <c r="H35" s="31">
        <f t="shared" si="13"/>
        <v>-2303</v>
      </c>
      <c r="I35" s="32">
        <f t="shared" si="18"/>
        <v>2.7123335652190834E-2</v>
      </c>
      <c r="J35" s="29"/>
      <c r="K35" s="31">
        <v>26345</v>
      </c>
      <c r="L35" s="31">
        <v>15869</v>
      </c>
      <c r="M35" s="31">
        <v>22056</v>
      </c>
      <c r="N35" s="32">
        <f t="shared" si="14"/>
        <v>0.38987963954880578</v>
      </c>
      <c r="O35" s="32">
        <f t="shared" si="15"/>
        <v>-0.16280129056747006</v>
      </c>
      <c r="P35" s="31">
        <f t="shared" si="16"/>
        <v>6187</v>
      </c>
      <c r="Q35" s="31">
        <f t="shared" si="17"/>
        <v>-4289</v>
      </c>
      <c r="R35" s="32">
        <f t="shared" si="19"/>
        <v>2.7070581607567392E-2</v>
      </c>
    </row>
    <row r="36" spans="1:18" x14ac:dyDescent="0.25">
      <c r="A36" s="54" t="s">
        <v>28</v>
      </c>
      <c r="B36" s="31">
        <v>289</v>
      </c>
      <c r="C36" s="31">
        <v>634</v>
      </c>
      <c r="D36" s="31">
        <v>528</v>
      </c>
      <c r="E36" s="32">
        <f>D36/C36-1</f>
        <v>-0.16719242902208198</v>
      </c>
      <c r="F36" s="32">
        <f>D36/B36-1</f>
        <v>0.82698961937716264</v>
      </c>
      <c r="G36" s="31">
        <f>D36-C36</f>
        <v>-106</v>
      </c>
      <c r="H36" s="31">
        <f>D36-B36</f>
        <v>239</v>
      </c>
      <c r="I36" s="32">
        <f>D36/$D$23</f>
        <v>1.2842903079864371E-3</v>
      </c>
      <c r="J36" s="29"/>
      <c r="K36" s="31">
        <v>486</v>
      </c>
      <c r="L36" s="31">
        <v>1050</v>
      </c>
      <c r="M36" s="31">
        <v>999</v>
      </c>
      <c r="N36" s="32">
        <f>M36/L36-1</f>
        <v>-4.8571428571428599E-2</v>
      </c>
      <c r="O36" s="32">
        <f>M36/K36-1</f>
        <v>1.0555555555555554</v>
      </c>
      <c r="P36" s="31">
        <f>M36-L36</f>
        <v>-51</v>
      </c>
      <c r="Q36" s="31">
        <f>M36-K36</f>
        <v>513</v>
      </c>
      <c r="R36" s="32">
        <f>M36/$M$23</f>
        <v>1.2261294444123967E-3</v>
      </c>
    </row>
    <row r="37" spans="1:18" x14ac:dyDescent="0.25">
      <c r="A37" s="54" t="s">
        <v>29</v>
      </c>
      <c r="B37" s="31">
        <v>129132</v>
      </c>
      <c r="C37" s="31">
        <v>114746</v>
      </c>
      <c r="D37" s="31">
        <v>141638</v>
      </c>
      <c r="E37" s="32">
        <f t="shared" si="10"/>
        <v>0.23436111062694986</v>
      </c>
      <c r="F37" s="32">
        <f t="shared" si="11"/>
        <v>9.6846637549174552E-2</v>
      </c>
      <c r="G37" s="31">
        <f t="shared" si="12"/>
        <v>26892</v>
      </c>
      <c r="H37" s="31">
        <f t="shared" si="13"/>
        <v>12506</v>
      </c>
      <c r="I37" s="32">
        <f t="shared" si="18"/>
        <v>0.34451573985337686</v>
      </c>
      <c r="J37" s="29"/>
      <c r="K37" s="31">
        <v>257207</v>
      </c>
      <c r="L37" s="31">
        <v>189556</v>
      </c>
      <c r="M37" s="31">
        <v>270401</v>
      </c>
      <c r="N37" s="32">
        <f t="shared" si="14"/>
        <v>0.42649665534195691</v>
      </c>
      <c r="O37" s="32">
        <f t="shared" si="15"/>
        <v>5.1297204197397361E-2</v>
      </c>
      <c r="P37" s="31">
        <f t="shared" si="16"/>
        <v>80845</v>
      </c>
      <c r="Q37" s="31">
        <f t="shared" si="17"/>
        <v>13194</v>
      </c>
      <c r="R37" s="32">
        <f t="shared" si="19"/>
        <v>0.33187850640496147</v>
      </c>
    </row>
    <row r="38" spans="1:18" x14ac:dyDescent="0.25">
      <c r="A38" s="54" t="s">
        <v>30</v>
      </c>
      <c r="B38" s="31">
        <v>15515</v>
      </c>
      <c r="C38" s="31">
        <v>18369</v>
      </c>
      <c r="D38" s="31">
        <v>21509</v>
      </c>
      <c r="E38" s="32">
        <f t="shared" si="10"/>
        <v>0.170940170940171</v>
      </c>
      <c r="F38" s="32">
        <f t="shared" si="11"/>
        <v>0.38633580406058643</v>
      </c>
      <c r="G38" s="31">
        <f t="shared" si="12"/>
        <v>3140</v>
      </c>
      <c r="H38" s="31">
        <f t="shared" si="13"/>
        <v>5994</v>
      </c>
      <c r="I38" s="32">
        <f t="shared" si="18"/>
        <v>5.2317803474394464E-2</v>
      </c>
      <c r="J38" s="29"/>
      <c r="K38" s="31">
        <v>28310</v>
      </c>
      <c r="L38" s="31">
        <v>30355</v>
      </c>
      <c r="M38" s="31">
        <v>38844</v>
      </c>
      <c r="N38" s="32">
        <f t="shared" si="14"/>
        <v>0.27965738758029968</v>
      </c>
      <c r="O38" s="32">
        <f t="shared" si="15"/>
        <v>0.37209466619569054</v>
      </c>
      <c r="P38" s="31">
        <f t="shared" si="16"/>
        <v>8489</v>
      </c>
      <c r="Q38" s="31">
        <f t="shared" si="17"/>
        <v>10534</v>
      </c>
      <c r="R38" s="32">
        <f t="shared" si="19"/>
        <v>4.7675447586341485E-2</v>
      </c>
    </row>
    <row r="39" spans="1:18" x14ac:dyDescent="0.25">
      <c r="A39" s="54" t="s">
        <v>31</v>
      </c>
      <c r="B39" s="31">
        <v>10836</v>
      </c>
      <c r="C39" s="31">
        <v>14346</v>
      </c>
      <c r="D39" s="31">
        <v>12830</v>
      </c>
      <c r="E39" s="32">
        <f t="shared" si="10"/>
        <v>-0.10567405548584974</v>
      </c>
      <c r="F39" s="32">
        <f t="shared" si="11"/>
        <v>0.18401624215577694</v>
      </c>
      <c r="G39" s="31">
        <f t="shared" si="12"/>
        <v>-1516</v>
      </c>
      <c r="H39" s="31">
        <f t="shared" si="13"/>
        <v>1994</v>
      </c>
      <c r="I39" s="32">
        <f t="shared" si="18"/>
        <v>3.1207281536867401E-2</v>
      </c>
      <c r="J39" s="29"/>
      <c r="K39" s="31">
        <v>20901</v>
      </c>
      <c r="L39" s="31">
        <v>28670</v>
      </c>
      <c r="M39" s="31">
        <v>25658</v>
      </c>
      <c r="N39" s="32">
        <f t="shared" si="14"/>
        <v>-0.10505755144750606</v>
      </c>
      <c r="O39" s="32">
        <f t="shared" si="15"/>
        <v>0.22759676570499021</v>
      </c>
      <c r="P39" s="31">
        <f t="shared" si="16"/>
        <v>-3012</v>
      </c>
      <c r="Q39" s="31">
        <f t="shared" si="17"/>
        <v>4757</v>
      </c>
      <c r="R39" s="32">
        <f t="shared" si="19"/>
        <v>3.1491520805538818E-2</v>
      </c>
    </row>
    <row r="40" spans="1:18" x14ac:dyDescent="0.25">
      <c r="A40" s="54" t="s">
        <v>32</v>
      </c>
      <c r="B40" s="31">
        <v>9796</v>
      </c>
      <c r="C40" s="31">
        <v>13448</v>
      </c>
      <c r="D40" s="31">
        <v>12998</v>
      </c>
      <c r="E40" s="32">
        <f t="shared" si="10"/>
        <v>-3.3462224866151136E-2</v>
      </c>
      <c r="F40" s="32">
        <f t="shared" si="11"/>
        <v>0.32686810943242151</v>
      </c>
      <c r="G40" s="31">
        <f t="shared" si="12"/>
        <v>-450</v>
      </c>
      <c r="H40" s="31">
        <f t="shared" si="13"/>
        <v>3202</v>
      </c>
      <c r="I40" s="32">
        <f t="shared" si="18"/>
        <v>3.1615919362135814E-2</v>
      </c>
      <c r="J40" s="29"/>
      <c r="K40" s="31">
        <v>21836</v>
      </c>
      <c r="L40" s="31">
        <v>25252</v>
      </c>
      <c r="M40" s="31">
        <v>25732</v>
      </c>
      <c r="N40" s="32">
        <f t="shared" si="14"/>
        <v>1.9008395374623843E-2</v>
      </c>
      <c r="O40" s="32">
        <f t="shared" si="15"/>
        <v>0.17842095621908771</v>
      </c>
      <c r="P40" s="31">
        <f t="shared" si="16"/>
        <v>480</v>
      </c>
      <c r="Q40" s="31">
        <f t="shared" si="17"/>
        <v>3896</v>
      </c>
      <c r="R40" s="32">
        <f t="shared" si="19"/>
        <v>3.1582345208828626E-2</v>
      </c>
    </row>
    <row r="41" spans="1:18" x14ac:dyDescent="0.25">
      <c r="A41" s="54" t="s">
        <v>33</v>
      </c>
      <c r="B41" s="31">
        <v>7497</v>
      </c>
      <c r="C41" s="31">
        <v>11614</v>
      </c>
      <c r="D41" s="31">
        <v>11268</v>
      </c>
      <c r="E41" s="32">
        <f t="shared" si="10"/>
        <v>-2.979163079042535E-2</v>
      </c>
      <c r="F41" s="32">
        <f t="shared" si="11"/>
        <v>0.50300120048019203</v>
      </c>
      <c r="G41" s="31">
        <f t="shared" si="12"/>
        <v>-346</v>
      </c>
      <c r="H41" s="31">
        <f t="shared" si="13"/>
        <v>3771</v>
      </c>
      <c r="I41" s="32">
        <f t="shared" si="18"/>
        <v>2.7407922709074193E-2</v>
      </c>
      <c r="J41" s="29"/>
      <c r="K41" s="31">
        <v>15188</v>
      </c>
      <c r="L41" s="31">
        <v>22314</v>
      </c>
      <c r="M41" s="31">
        <v>23270</v>
      </c>
      <c r="N41" s="32">
        <f t="shared" si="14"/>
        <v>4.2843058169758974E-2</v>
      </c>
      <c r="O41" s="32">
        <f t="shared" si="15"/>
        <v>0.53213062944429823</v>
      </c>
      <c r="P41" s="31">
        <f t="shared" si="16"/>
        <v>956</v>
      </c>
      <c r="Q41" s="31">
        <f t="shared" si="17"/>
        <v>8082</v>
      </c>
      <c r="R41" s="32">
        <f t="shared" si="19"/>
        <v>2.8560592764240715E-2</v>
      </c>
    </row>
    <row r="42" spans="1:18" x14ac:dyDescent="0.25">
      <c r="A42" s="54" t="s">
        <v>34</v>
      </c>
      <c r="B42" s="31">
        <v>2446</v>
      </c>
      <c r="C42" s="31">
        <v>4391</v>
      </c>
      <c r="D42" s="31">
        <v>6110</v>
      </c>
      <c r="E42" s="32">
        <f>D42/C42-1</f>
        <v>0.39148257800045538</v>
      </c>
      <c r="F42" s="32">
        <f>D42/B42-1</f>
        <v>1.4979558462796403</v>
      </c>
      <c r="G42" s="31">
        <f>D42-C42</f>
        <v>1719</v>
      </c>
      <c r="H42" s="31">
        <f>D42-B42</f>
        <v>3664</v>
      </c>
      <c r="I42" s="32">
        <f>D42/$D$23</f>
        <v>1.486176852613093E-2</v>
      </c>
      <c r="J42" s="29"/>
      <c r="K42" s="31">
        <v>4371</v>
      </c>
      <c r="L42" s="31">
        <v>8690</v>
      </c>
      <c r="M42" s="31">
        <v>11030</v>
      </c>
      <c r="N42" s="32">
        <f>M42/L42-1</f>
        <v>0.26927502876869958</v>
      </c>
      <c r="O42" s="32">
        <f>M42/K42-1</f>
        <v>1.5234500114390301</v>
      </c>
      <c r="P42" s="31">
        <f>M42-L42</f>
        <v>2340</v>
      </c>
      <c r="Q42" s="31">
        <f>M42-K42</f>
        <v>6659</v>
      </c>
      <c r="R42" s="32">
        <f>M42/$M$23</f>
        <v>1.3537745517386122E-2</v>
      </c>
    </row>
    <row r="43" spans="1:18" x14ac:dyDescent="0.25">
      <c r="A43" s="54" t="s">
        <v>35</v>
      </c>
      <c r="B43" s="31">
        <v>11280</v>
      </c>
      <c r="C43" s="31">
        <v>11531</v>
      </c>
      <c r="D43" s="31">
        <v>13125</v>
      </c>
      <c r="E43" s="32">
        <f t="shared" si="10"/>
        <v>0.13823605931835914</v>
      </c>
      <c r="F43" s="32">
        <f t="shared" si="11"/>
        <v>0.16356382978723394</v>
      </c>
      <c r="G43" s="31">
        <f t="shared" si="12"/>
        <v>1594</v>
      </c>
      <c r="H43" s="31">
        <f t="shared" si="13"/>
        <v>1845</v>
      </c>
      <c r="I43" s="32">
        <f t="shared" si="18"/>
        <v>3.1924830099094671E-2</v>
      </c>
      <c r="J43" s="29"/>
      <c r="K43" s="31">
        <v>24471</v>
      </c>
      <c r="L43" s="31">
        <v>20883</v>
      </c>
      <c r="M43" s="31">
        <v>29188</v>
      </c>
      <c r="N43" s="32">
        <f t="shared" si="14"/>
        <v>0.39769190250442943</v>
      </c>
      <c r="O43" s="32">
        <f t="shared" si="15"/>
        <v>0.19275877569367816</v>
      </c>
      <c r="P43" s="31">
        <f t="shared" si="16"/>
        <v>8305</v>
      </c>
      <c r="Q43" s="31">
        <f t="shared" si="17"/>
        <v>4717</v>
      </c>
      <c r="R43" s="32">
        <f t="shared" si="19"/>
        <v>3.5824090313822859E-2</v>
      </c>
    </row>
    <row r="44" spans="1:18" x14ac:dyDescent="0.25">
      <c r="A44" s="54" t="s">
        <v>36</v>
      </c>
      <c r="B44" s="31">
        <v>8979</v>
      </c>
      <c r="C44" s="31">
        <v>4350</v>
      </c>
      <c r="D44" s="31">
        <v>8120</v>
      </c>
      <c r="E44" s="32">
        <f t="shared" si="10"/>
        <v>0.8666666666666667</v>
      </c>
      <c r="F44" s="32">
        <f t="shared" si="11"/>
        <v>-9.5667669005457201E-2</v>
      </c>
      <c r="G44" s="31">
        <f t="shared" si="12"/>
        <v>3770</v>
      </c>
      <c r="H44" s="31">
        <f t="shared" si="13"/>
        <v>-859</v>
      </c>
      <c r="I44" s="32">
        <f t="shared" si="18"/>
        <v>1.9750828221306572E-2</v>
      </c>
      <c r="J44" s="29"/>
      <c r="K44" s="31">
        <v>17564</v>
      </c>
      <c r="L44" s="31">
        <v>8601</v>
      </c>
      <c r="M44" s="31">
        <v>15697</v>
      </c>
      <c r="N44" s="32">
        <f t="shared" si="14"/>
        <v>0.82502034647134059</v>
      </c>
      <c r="O44" s="32">
        <f t="shared" si="15"/>
        <v>-0.10629697107720337</v>
      </c>
      <c r="P44" s="31">
        <f t="shared" si="16"/>
        <v>7096</v>
      </c>
      <c r="Q44" s="31">
        <f t="shared" si="17"/>
        <v>-1867</v>
      </c>
      <c r="R44" s="32">
        <f t="shared" si="19"/>
        <v>1.9265819708650041E-2</v>
      </c>
    </row>
    <row r="45" spans="1:18" x14ac:dyDescent="0.25">
      <c r="A45" s="54" t="s">
        <v>37</v>
      </c>
      <c r="B45" s="31">
        <v>14021</v>
      </c>
      <c r="C45" s="31">
        <v>5816</v>
      </c>
      <c r="D45" s="31">
        <v>9657</v>
      </c>
      <c r="E45" s="32">
        <f t="shared" si="10"/>
        <v>0.66041953232462181</v>
      </c>
      <c r="F45" s="32">
        <f t="shared" si="11"/>
        <v>-0.31124741459239713</v>
      </c>
      <c r="G45" s="31">
        <f t="shared" si="12"/>
        <v>3841</v>
      </c>
      <c r="H45" s="31">
        <f t="shared" si="13"/>
        <v>-4364</v>
      </c>
      <c r="I45" s="32">
        <f t="shared" si="18"/>
        <v>2.3489377848911031E-2</v>
      </c>
      <c r="J45" s="29"/>
      <c r="K45" s="31">
        <v>30733</v>
      </c>
      <c r="L45" s="31">
        <v>13548</v>
      </c>
      <c r="M45" s="31">
        <v>22419</v>
      </c>
      <c r="N45" s="32">
        <f t="shared" si="14"/>
        <v>0.65478299379982285</v>
      </c>
      <c r="O45" s="32">
        <f t="shared" si="15"/>
        <v>-0.27052354147008106</v>
      </c>
      <c r="P45" s="31">
        <f t="shared" si="16"/>
        <v>8871</v>
      </c>
      <c r="Q45" s="31">
        <f t="shared" si="17"/>
        <v>-8314</v>
      </c>
      <c r="R45" s="32">
        <f t="shared" si="19"/>
        <v>2.7516112126407932E-2</v>
      </c>
    </row>
    <row r="46" spans="1:18" x14ac:dyDescent="0.25">
      <c r="A46" s="54" t="s">
        <v>38</v>
      </c>
      <c r="B46" s="31">
        <v>685</v>
      </c>
      <c r="C46" s="31">
        <v>2172</v>
      </c>
      <c r="D46" s="31">
        <v>2361</v>
      </c>
      <c r="E46" s="32">
        <f t="shared" si="10"/>
        <v>8.7016574585635276E-2</v>
      </c>
      <c r="F46" s="32">
        <f t="shared" si="11"/>
        <v>2.4467153284671532</v>
      </c>
      <c r="G46" s="31">
        <f t="shared" si="12"/>
        <v>189</v>
      </c>
      <c r="H46" s="31">
        <f t="shared" si="13"/>
        <v>1676</v>
      </c>
      <c r="I46" s="32">
        <f t="shared" si="18"/>
        <v>5.7428208658257159E-3</v>
      </c>
      <c r="J46" s="29"/>
      <c r="K46" s="31">
        <v>1261</v>
      </c>
      <c r="L46" s="31">
        <v>4304</v>
      </c>
      <c r="M46" s="31">
        <v>4273</v>
      </c>
      <c r="N46" s="32">
        <f t="shared" si="14"/>
        <v>-7.2026022304833015E-3</v>
      </c>
      <c r="O46" s="32">
        <f t="shared" si="15"/>
        <v>2.3885804916732751</v>
      </c>
      <c r="P46" s="31">
        <f t="shared" si="16"/>
        <v>-31</v>
      </c>
      <c r="Q46" s="31">
        <f t="shared" si="17"/>
        <v>3012</v>
      </c>
      <c r="R46" s="32">
        <f t="shared" si="19"/>
        <v>5.2444956115857569E-3</v>
      </c>
    </row>
    <row r="47" spans="1:18" x14ac:dyDescent="0.25">
      <c r="A47" s="54" t="s">
        <v>39</v>
      </c>
      <c r="B47" s="31">
        <v>718</v>
      </c>
      <c r="C47" s="31">
        <v>1077</v>
      </c>
      <c r="D47" s="31">
        <v>1238</v>
      </c>
      <c r="E47" s="32">
        <f t="shared" si="10"/>
        <v>0.14948932219127209</v>
      </c>
      <c r="F47" s="32">
        <f t="shared" si="11"/>
        <v>0.72423398328690802</v>
      </c>
      <c r="G47" s="31">
        <f t="shared" si="12"/>
        <v>161</v>
      </c>
      <c r="H47" s="31">
        <f t="shared" si="13"/>
        <v>520</v>
      </c>
      <c r="I47" s="32">
        <f t="shared" si="18"/>
        <v>3.0112715933469868E-3</v>
      </c>
      <c r="J47" s="29"/>
      <c r="K47" s="31">
        <v>1543</v>
      </c>
      <c r="L47" s="31">
        <v>2201</v>
      </c>
      <c r="M47" s="31">
        <v>2926</v>
      </c>
      <c r="N47" s="32">
        <f t="shared" si="14"/>
        <v>0.32939572921399374</v>
      </c>
      <c r="O47" s="32">
        <f t="shared" si="15"/>
        <v>0.89630589760207391</v>
      </c>
      <c r="P47" s="31">
        <f t="shared" si="16"/>
        <v>725</v>
      </c>
      <c r="Q47" s="31">
        <f t="shared" si="17"/>
        <v>1383</v>
      </c>
      <c r="R47" s="32">
        <f t="shared" si="19"/>
        <v>3.5912460003510241E-3</v>
      </c>
    </row>
    <row r="48" spans="1:18" x14ac:dyDescent="0.25">
      <c r="A48" s="54" t="s">
        <v>40</v>
      </c>
      <c r="B48" s="31">
        <v>408</v>
      </c>
      <c r="C48" s="31">
        <v>667</v>
      </c>
      <c r="D48" s="31">
        <v>916</v>
      </c>
      <c r="E48" s="32">
        <f t="shared" si="10"/>
        <v>0.37331334332833577</v>
      </c>
      <c r="F48" s="32">
        <f t="shared" si="11"/>
        <v>1.2450980392156863</v>
      </c>
      <c r="G48" s="31">
        <f t="shared" si="12"/>
        <v>249</v>
      </c>
      <c r="H48" s="31">
        <f t="shared" si="13"/>
        <v>508</v>
      </c>
      <c r="I48" s="32">
        <f t="shared" si="18"/>
        <v>2.2280490949158644E-3</v>
      </c>
      <c r="J48" s="29"/>
      <c r="K48" s="31">
        <v>795</v>
      </c>
      <c r="L48" s="31">
        <v>1078</v>
      </c>
      <c r="M48" s="31">
        <v>1912</v>
      </c>
      <c r="N48" s="32">
        <f t="shared" si="14"/>
        <v>0.77365491651205942</v>
      </c>
      <c r="O48" s="32">
        <f t="shared" si="15"/>
        <v>1.4050314465408804</v>
      </c>
      <c r="P48" s="31">
        <f t="shared" si="16"/>
        <v>834</v>
      </c>
      <c r="Q48" s="31">
        <f t="shared" si="17"/>
        <v>1117</v>
      </c>
      <c r="R48" s="32">
        <f t="shared" si="19"/>
        <v>2.3467062039204231E-3</v>
      </c>
    </row>
    <row r="49" spans="1:18" x14ac:dyDescent="0.25">
      <c r="A49" s="54" t="s">
        <v>41</v>
      </c>
      <c r="B49" s="31">
        <v>967</v>
      </c>
      <c r="C49" s="31">
        <v>2812</v>
      </c>
      <c r="D49" s="31">
        <v>3202</v>
      </c>
      <c r="E49" s="32">
        <f t="shared" si="10"/>
        <v>0.13869132290184916</v>
      </c>
      <c r="F49" s="32">
        <f t="shared" si="11"/>
        <v>2.311271975180972</v>
      </c>
      <c r="G49" s="31">
        <f t="shared" si="12"/>
        <v>390</v>
      </c>
      <c r="H49" s="31">
        <f t="shared" si="13"/>
        <v>2235</v>
      </c>
      <c r="I49" s="32">
        <f t="shared" si="18"/>
        <v>7.7884423601753249E-3</v>
      </c>
      <c r="J49" s="29"/>
      <c r="K49" s="31">
        <v>1976</v>
      </c>
      <c r="L49" s="31">
        <v>5159</v>
      </c>
      <c r="M49" s="31">
        <v>6185</v>
      </c>
      <c r="N49" s="32">
        <f t="shared" si="14"/>
        <v>0.19887575111455713</v>
      </c>
      <c r="O49" s="32">
        <f t="shared" si="15"/>
        <v>2.1300607287449393</v>
      </c>
      <c r="P49" s="31">
        <f t="shared" si="16"/>
        <v>1026</v>
      </c>
      <c r="Q49" s="31">
        <f t="shared" si="17"/>
        <v>4209</v>
      </c>
      <c r="R49" s="32">
        <f t="shared" si="19"/>
        <v>7.5912018155061805E-3</v>
      </c>
    </row>
    <row r="50" spans="1:18" x14ac:dyDescent="0.25">
      <c r="A50" s="54" t="s">
        <v>42</v>
      </c>
      <c r="B50" s="31">
        <v>730</v>
      </c>
      <c r="C50" s="31">
        <v>1625</v>
      </c>
      <c r="D50" s="31">
        <v>2256</v>
      </c>
      <c r="E50" s="32">
        <f t="shared" si="10"/>
        <v>0.38830769230769224</v>
      </c>
      <c r="F50" s="32">
        <f t="shared" si="11"/>
        <v>2.0904109589041098</v>
      </c>
      <c r="G50" s="31">
        <f t="shared" si="12"/>
        <v>631</v>
      </c>
      <c r="H50" s="31">
        <f t="shared" si="13"/>
        <v>1526</v>
      </c>
      <c r="I50" s="32">
        <f t="shared" si="18"/>
        <v>5.4874222250329589E-3</v>
      </c>
      <c r="J50" s="29"/>
      <c r="K50" s="31">
        <v>1404</v>
      </c>
      <c r="L50" s="31">
        <v>3076</v>
      </c>
      <c r="M50" s="31">
        <v>4338</v>
      </c>
      <c r="N50" s="32">
        <f t="shared" si="14"/>
        <v>0.41027308192457745</v>
      </c>
      <c r="O50" s="32">
        <f t="shared" si="15"/>
        <v>2.0897435897435899</v>
      </c>
      <c r="P50" s="31">
        <f t="shared" si="16"/>
        <v>1262</v>
      </c>
      <c r="Q50" s="31">
        <f t="shared" si="17"/>
        <v>2934</v>
      </c>
      <c r="R50" s="32">
        <f t="shared" si="19"/>
        <v>5.3242738036646418E-3</v>
      </c>
    </row>
    <row r="51" spans="1:18" x14ac:dyDescent="0.25">
      <c r="A51" s="54" t="s">
        <v>43</v>
      </c>
      <c r="B51" s="31">
        <v>3794</v>
      </c>
      <c r="C51" s="31">
        <v>7768</v>
      </c>
      <c r="D51" s="31">
        <v>9688</v>
      </c>
      <c r="E51" s="32">
        <f t="shared" si="10"/>
        <v>0.24716786817713698</v>
      </c>
      <c r="F51" s="32">
        <f t="shared" si="11"/>
        <v>1.5535055350553506</v>
      </c>
      <c r="G51" s="31">
        <f t="shared" si="12"/>
        <v>1920</v>
      </c>
      <c r="H51" s="31">
        <f t="shared" si="13"/>
        <v>5894</v>
      </c>
      <c r="I51" s="32">
        <f t="shared" si="18"/>
        <v>2.3564781257145079E-2</v>
      </c>
      <c r="J51" s="29"/>
      <c r="K51" s="31">
        <v>7871</v>
      </c>
      <c r="L51" s="31">
        <v>15493</v>
      </c>
      <c r="M51" s="31">
        <v>19544</v>
      </c>
      <c r="N51" s="32">
        <f t="shared" si="14"/>
        <v>0.26147292325566385</v>
      </c>
      <c r="O51" s="32">
        <f t="shared" si="15"/>
        <v>1.4830390039385084</v>
      </c>
      <c r="P51" s="31">
        <f t="shared" si="16"/>
        <v>4051</v>
      </c>
      <c r="Q51" s="31">
        <f t="shared" si="17"/>
        <v>11673</v>
      </c>
      <c r="R51" s="32">
        <f t="shared" si="19"/>
        <v>2.3987461322918801E-2</v>
      </c>
    </row>
    <row r="52" spans="1:18" x14ac:dyDescent="0.25">
      <c r="A52" s="54" t="s">
        <v>44</v>
      </c>
      <c r="B52" s="31">
        <v>3118</v>
      </c>
      <c r="C52" s="31">
        <v>3187</v>
      </c>
      <c r="D52" s="31">
        <v>4064</v>
      </c>
      <c r="E52" s="32">
        <f t="shared" si="10"/>
        <v>0.27518042045811097</v>
      </c>
      <c r="F52" s="32">
        <f t="shared" si="11"/>
        <v>0.30339961513790881</v>
      </c>
      <c r="G52" s="31">
        <f t="shared" si="12"/>
        <v>877</v>
      </c>
      <c r="H52" s="31">
        <f t="shared" si="13"/>
        <v>946</v>
      </c>
      <c r="I52" s="32">
        <f t="shared" si="18"/>
        <v>9.8851435826834855E-3</v>
      </c>
      <c r="J52" s="29"/>
      <c r="K52" s="31">
        <v>6225</v>
      </c>
      <c r="L52" s="31">
        <v>5497</v>
      </c>
      <c r="M52" s="31">
        <v>7834</v>
      </c>
      <c r="N52" s="32">
        <f t="shared" si="14"/>
        <v>0.42514098599235939</v>
      </c>
      <c r="O52" s="32">
        <f t="shared" si="15"/>
        <v>0.25847389558232936</v>
      </c>
      <c r="P52" s="31">
        <f t="shared" si="16"/>
        <v>2337</v>
      </c>
      <c r="Q52" s="31">
        <f t="shared" si="17"/>
        <v>1609</v>
      </c>
      <c r="R52" s="32">
        <f t="shared" si="19"/>
        <v>9.6151131807074245E-3</v>
      </c>
    </row>
    <row r="53" spans="1:18" x14ac:dyDescent="0.25">
      <c r="A53" s="55" t="s">
        <v>45</v>
      </c>
      <c r="B53" s="31">
        <v>2650</v>
      </c>
      <c r="C53" s="31">
        <v>750</v>
      </c>
      <c r="D53" s="31">
        <v>787</v>
      </c>
      <c r="E53" s="32">
        <f>D53/C53-1</f>
        <v>4.9333333333333229E-2</v>
      </c>
      <c r="F53" s="32">
        <f>D53/B53-1</f>
        <v>-0.70301886792452828</v>
      </c>
      <c r="G53" s="31">
        <f>D53-C53</f>
        <v>37</v>
      </c>
      <c r="H53" s="31">
        <f>D53-B53</f>
        <v>-1863</v>
      </c>
      <c r="I53" s="32">
        <f>D53/$D$23</f>
        <v>1.9142736219419053E-3</v>
      </c>
      <c r="J53" s="29"/>
      <c r="K53" s="31">
        <v>8029</v>
      </c>
      <c r="L53" s="31">
        <v>2003</v>
      </c>
      <c r="M53" s="31">
        <v>1941</v>
      </c>
      <c r="N53" s="32">
        <f>M53/L53-1</f>
        <v>-3.0953569645531753E-2</v>
      </c>
      <c r="O53" s="32">
        <f>M53/K53-1</f>
        <v>-0.7582513388965002</v>
      </c>
      <c r="P53" s="31">
        <f>M53-L53</f>
        <v>-62</v>
      </c>
      <c r="Q53" s="31">
        <f>M53-K53</f>
        <v>-6088</v>
      </c>
      <c r="R53" s="32">
        <f>M53/$M$23</f>
        <v>2.3822995511556177E-3</v>
      </c>
    </row>
    <row r="54" spans="1:18" x14ac:dyDescent="0.25">
      <c r="A54" s="53" t="s">
        <v>46</v>
      </c>
      <c r="B54" s="34">
        <f>B29-SUM(B30:B53)</f>
        <v>20643</v>
      </c>
      <c r="C54" s="34">
        <f>C29-SUM(C30:C53)</f>
        <v>22758</v>
      </c>
      <c r="D54" s="34">
        <f>D29-SUM(D30:D53)</f>
        <v>24563</v>
      </c>
      <c r="E54" s="35">
        <f t="shared" si="10"/>
        <v>7.9312769136127947E-2</v>
      </c>
      <c r="F54" s="35">
        <f t="shared" si="11"/>
        <v>0.18989487962021023</v>
      </c>
      <c r="G54" s="34">
        <f t="shared" si="12"/>
        <v>1805</v>
      </c>
      <c r="H54" s="34">
        <f t="shared" si="13"/>
        <v>3920</v>
      </c>
      <c r="I54" s="35">
        <f t="shared" si="18"/>
        <v>5.9746255369452377E-2</v>
      </c>
      <c r="J54" s="29"/>
      <c r="K54" s="34">
        <f>K29-SUM(K30:K53)</f>
        <v>43563</v>
      </c>
      <c r="L54" s="34">
        <f>L29-SUM(L30:L53)</f>
        <v>41160</v>
      </c>
      <c r="M54" s="34">
        <f>M29-SUM(M30:M53)</f>
        <v>49735</v>
      </c>
      <c r="N54" s="35">
        <f t="shared" si="14"/>
        <v>0.20833333333333326</v>
      </c>
      <c r="O54" s="35">
        <f t="shared" si="15"/>
        <v>0.14167986594128035</v>
      </c>
      <c r="P54" s="34">
        <f t="shared" si="16"/>
        <v>8575</v>
      </c>
      <c r="Q54" s="34">
        <f t="shared" si="17"/>
        <v>6172</v>
      </c>
      <c r="R54" s="35">
        <f t="shared" si="19"/>
        <v>6.1042590508358911E-2</v>
      </c>
    </row>
    <row r="55" spans="1:18" ht="21" x14ac:dyDescent="0.35">
      <c r="A55" s="56" t="s">
        <v>47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/>
    </row>
    <row r="56" spans="1:18" x14ac:dyDescent="0.25">
      <c r="A56" s="10"/>
      <c r="B56" s="11" t="s">
        <v>114</v>
      </c>
      <c r="C56" s="12"/>
      <c r="D56" s="12"/>
      <c r="E56" s="12"/>
      <c r="F56" s="12"/>
      <c r="G56" s="12"/>
      <c r="H56" s="12"/>
      <c r="I56" s="13"/>
      <c r="J56" s="14"/>
      <c r="K56" s="11" t="str">
        <f>K$5</f>
        <v>acumulado febrero</v>
      </c>
      <c r="L56" s="12"/>
      <c r="M56" s="12"/>
      <c r="N56" s="12"/>
      <c r="O56" s="12"/>
      <c r="P56" s="12"/>
      <c r="Q56" s="12"/>
      <c r="R56" s="13"/>
    </row>
    <row r="57" spans="1:18" x14ac:dyDescent="0.25">
      <c r="A57" s="15"/>
      <c r="B57" s="16">
        <f>B$6</f>
        <v>2019</v>
      </c>
      <c r="C57" s="16">
        <f>C$6</f>
        <v>2022</v>
      </c>
      <c r="D57" s="16">
        <f>D$6</f>
        <v>2023</v>
      </c>
      <c r="E57" s="16" t="str">
        <f>CONCATENATE("var ",RIGHT(D57,2),"/",RIGHT(C57,2))</f>
        <v>var 23/22</v>
      </c>
      <c r="F57" s="16" t="str">
        <f>CONCATENATE("var ",RIGHT(D57,2),"/",RIGHT(B57,2))</f>
        <v>var 23/19</v>
      </c>
      <c r="G57" s="16" t="str">
        <f>CONCATENATE("dif ",RIGHT(D57,2),"-",RIGHT(C57,2))</f>
        <v>dif 23-22</v>
      </c>
      <c r="H57" s="16" t="str">
        <f>CONCATENATE("dif ",RIGHT(D57,2),"-",RIGHT(B57,2))</f>
        <v>dif 23-19</v>
      </c>
      <c r="I57" s="16" t="str">
        <f>CONCATENATE("cuota ",RIGHT(D57,2))</f>
        <v>cuota 23</v>
      </c>
      <c r="J57" s="17"/>
      <c r="K57" s="16">
        <f>K$6</f>
        <v>2019</v>
      </c>
      <c r="L57" s="16">
        <f>L$6</f>
        <v>2022</v>
      </c>
      <c r="M57" s="16">
        <f>M$6</f>
        <v>2023</v>
      </c>
      <c r="N57" s="16" t="str">
        <f>CONCATENATE("var ",RIGHT(M57,2),"/",RIGHT(L57,2))</f>
        <v>var 23/22</v>
      </c>
      <c r="O57" s="16" t="str">
        <f>CONCATENATE("var ",RIGHT(M57,2),"/",RIGHT(K57,2))</f>
        <v>var 23/19</v>
      </c>
      <c r="P57" s="16" t="str">
        <f>CONCATENATE("dif ",RIGHT(M57,2),"-",RIGHT(L57,2))</f>
        <v>dif 23-22</v>
      </c>
      <c r="Q57" s="16" t="str">
        <f>CONCATENATE("dif ",RIGHT(M57,2),"-",RIGHT(K57,2))</f>
        <v>dif 23-19</v>
      </c>
      <c r="R57" s="16" t="str">
        <f>CONCATENATE("cuota ",RIGHT(M57,2))</f>
        <v>cuota 23</v>
      </c>
    </row>
    <row r="58" spans="1:18" x14ac:dyDescent="0.25">
      <c r="A58" s="18" t="s">
        <v>48</v>
      </c>
      <c r="B58" s="19">
        <v>364413</v>
      </c>
      <c r="C58" s="19">
        <v>349079</v>
      </c>
      <c r="D58" s="19">
        <v>411122</v>
      </c>
      <c r="E58" s="20">
        <f t="shared" ref="E58:E68" si="20">D58/C58-1</f>
        <v>0.17773340705112606</v>
      </c>
      <c r="F58" s="20">
        <f t="shared" ref="F58:F68" si="21">D58/B58-1</f>
        <v>0.12817599811203229</v>
      </c>
      <c r="G58" s="19">
        <f t="shared" ref="G58:G68" si="22">D58-C58</f>
        <v>62043</v>
      </c>
      <c r="H58" s="19">
        <f t="shared" ref="H58:H68" si="23">D58-B58</f>
        <v>46709</v>
      </c>
      <c r="I58" s="20">
        <f>D58/$D$58</f>
        <v>1</v>
      </c>
      <c r="J58" s="21"/>
      <c r="K58" s="19">
        <v>737730</v>
      </c>
      <c r="L58" s="19">
        <v>622796</v>
      </c>
      <c r="M58" s="19">
        <v>814759</v>
      </c>
      <c r="N58" s="20">
        <f t="shared" ref="N58:N68" si="24">M58/L58-1</f>
        <v>0.30822773428217265</v>
      </c>
      <c r="O58" s="20">
        <f t="shared" ref="O58:O68" si="25">M58/K58-1</f>
        <v>0.10441353882856874</v>
      </c>
      <c r="P58" s="19">
        <f t="shared" ref="P58:P68" si="26">M58-L58</f>
        <v>191963</v>
      </c>
      <c r="Q58" s="19">
        <f t="shared" ref="Q58:Q68" si="27">M58-K58</f>
        <v>77029</v>
      </c>
      <c r="R58" s="20">
        <f>M58/$M$58</f>
        <v>1</v>
      </c>
    </row>
    <row r="59" spans="1:18" x14ac:dyDescent="0.25">
      <c r="A59" s="59" t="s">
        <v>49</v>
      </c>
      <c r="B59" s="60">
        <v>129821</v>
      </c>
      <c r="C59" s="60">
        <v>130897</v>
      </c>
      <c r="D59" s="60">
        <v>147030</v>
      </c>
      <c r="E59" s="61">
        <f t="shared" si="20"/>
        <v>0.12324957791240432</v>
      </c>
      <c r="F59" s="61">
        <f t="shared" si="21"/>
        <v>0.13255944723889046</v>
      </c>
      <c r="G59" s="60">
        <f t="shared" si="22"/>
        <v>16133</v>
      </c>
      <c r="H59" s="60">
        <f t="shared" si="23"/>
        <v>17209</v>
      </c>
      <c r="I59" s="61">
        <f t="shared" ref="I59:I68" si="28">D59/$D$58</f>
        <v>0.35763106815008683</v>
      </c>
      <c r="J59" s="62"/>
      <c r="K59" s="60">
        <v>261248</v>
      </c>
      <c r="L59" s="60">
        <v>230846</v>
      </c>
      <c r="M59" s="60">
        <v>286632</v>
      </c>
      <c r="N59" s="61">
        <f t="shared" si="24"/>
        <v>0.24165894145880795</v>
      </c>
      <c r="O59" s="61">
        <f t="shared" si="25"/>
        <v>9.7164380205781553E-2</v>
      </c>
      <c r="P59" s="60">
        <f t="shared" si="26"/>
        <v>55786</v>
      </c>
      <c r="Q59" s="60">
        <f t="shared" si="27"/>
        <v>25384</v>
      </c>
      <c r="R59" s="61">
        <f t="shared" ref="R59:R68" si="29">M59/$M$58</f>
        <v>0.35179973464545961</v>
      </c>
    </row>
    <row r="60" spans="1:18" x14ac:dyDescent="0.25">
      <c r="A60" s="63" t="s">
        <v>50</v>
      </c>
      <c r="B60" s="31">
        <v>100001</v>
      </c>
      <c r="C60" s="31">
        <v>88104</v>
      </c>
      <c r="D60" s="31">
        <v>102173</v>
      </c>
      <c r="E60" s="32">
        <f t="shared" si="20"/>
        <v>0.15968627985108519</v>
      </c>
      <c r="F60" s="32">
        <f t="shared" si="21"/>
        <v>2.1719782802172016E-2</v>
      </c>
      <c r="G60" s="31">
        <f t="shared" si="22"/>
        <v>14069</v>
      </c>
      <c r="H60" s="31">
        <f t="shared" si="23"/>
        <v>2172</v>
      </c>
      <c r="I60" s="32">
        <f t="shared" si="28"/>
        <v>0.24852233643541333</v>
      </c>
      <c r="J60" s="29"/>
      <c r="K60" s="31">
        <v>201910</v>
      </c>
      <c r="L60" s="31">
        <v>161096</v>
      </c>
      <c r="M60" s="31">
        <v>204300</v>
      </c>
      <c r="N60" s="32">
        <f t="shared" si="24"/>
        <v>0.26818791279733833</v>
      </c>
      <c r="O60" s="32">
        <f t="shared" si="25"/>
        <v>1.1836957060076259E-2</v>
      </c>
      <c r="P60" s="31">
        <f t="shared" si="26"/>
        <v>43204</v>
      </c>
      <c r="Q60" s="31">
        <f t="shared" si="27"/>
        <v>2390</v>
      </c>
      <c r="R60" s="32">
        <f t="shared" si="29"/>
        <v>0.25074899448794058</v>
      </c>
    </row>
    <row r="61" spans="1:18" x14ac:dyDescent="0.25">
      <c r="A61" s="64" t="s">
        <v>51</v>
      </c>
      <c r="B61" s="65">
        <v>3781</v>
      </c>
      <c r="C61" s="65">
        <v>2789</v>
      </c>
      <c r="D61" s="65">
        <v>4514</v>
      </c>
      <c r="E61" s="66">
        <f t="shared" si="20"/>
        <v>0.61850125493008257</v>
      </c>
      <c r="F61" s="66">
        <f t="shared" si="21"/>
        <v>0.19386405712774391</v>
      </c>
      <c r="G61" s="65">
        <f t="shared" si="22"/>
        <v>1725</v>
      </c>
      <c r="H61" s="65">
        <f t="shared" si="23"/>
        <v>733</v>
      </c>
      <c r="I61" s="66">
        <f t="shared" si="28"/>
        <v>1.0979709186081018E-2</v>
      </c>
      <c r="J61" s="29"/>
      <c r="K61" s="65">
        <v>8801</v>
      </c>
      <c r="L61" s="65">
        <v>5352</v>
      </c>
      <c r="M61" s="65">
        <v>11430</v>
      </c>
      <c r="N61" s="66">
        <f t="shared" si="24"/>
        <v>1.1356502242152464</v>
      </c>
      <c r="O61" s="66">
        <f t="shared" si="25"/>
        <v>0.29871605499375065</v>
      </c>
      <c r="P61" s="65">
        <f t="shared" si="26"/>
        <v>6078</v>
      </c>
      <c r="Q61" s="65">
        <f t="shared" si="27"/>
        <v>2629</v>
      </c>
      <c r="R61" s="66">
        <f t="shared" si="29"/>
        <v>1.4028688237871567E-2</v>
      </c>
    </row>
    <row r="62" spans="1:18" x14ac:dyDescent="0.25">
      <c r="A62" s="63" t="s">
        <v>52</v>
      </c>
      <c r="B62" s="31">
        <v>52983</v>
      </c>
      <c r="C62" s="31">
        <v>50459</v>
      </c>
      <c r="D62" s="31">
        <v>57829</v>
      </c>
      <c r="E62" s="32">
        <f t="shared" si="20"/>
        <v>0.14605917675736735</v>
      </c>
      <c r="F62" s="32">
        <f t="shared" si="21"/>
        <v>9.1463299548911969E-2</v>
      </c>
      <c r="G62" s="31">
        <f t="shared" si="22"/>
        <v>7370</v>
      </c>
      <c r="H62" s="31">
        <f t="shared" si="23"/>
        <v>4846</v>
      </c>
      <c r="I62" s="32">
        <f t="shared" si="28"/>
        <v>0.14066140950861303</v>
      </c>
      <c r="J62" s="29"/>
      <c r="K62" s="31">
        <v>110334</v>
      </c>
      <c r="L62" s="31">
        <v>86564</v>
      </c>
      <c r="M62" s="31">
        <v>117917</v>
      </c>
      <c r="N62" s="32">
        <f t="shared" si="24"/>
        <v>0.36219444572801618</v>
      </c>
      <c r="O62" s="32">
        <f t="shared" si="25"/>
        <v>6.8727681403737639E-2</v>
      </c>
      <c r="P62" s="31">
        <f t="shared" si="26"/>
        <v>31353</v>
      </c>
      <c r="Q62" s="31">
        <f t="shared" si="27"/>
        <v>7583</v>
      </c>
      <c r="R62" s="32">
        <f t="shared" si="29"/>
        <v>0.14472623192870529</v>
      </c>
    </row>
    <row r="63" spans="1:18" x14ac:dyDescent="0.25">
      <c r="A63" s="63" t="s">
        <v>53</v>
      </c>
      <c r="B63" s="31">
        <v>12040</v>
      </c>
      <c r="C63" s="31">
        <v>14671</v>
      </c>
      <c r="D63" s="31">
        <v>20512</v>
      </c>
      <c r="E63" s="32">
        <f>D63/C63-1</f>
        <v>0.3981323699815964</v>
      </c>
      <c r="F63" s="32">
        <f>D63/B63-1</f>
        <v>0.70365448504983386</v>
      </c>
      <c r="G63" s="31">
        <f>D63-C63</f>
        <v>5841</v>
      </c>
      <c r="H63" s="31">
        <f>D63-B63</f>
        <v>8472</v>
      </c>
      <c r="I63" s="32">
        <f>D63/$D$58</f>
        <v>4.9892732570867043E-2</v>
      </c>
      <c r="J63" s="29"/>
      <c r="K63" s="31">
        <v>23851</v>
      </c>
      <c r="L63" s="31">
        <v>26255</v>
      </c>
      <c r="M63" s="31">
        <v>36146</v>
      </c>
      <c r="N63" s="32">
        <f>M63/L63-1</f>
        <v>0.37672824223957346</v>
      </c>
      <c r="O63" s="32">
        <f>M63/K63-1</f>
        <v>0.51549201291350477</v>
      </c>
      <c r="P63" s="31">
        <f>M63-L63</f>
        <v>9891</v>
      </c>
      <c r="Q63" s="31">
        <f>M63-K63</f>
        <v>12295</v>
      </c>
      <c r="R63" s="32">
        <f>M63/$M$58</f>
        <v>4.4364038936667162E-2</v>
      </c>
    </row>
    <row r="64" spans="1:18" x14ac:dyDescent="0.25">
      <c r="A64" s="63" t="s">
        <v>54</v>
      </c>
      <c r="B64" s="31">
        <v>20929</v>
      </c>
      <c r="C64" s="31">
        <v>17059</v>
      </c>
      <c r="D64" s="31">
        <v>22775</v>
      </c>
      <c r="E64" s="32">
        <f t="shared" si="20"/>
        <v>0.33507239580280213</v>
      </c>
      <c r="F64" s="32">
        <f t="shared" si="21"/>
        <v>8.8202971952792808E-2</v>
      </c>
      <c r="G64" s="31">
        <f t="shared" si="22"/>
        <v>5716</v>
      </c>
      <c r="H64" s="31">
        <f t="shared" si="23"/>
        <v>1846</v>
      </c>
      <c r="I64" s="32">
        <f t="shared" si="28"/>
        <v>5.5397181371952854E-2</v>
      </c>
      <c r="J64" s="29"/>
      <c r="K64" s="31">
        <v>41482</v>
      </c>
      <c r="L64" s="31">
        <v>31205</v>
      </c>
      <c r="M64" s="31">
        <v>46384</v>
      </c>
      <c r="N64" s="32">
        <f t="shared" si="24"/>
        <v>0.48642845697804837</v>
      </c>
      <c r="O64" s="32">
        <f t="shared" si="25"/>
        <v>0.11817173713900009</v>
      </c>
      <c r="P64" s="31">
        <f t="shared" si="26"/>
        <v>15179</v>
      </c>
      <c r="Q64" s="31">
        <f t="shared" si="27"/>
        <v>4902</v>
      </c>
      <c r="R64" s="32">
        <f t="shared" si="29"/>
        <v>5.6929717867492104E-2</v>
      </c>
    </row>
    <row r="65" spans="1:18" x14ac:dyDescent="0.25">
      <c r="A65" s="63" t="s">
        <v>55</v>
      </c>
      <c r="B65" s="31">
        <v>4935</v>
      </c>
      <c r="C65" s="31">
        <v>4177</v>
      </c>
      <c r="D65" s="31">
        <v>5270</v>
      </c>
      <c r="E65" s="32">
        <f>D65/C65-1</f>
        <v>0.2616710557816615</v>
      </c>
      <c r="F65" s="32">
        <f>D65/B65-1</f>
        <v>6.7882472137791305E-2</v>
      </c>
      <c r="G65" s="31">
        <f>D65-C65</f>
        <v>1093</v>
      </c>
      <c r="H65" s="31">
        <f>D65-B65</f>
        <v>335</v>
      </c>
      <c r="I65" s="32">
        <f>D65/$D$58</f>
        <v>1.281857939978887E-2</v>
      </c>
      <c r="J65" s="29"/>
      <c r="K65" s="31">
        <v>9651</v>
      </c>
      <c r="L65" s="31">
        <v>7704</v>
      </c>
      <c r="M65" s="31">
        <v>10660</v>
      </c>
      <c r="N65" s="32">
        <f>M65/L65-1</f>
        <v>0.38369678089304249</v>
      </c>
      <c r="O65" s="32">
        <f>M65/K65-1</f>
        <v>0.10454875142472275</v>
      </c>
      <c r="P65" s="31">
        <f>M65-L65</f>
        <v>2956</v>
      </c>
      <c r="Q65" s="31">
        <f>M65-K65</f>
        <v>1009</v>
      </c>
      <c r="R65" s="32">
        <f>M65/$M$58</f>
        <v>1.3083623500937088E-2</v>
      </c>
    </row>
    <row r="66" spans="1:18" x14ac:dyDescent="0.25">
      <c r="A66" s="63" t="s">
        <v>56</v>
      </c>
      <c r="B66" s="31">
        <v>19223</v>
      </c>
      <c r="C66" s="31">
        <v>21666</v>
      </c>
      <c r="D66" s="31">
        <v>23086</v>
      </c>
      <c r="E66" s="32">
        <f t="shared" si="20"/>
        <v>6.5540478168559124E-2</v>
      </c>
      <c r="F66" s="32">
        <f t="shared" si="21"/>
        <v>0.2009571867034281</v>
      </c>
      <c r="G66" s="31">
        <f t="shared" si="22"/>
        <v>1420</v>
      </c>
      <c r="H66" s="31">
        <f t="shared" si="23"/>
        <v>3863</v>
      </c>
      <c r="I66" s="32">
        <f t="shared" si="28"/>
        <v>5.6153647822300923E-2</v>
      </c>
      <c r="J66" s="29"/>
      <c r="K66" s="31">
        <v>38963</v>
      </c>
      <c r="L66" s="31">
        <v>37264</v>
      </c>
      <c r="M66" s="31">
        <v>45576</v>
      </c>
      <c r="N66" s="32">
        <f t="shared" si="24"/>
        <v>0.22305710605410045</v>
      </c>
      <c r="O66" s="32">
        <f t="shared" si="25"/>
        <v>0.16972512383543359</v>
      </c>
      <c r="P66" s="31">
        <f t="shared" si="26"/>
        <v>8312</v>
      </c>
      <c r="Q66" s="31">
        <f t="shared" si="27"/>
        <v>6613</v>
      </c>
      <c r="R66" s="32">
        <f t="shared" si="29"/>
        <v>5.5938013572111506E-2</v>
      </c>
    </row>
    <row r="67" spans="1:18" x14ac:dyDescent="0.25">
      <c r="A67" s="67" t="s">
        <v>57</v>
      </c>
      <c r="B67" s="39">
        <v>10626</v>
      </c>
      <c r="C67" s="39">
        <v>10397</v>
      </c>
      <c r="D67" s="39">
        <v>18389</v>
      </c>
      <c r="E67" s="40">
        <f t="shared" si="20"/>
        <v>0.76868327402135228</v>
      </c>
      <c r="F67" s="40">
        <f t="shared" si="21"/>
        <v>0.73056653491436108</v>
      </c>
      <c r="G67" s="39">
        <f t="shared" si="22"/>
        <v>7992</v>
      </c>
      <c r="H67" s="39">
        <f t="shared" si="23"/>
        <v>7763</v>
      </c>
      <c r="I67" s="40">
        <f t="shared" si="28"/>
        <v>4.4728815290838241E-2</v>
      </c>
      <c r="J67" s="29"/>
      <c r="K67" s="39">
        <v>20418</v>
      </c>
      <c r="L67" s="39">
        <v>20293</v>
      </c>
      <c r="M67" s="39">
        <v>36336</v>
      </c>
      <c r="N67" s="40">
        <f t="shared" si="24"/>
        <v>0.79056817621840048</v>
      </c>
      <c r="O67" s="40">
        <f t="shared" si="25"/>
        <v>0.7796062297972377</v>
      </c>
      <c r="P67" s="39">
        <f t="shared" si="26"/>
        <v>16043</v>
      </c>
      <c r="Q67" s="39">
        <f t="shared" si="27"/>
        <v>15918</v>
      </c>
      <c r="R67" s="40">
        <f t="shared" si="29"/>
        <v>4.4597236728897746E-2</v>
      </c>
    </row>
    <row r="68" spans="1:18" x14ac:dyDescent="0.25">
      <c r="A68" s="68" t="s">
        <v>58</v>
      </c>
      <c r="B68" s="69">
        <f>B58-SUM(B59:B67)</f>
        <v>10074</v>
      </c>
      <c r="C68" s="69">
        <f>C58-SUM(C59:C67)</f>
        <v>8860</v>
      </c>
      <c r="D68" s="69">
        <f>D58-SUM(D59:D67)</f>
        <v>9544</v>
      </c>
      <c r="E68" s="70">
        <f t="shared" si="20"/>
        <v>7.7200902934537297E-2</v>
      </c>
      <c r="F68" s="70">
        <f t="shared" si="21"/>
        <v>-5.2610680960889389E-2</v>
      </c>
      <c r="G68" s="69">
        <f t="shared" si="22"/>
        <v>684</v>
      </c>
      <c r="H68" s="69">
        <f t="shared" si="23"/>
        <v>-530</v>
      </c>
      <c r="I68" s="70">
        <f t="shared" si="28"/>
        <v>2.3214520264057872E-2</v>
      </c>
      <c r="J68" s="29"/>
      <c r="K68" s="69">
        <f>K58-SUM(K59:K67)</f>
        <v>21072</v>
      </c>
      <c r="L68" s="69">
        <f>L58-SUM(L59:L67)</f>
        <v>16217</v>
      </c>
      <c r="M68" s="69">
        <f>M58-SUM(M59:M67)</f>
        <v>19378</v>
      </c>
      <c r="N68" s="70">
        <f t="shared" si="24"/>
        <v>0.19491891225257452</v>
      </c>
      <c r="O68" s="70">
        <f t="shared" si="25"/>
        <v>-8.0391040242976497E-2</v>
      </c>
      <c r="P68" s="69">
        <f t="shared" si="26"/>
        <v>3161</v>
      </c>
      <c r="Q68" s="69">
        <f t="shared" si="27"/>
        <v>-1694</v>
      </c>
      <c r="R68" s="70">
        <f t="shared" si="29"/>
        <v>2.3783720093917344E-2</v>
      </c>
    </row>
    <row r="69" spans="1:18" ht="21" x14ac:dyDescent="0.35">
      <c r="A69" s="71" t="s">
        <v>59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1:18" x14ac:dyDescent="0.25">
      <c r="A70" s="72"/>
      <c r="B70" s="11" t="s">
        <v>114</v>
      </c>
      <c r="C70" s="12"/>
      <c r="D70" s="12"/>
      <c r="E70" s="12"/>
      <c r="F70" s="12"/>
      <c r="G70" s="12"/>
      <c r="H70" s="12"/>
      <c r="I70" s="13"/>
      <c r="J70" s="73"/>
      <c r="K70" s="11" t="str">
        <f>K$5</f>
        <v>acumulado febrero</v>
      </c>
      <c r="L70" s="12"/>
      <c r="M70" s="12"/>
      <c r="N70" s="12"/>
      <c r="O70" s="12"/>
      <c r="P70" s="12"/>
      <c r="Q70" s="12"/>
      <c r="R70" s="13"/>
    </row>
    <row r="71" spans="1:18" x14ac:dyDescent="0.25">
      <c r="A71" s="15"/>
      <c r="B71" s="16">
        <f>B$6</f>
        <v>2019</v>
      </c>
      <c r="C71" s="16">
        <f>C$6</f>
        <v>2022</v>
      </c>
      <c r="D71" s="16">
        <f>D$6</f>
        <v>2023</v>
      </c>
      <c r="E71" s="16" t="str">
        <f>CONCATENATE("var ",RIGHT(D71,2),"/",RIGHT(C71,2))</f>
        <v>var 23/22</v>
      </c>
      <c r="F71" s="16" t="str">
        <f>CONCATENATE("var ",RIGHT(D71,2),"/",RIGHT(B71,2))</f>
        <v>var 23/19</v>
      </c>
      <c r="G71" s="16" t="str">
        <f>CONCATENATE("dif ",RIGHT(D71,2),"-",RIGHT(C71,2))</f>
        <v>dif 23-22</v>
      </c>
      <c r="H71" s="16" t="str">
        <f>CONCATENATE("dif ",RIGHT(D71,2),"-",RIGHT(B71,2))</f>
        <v>dif 23-19</v>
      </c>
      <c r="I71" s="16" t="str">
        <f>CONCATENATE("cuota ",RIGHT(D71,2))</f>
        <v>cuota 23</v>
      </c>
      <c r="J71" s="74"/>
      <c r="K71" s="16">
        <f>K$6</f>
        <v>2019</v>
      </c>
      <c r="L71" s="16">
        <f>L$6</f>
        <v>2022</v>
      </c>
      <c r="M71" s="16">
        <f>M$6</f>
        <v>2023</v>
      </c>
      <c r="N71" s="16" t="str">
        <f>CONCATENATE("var ",RIGHT(M71,2),"/",RIGHT(L71,2))</f>
        <v>var 23/22</v>
      </c>
      <c r="O71" s="16" t="str">
        <f>CONCATENATE("var ",RIGHT(M71,2),"/",RIGHT(K71,2))</f>
        <v>var 23/19</v>
      </c>
      <c r="P71" s="16" t="str">
        <f>CONCATENATE("dif ",RIGHT(M71,2),"-",RIGHT(L71,2))</f>
        <v>dif 23-22</v>
      </c>
      <c r="Q71" s="16" t="str">
        <f>CONCATENATE("dif ",RIGHT(M71,2),"-",RIGHT(K71,2))</f>
        <v>dif 23-19</v>
      </c>
      <c r="R71" s="16" t="str">
        <f>CONCATENATE("cuota ",RIGHT(M71,2))</f>
        <v>cuota 23</v>
      </c>
    </row>
    <row r="72" spans="1:18" x14ac:dyDescent="0.25">
      <c r="A72" s="75" t="s">
        <v>4</v>
      </c>
      <c r="B72" s="76">
        <v>2699390</v>
      </c>
      <c r="C72" s="76">
        <v>2235961</v>
      </c>
      <c r="D72" s="76">
        <v>2799277</v>
      </c>
      <c r="E72" s="77">
        <f t="shared" ref="E72:E83" si="30">D72/C72-1</f>
        <v>0.25193462676674594</v>
      </c>
      <c r="F72" s="77">
        <f t="shared" ref="F72:F83" si="31">D72/B72-1</f>
        <v>3.7003545245407388E-2</v>
      </c>
      <c r="G72" s="76">
        <f t="shared" ref="G72:G83" si="32">D72-C72</f>
        <v>563316</v>
      </c>
      <c r="H72" s="76">
        <f t="shared" ref="H72:H83" si="33">D72-B72</f>
        <v>99887</v>
      </c>
      <c r="I72" s="77">
        <f>D72/$D$72</f>
        <v>1</v>
      </c>
      <c r="J72" s="78"/>
      <c r="K72" s="76">
        <v>5647384</v>
      </c>
      <c r="L72" s="76">
        <v>4253563</v>
      </c>
      <c r="M72" s="76">
        <v>5729940</v>
      </c>
      <c r="N72" s="77">
        <f t="shared" ref="N72:N83" si="34">M72/L72-1</f>
        <v>0.34709183806611077</v>
      </c>
      <c r="O72" s="77">
        <f t="shared" ref="O72:O83" si="35">M72/K72-1</f>
        <v>1.4618449887593865E-2</v>
      </c>
      <c r="P72" s="76">
        <f t="shared" ref="P72:P83" si="36">M72-L72</f>
        <v>1476377</v>
      </c>
      <c r="Q72" s="76">
        <f t="shared" ref="Q72:Q83" si="37">M72-K72</f>
        <v>82556</v>
      </c>
      <c r="R72" s="77">
        <f>M72/$M$72</f>
        <v>1</v>
      </c>
    </row>
    <row r="73" spans="1:18" x14ac:dyDescent="0.25">
      <c r="A73" s="79" t="s">
        <v>5</v>
      </c>
      <c r="B73" s="80">
        <v>1876383</v>
      </c>
      <c r="C73" s="80">
        <v>1695833</v>
      </c>
      <c r="D73" s="80">
        <v>2103434</v>
      </c>
      <c r="E73" s="81">
        <f t="shared" si="30"/>
        <v>0.24035444527851513</v>
      </c>
      <c r="F73" s="81">
        <f t="shared" si="31"/>
        <v>0.12100461366362847</v>
      </c>
      <c r="G73" s="80">
        <f t="shared" si="32"/>
        <v>407601</v>
      </c>
      <c r="H73" s="80">
        <f t="shared" si="33"/>
        <v>227051</v>
      </c>
      <c r="I73" s="81">
        <f t="shared" ref="I73:I83" si="38">D73/$D$72</f>
        <v>0.7514204560677632</v>
      </c>
      <c r="J73" s="82"/>
      <c r="K73" s="80">
        <v>3931423</v>
      </c>
      <c r="L73" s="80">
        <v>3177965</v>
      </c>
      <c r="M73" s="80">
        <v>4336611</v>
      </c>
      <c r="N73" s="81">
        <f t="shared" si="34"/>
        <v>0.36458740105696563</v>
      </c>
      <c r="O73" s="81">
        <f t="shared" si="35"/>
        <v>0.10306395419673731</v>
      </c>
      <c r="P73" s="80">
        <f t="shared" si="36"/>
        <v>1158646</v>
      </c>
      <c r="Q73" s="80">
        <f t="shared" si="37"/>
        <v>405188</v>
      </c>
      <c r="R73" s="81">
        <f t="shared" ref="R73:R83" si="39">M73/$M$72</f>
        <v>0.75683357940920848</v>
      </c>
    </row>
    <row r="74" spans="1:18" x14ac:dyDescent="0.25">
      <c r="A74" s="37" t="s">
        <v>6</v>
      </c>
      <c r="B74" s="31">
        <v>307074</v>
      </c>
      <c r="C74" s="31">
        <v>365141</v>
      </c>
      <c r="D74" s="31">
        <v>414643</v>
      </c>
      <c r="E74" s="32">
        <f t="shared" si="30"/>
        <v>0.13556954710646019</v>
      </c>
      <c r="F74" s="32">
        <f t="shared" si="31"/>
        <v>0.35030318424874785</v>
      </c>
      <c r="G74" s="31">
        <f t="shared" si="32"/>
        <v>49502</v>
      </c>
      <c r="H74" s="31">
        <f t="shared" si="33"/>
        <v>107569</v>
      </c>
      <c r="I74" s="32">
        <f t="shared" si="38"/>
        <v>0.1481250337140626</v>
      </c>
      <c r="J74" s="83"/>
      <c r="K74" s="31">
        <v>617682</v>
      </c>
      <c r="L74" s="31">
        <v>699744</v>
      </c>
      <c r="M74" s="31">
        <v>825955</v>
      </c>
      <c r="N74" s="32">
        <f t="shared" si="34"/>
        <v>0.18036739150317826</v>
      </c>
      <c r="O74" s="32">
        <f t="shared" si="35"/>
        <v>0.33718482973439401</v>
      </c>
      <c r="P74" s="31">
        <f t="shared" si="36"/>
        <v>126211</v>
      </c>
      <c r="Q74" s="31">
        <f t="shared" si="37"/>
        <v>208273</v>
      </c>
      <c r="R74" s="32">
        <f t="shared" si="39"/>
        <v>0.14414723365340648</v>
      </c>
    </row>
    <row r="75" spans="1:18" x14ac:dyDescent="0.25">
      <c r="A75" s="37" t="s">
        <v>7</v>
      </c>
      <c r="B75" s="31">
        <v>1188128</v>
      </c>
      <c r="C75" s="31">
        <v>1026910</v>
      </c>
      <c r="D75" s="31">
        <v>1336474</v>
      </c>
      <c r="E75" s="32">
        <f t="shared" si="30"/>
        <v>0.30145192860133796</v>
      </c>
      <c r="F75" s="32">
        <f t="shared" si="31"/>
        <v>0.12485691777316932</v>
      </c>
      <c r="G75" s="31">
        <f t="shared" si="32"/>
        <v>309564</v>
      </c>
      <c r="H75" s="31">
        <f t="shared" si="33"/>
        <v>148346</v>
      </c>
      <c r="I75" s="32">
        <f t="shared" si="38"/>
        <v>0.47743542350399765</v>
      </c>
      <c r="J75" s="83"/>
      <c r="K75" s="31">
        <v>2512512</v>
      </c>
      <c r="L75" s="31">
        <v>1911905</v>
      </c>
      <c r="M75" s="31">
        <v>2786643</v>
      </c>
      <c r="N75" s="32">
        <f t="shared" si="34"/>
        <v>0.45752168648546876</v>
      </c>
      <c r="O75" s="32">
        <f t="shared" si="35"/>
        <v>0.10910634456671242</v>
      </c>
      <c r="P75" s="31">
        <f t="shared" si="36"/>
        <v>874738</v>
      </c>
      <c r="Q75" s="31">
        <f t="shared" si="37"/>
        <v>274131</v>
      </c>
      <c r="R75" s="32">
        <f t="shared" si="39"/>
        <v>0.48633022335312409</v>
      </c>
    </row>
    <row r="76" spans="1:18" x14ac:dyDescent="0.25">
      <c r="A76" s="37" t="s">
        <v>8</v>
      </c>
      <c r="B76" s="31">
        <v>315241</v>
      </c>
      <c r="C76" s="31">
        <v>267099</v>
      </c>
      <c r="D76" s="31">
        <v>302554</v>
      </c>
      <c r="E76" s="32">
        <f t="shared" si="30"/>
        <v>0.13274104358309091</v>
      </c>
      <c r="F76" s="32">
        <f t="shared" si="31"/>
        <v>-4.0245399551454231E-2</v>
      </c>
      <c r="G76" s="31">
        <f t="shared" si="32"/>
        <v>35455</v>
      </c>
      <c r="H76" s="31">
        <f t="shared" si="33"/>
        <v>-12687</v>
      </c>
      <c r="I76" s="32">
        <f t="shared" si="38"/>
        <v>0.10808290855102942</v>
      </c>
      <c r="J76" s="83"/>
      <c r="K76" s="31">
        <v>665024</v>
      </c>
      <c r="L76" s="31">
        <v>497111</v>
      </c>
      <c r="M76" s="31">
        <v>617625</v>
      </c>
      <c r="N76" s="32">
        <f t="shared" si="34"/>
        <v>0.24242875333677993</v>
      </c>
      <c r="O76" s="32">
        <f t="shared" si="35"/>
        <v>-7.1274119430276173E-2</v>
      </c>
      <c r="P76" s="31">
        <f t="shared" si="36"/>
        <v>120514</v>
      </c>
      <c r="Q76" s="31">
        <f t="shared" si="37"/>
        <v>-47399</v>
      </c>
      <c r="R76" s="32">
        <f t="shared" si="39"/>
        <v>0.10778908679672039</v>
      </c>
    </row>
    <row r="77" spans="1:18" x14ac:dyDescent="0.25">
      <c r="A77" s="37" t="s">
        <v>9</v>
      </c>
      <c r="B77" s="31">
        <v>46307</v>
      </c>
      <c r="C77" s="31">
        <v>29168</v>
      </c>
      <c r="D77" s="31">
        <v>37383</v>
      </c>
      <c r="E77" s="32">
        <f t="shared" si="30"/>
        <v>0.2816442676906199</v>
      </c>
      <c r="F77" s="32">
        <f t="shared" si="31"/>
        <v>-0.19271384455913798</v>
      </c>
      <c r="G77" s="31">
        <f t="shared" si="32"/>
        <v>8215</v>
      </c>
      <c r="H77" s="31">
        <f t="shared" si="33"/>
        <v>-8924</v>
      </c>
      <c r="I77" s="32">
        <f t="shared" si="38"/>
        <v>1.3354519756351373E-2</v>
      </c>
      <c r="J77" s="83"/>
      <c r="K77" s="31">
        <v>96419</v>
      </c>
      <c r="L77" s="31">
        <v>56967</v>
      </c>
      <c r="M77" s="31">
        <v>80384</v>
      </c>
      <c r="N77" s="32">
        <f t="shared" si="34"/>
        <v>0.41106254498218275</v>
      </c>
      <c r="O77" s="32">
        <f t="shared" si="35"/>
        <v>-0.16630539623933038</v>
      </c>
      <c r="P77" s="31">
        <f t="shared" si="36"/>
        <v>23417</v>
      </c>
      <c r="Q77" s="31">
        <f t="shared" si="37"/>
        <v>-16035</v>
      </c>
      <c r="R77" s="32">
        <f t="shared" si="39"/>
        <v>1.4028768189544742E-2</v>
      </c>
    </row>
    <row r="78" spans="1:18" x14ac:dyDescent="0.25">
      <c r="A78" s="84" t="s">
        <v>10</v>
      </c>
      <c r="B78" s="34">
        <v>19633</v>
      </c>
      <c r="C78" s="34">
        <v>7515</v>
      </c>
      <c r="D78" s="34">
        <v>12380</v>
      </c>
      <c r="E78" s="35">
        <f t="shared" si="30"/>
        <v>0.64737192282102463</v>
      </c>
      <c r="F78" s="35">
        <f t="shared" si="31"/>
        <v>-0.3694290225640503</v>
      </c>
      <c r="G78" s="34">
        <f t="shared" si="32"/>
        <v>4865</v>
      </c>
      <c r="H78" s="34">
        <f t="shared" si="33"/>
        <v>-7253</v>
      </c>
      <c r="I78" s="35">
        <f t="shared" si="38"/>
        <v>4.4225705423221783E-3</v>
      </c>
      <c r="J78" s="83"/>
      <c r="K78" s="34">
        <v>39786</v>
      </c>
      <c r="L78" s="34">
        <v>12238</v>
      </c>
      <c r="M78" s="34">
        <v>26004</v>
      </c>
      <c r="N78" s="35">
        <f t="shared" si="34"/>
        <v>1.1248570027782319</v>
      </c>
      <c r="O78" s="35">
        <f t="shared" si="35"/>
        <v>-0.34640325742723566</v>
      </c>
      <c r="P78" s="34">
        <f t="shared" si="36"/>
        <v>13766</v>
      </c>
      <c r="Q78" s="34">
        <f t="shared" si="37"/>
        <v>-13782</v>
      </c>
      <c r="R78" s="35">
        <f t="shared" si="39"/>
        <v>4.5382674164127371E-3</v>
      </c>
    </row>
    <row r="79" spans="1:18" x14ac:dyDescent="0.25">
      <c r="A79" s="79" t="s">
        <v>11</v>
      </c>
      <c r="B79" s="80">
        <v>823007</v>
      </c>
      <c r="C79" s="80">
        <v>540128</v>
      </c>
      <c r="D79" s="80">
        <v>695843</v>
      </c>
      <c r="E79" s="81">
        <f t="shared" si="30"/>
        <v>0.288292775045915</v>
      </c>
      <c r="F79" s="81">
        <f t="shared" si="31"/>
        <v>-0.15451144400958927</v>
      </c>
      <c r="G79" s="80">
        <f t="shared" si="32"/>
        <v>155715</v>
      </c>
      <c r="H79" s="80">
        <f t="shared" si="33"/>
        <v>-127164</v>
      </c>
      <c r="I79" s="81">
        <f t="shared" si="38"/>
        <v>0.2485795439322368</v>
      </c>
      <c r="J79" s="82"/>
      <c r="K79" s="80">
        <v>1715961</v>
      </c>
      <c r="L79" s="80">
        <v>1075598</v>
      </c>
      <c r="M79" s="80">
        <v>1393329</v>
      </c>
      <c r="N79" s="81">
        <f t="shared" si="34"/>
        <v>0.29539939642877733</v>
      </c>
      <c r="O79" s="81">
        <f t="shared" si="35"/>
        <v>-0.1880182591562396</v>
      </c>
      <c r="P79" s="80">
        <f t="shared" si="36"/>
        <v>317731</v>
      </c>
      <c r="Q79" s="80">
        <f t="shared" si="37"/>
        <v>-322632</v>
      </c>
      <c r="R79" s="81">
        <f t="shared" si="39"/>
        <v>0.24316642059079152</v>
      </c>
    </row>
    <row r="80" spans="1:18" x14ac:dyDescent="0.25">
      <c r="A80" s="36" t="s">
        <v>12</v>
      </c>
      <c r="B80" s="31">
        <v>40435</v>
      </c>
      <c r="C80" s="31">
        <v>40023</v>
      </c>
      <c r="D80" s="31">
        <v>41665</v>
      </c>
      <c r="E80" s="32">
        <f t="shared" si="30"/>
        <v>4.1026409814356679E-2</v>
      </c>
      <c r="F80" s="32">
        <f t="shared" si="31"/>
        <v>3.0419191294670522E-2</v>
      </c>
      <c r="G80" s="31">
        <f t="shared" si="32"/>
        <v>1642</v>
      </c>
      <c r="H80" s="31">
        <f t="shared" si="33"/>
        <v>1230</v>
      </c>
      <c r="I80" s="32">
        <f t="shared" si="38"/>
        <v>1.4884200456046329E-2</v>
      </c>
      <c r="J80" s="83"/>
      <c r="K80" s="31">
        <v>83754</v>
      </c>
      <c r="L80" s="31">
        <v>92134</v>
      </c>
      <c r="M80" s="31">
        <v>85043</v>
      </c>
      <c r="N80" s="32">
        <f t="shared" si="34"/>
        <v>-7.6963987235982412E-2</v>
      </c>
      <c r="O80" s="32">
        <f t="shared" si="35"/>
        <v>1.5390309716550865E-2</v>
      </c>
      <c r="P80" s="31">
        <f t="shared" si="36"/>
        <v>-7091</v>
      </c>
      <c r="Q80" s="31">
        <f t="shared" si="37"/>
        <v>1289</v>
      </c>
      <c r="R80" s="32">
        <f t="shared" si="39"/>
        <v>1.4841865708890494E-2</v>
      </c>
    </row>
    <row r="81" spans="1:18" x14ac:dyDescent="0.25">
      <c r="A81" s="37" t="s">
        <v>8</v>
      </c>
      <c r="B81" s="31">
        <v>453670</v>
      </c>
      <c r="C81" s="31">
        <v>313439</v>
      </c>
      <c r="D81" s="31">
        <v>419658</v>
      </c>
      <c r="E81" s="32">
        <f t="shared" si="30"/>
        <v>0.33888252578651668</v>
      </c>
      <c r="F81" s="32">
        <f t="shared" si="31"/>
        <v>-7.4970793748760145E-2</v>
      </c>
      <c r="G81" s="31">
        <f t="shared" si="32"/>
        <v>106219</v>
      </c>
      <c r="H81" s="31">
        <f t="shared" si="33"/>
        <v>-34012</v>
      </c>
      <c r="I81" s="32">
        <f t="shared" si="38"/>
        <v>0.14991656774231346</v>
      </c>
      <c r="J81" s="83"/>
      <c r="K81" s="31">
        <v>953057</v>
      </c>
      <c r="L81" s="31">
        <v>616682</v>
      </c>
      <c r="M81" s="31">
        <v>826160</v>
      </c>
      <c r="N81" s="32">
        <f t="shared" si="34"/>
        <v>0.33968560781731916</v>
      </c>
      <c r="O81" s="32">
        <f t="shared" si="35"/>
        <v>-0.13314733536399193</v>
      </c>
      <c r="P81" s="31">
        <f t="shared" si="36"/>
        <v>209478</v>
      </c>
      <c r="Q81" s="31">
        <f t="shared" si="37"/>
        <v>-126897</v>
      </c>
      <c r="R81" s="32">
        <f t="shared" si="39"/>
        <v>0.14418301064234529</v>
      </c>
    </row>
    <row r="82" spans="1:18" x14ac:dyDescent="0.25">
      <c r="A82" s="37" t="s">
        <v>9</v>
      </c>
      <c r="B82" s="31">
        <v>223745</v>
      </c>
      <c r="C82" s="31">
        <v>131426</v>
      </c>
      <c r="D82" s="31">
        <v>166798</v>
      </c>
      <c r="E82" s="32">
        <f t="shared" si="30"/>
        <v>0.26914004839225125</v>
      </c>
      <c r="F82" s="32">
        <f t="shared" si="31"/>
        <v>-0.25451741938367334</v>
      </c>
      <c r="G82" s="31">
        <f t="shared" si="32"/>
        <v>35372</v>
      </c>
      <c r="H82" s="31">
        <f t="shared" si="33"/>
        <v>-56947</v>
      </c>
      <c r="I82" s="32">
        <f t="shared" si="38"/>
        <v>5.9586100268033494E-2</v>
      </c>
      <c r="J82" s="83"/>
      <c r="K82" s="31">
        <v>464830</v>
      </c>
      <c r="L82" s="31">
        <v>255740</v>
      </c>
      <c r="M82" s="31">
        <v>343263</v>
      </c>
      <c r="N82" s="32">
        <f t="shared" si="34"/>
        <v>0.34223430046140613</v>
      </c>
      <c r="O82" s="32">
        <f t="shared" si="35"/>
        <v>-0.26153002172837381</v>
      </c>
      <c r="P82" s="31">
        <f t="shared" si="36"/>
        <v>87523</v>
      </c>
      <c r="Q82" s="31">
        <f t="shared" si="37"/>
        <v>-121567</v>
      </c>
      <c r="R82" s="32">
        <f t="shared" si="39"/>
        <v>5.9906910020000211E-2</v>
      </c>
    </row>
    <row r="83" spans="1:18" x14ac:dyDescent="0.25">
      <c r="A83" s="38" t="s">
        <v>10</v>
      </c>
      <c r="B83" s="69">
        <v>105157</v>
      </c>
      <c r="C83" s="69">
        <v>55240</v>
      </c>
      <c r="D83" s="69">
        <v>67722</v>
      </c>
      <c r="E83" s="70">
        <f t="shared" si="30"/>
        <v>0.22595944967414927</v>
      </c>
      <c r="F83" s="70">
        <f t="shared" si="31"/>
        <v>-0.35599151744534363</v>
      </c>
      <c r="G83" s="69">
        <f t="shared" si="32"/>
        <v>12482</v>
      </c>
      <c r="H83" s="69">
        <f t="shared" si="33"/>
        <v>-37435</v>
      </c>
      <c r="I83" s="70">
        <f t="shared" si="38"/>
        <v>2.4192675465843503E-2</v>
      </c>
      <c r="J83" s="83"/>
      <c r="K83" s="69">
        <v>214320</v>
      </c>
      <c r="L83" s="69">
        <v>111042</v>
      </c>
      <c r="M83" s="69">
        <v>138863</v>
      </c>
      <c r="N83" s="70">
        <f t="shared" si="34"/>
        <v>0.25054483888978951</v>
      </c>
      <c r="O83" s="70">
        <f t="shared" si="35"/>
        <v>-0.35207633445315412</v>
      </c>
      <c r="P83" s="69">
        <f t="shared" si="36"/>
        <v>27821</v>
      </c>
      <c r="Q83" s="69">
        <f t="shared" si="37"/>
        <v>-75457</v>
      </c>
      <c r="R83" s="70">
        <f t="shared" si="39"/>
        <v>2.4234634219555528E-2</v>
      </c>
    </row>
    <row r="84" spans="1:18" x14ac:dyDescent="0.25">
      <c r="A84" s="42" t="s">
        <v>13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</row>
    <row r="85" spans="1:18" ht="21" x14ac:dyDescent="0.35">
      <c r="A85" s="71" t="s">
        <v>60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1:18" x14ac:dyDescent="0.25">
      <c r="A86" s="72"/>
      <c r="B86" s="11" t="s">
        <v>114</v>
      </c>
      <c r="C86" s="12"/>
      <c r="D86" s="12"/>
      <c r="E86" s="12"/>
      <c r="F86" s="12"/>
      <c r="G86" s="12"/>
      <c r="H86" s="12"/>
      <c r="I86" s="13"/>
      <c r="J86" s="73"/>
      <c r="K86" s="11" t="str">
        <f>K$5</f>
        <v>acumulado febrero</v>
      </c>
      <c r="L86" s="12"/>
      <c r="M86" s="12"/>
      <c r="N86" s="12"/>
      <c r="O86" s="12"/>
      <c r="P86" s="12"/>
      <c r="Q86" s="12"/>
      <c r="R86" s="13"/>
    </row>
    <row r="87" spans="1:18" x14ac:dyDescent="0.25">
      <c r="A87" s="15"/>
      <c r="B87" s="16">
        <f>B$6</f>
        <v>2019</v>
      </c>
      <c r="C87" s="16">
        <f>C$6</f>
        <v>2022</v>
      </c>
      <c r="D87" s="16">
        <f>D$6</f>
        <v>2023</v>
      </c>
      <c r="E87" s="16" t="str">
        <f>CONCATENATE("var ",RIGHT(D87,2),"/",RIGHT(C87,2))</f>
        <v>var 23/22</v>
      </c>
      <c r="F87" s="16" t="str">
        <f>CONCATENATE("var ",RIGHT(D87,2),"/",RIGHT(B87,2))</f>
        <v>var 23/19</v>
      </c>
      <c r="G87" s="16" t="str">
        <f>CONCATENATE("dif ",RIGHT(D87,2),"-",RIGHT(C87,2))</f>
        <v>dif 23-22</v>
      </c>
      <c r="H87" s="16" t="str">
        <f>CONCATENATE("dif ",RIGHT(D87,2),"-",RIGHT(B87,2))</f>
        <v>dif 23-19</v>
      </c>
      <c r="I87" s="16" t="str">
        <f>CONCATENATE("cuota ",RIGHT(D87,2))</f>
        <v>cuota 23</v>
      </c>
      <c r="J87" s="74"/>
      <c r="K87" s="16">
        <f>K$6</f>
        <v>2019</v>
      </c>
      <c r="L87" s="16">
        <f>L$6</f>
        <v>2022</v>
      </c>
      <c r="M87" s="16">
        <f>M$6</f>
        <v>2023</v>
      </c>
      <c r="N87" s="16" t="str">
        <f>CONCATENATE("var ",RIGHT(M87,2),"/",RIGHT(L87,2))</f>
        <v>var 23/22</v>
      </c>
      <c r="O87" s="16" t="str">
        <f>CONCATENATE("var ",RIGHT(M87,2),"/",RIGHT(K87,2))</f>
        <v>var 23/19</v>
      </c>
      <c r="P87" s="16" t="str">
        <f>CONCATENATE("dif ",RIGHT(M87,2),"-",RIGHT(L87,2))</f>
        <v>dif 23-22</v>
      </c>
      <c r="Q87" s="16" t="str">
        <f>CONCATENATE("dif ",RIGHT(M87,2),"-",RIGHT(K87,2))</f>
        <v>dif 23-19</v>
      </c>
      <c r="R87" s="16" t="str">
        <f>CONCATENATE("cuota ",RIGHT(M87,2))</f>
        <v>cuota 23</v>
      </c>
    </row>
    <row r="88" spans="1:18" x14ac:dyDescent="0.25">
      <c r="A88" s="75" t="s">
        <v>15</v>
      </c>
      <c r="B88" s="76">
        <v>2699390</v>
      </c>
      <c r="C88" s="76">
        <v>2235961</v>
      </c>
      <c r="D88" s="76">
        <v>2799277</v>
      </c>
      <c r="E88" s="77">
        <f t="shared" ref="E88:E110" si="40">D88/C88-1</f>
        <v>0.25193462676674594</v>
      </c>
      <c r="F88" s="77">
        <f t="shared" ref="F88:F110" si="41">D88/B88-1</f>
        <v>3.7003545245407388E-2</v>
      </c>
      <c r="G88" s="76">
        <f t="shared" ref="G88:G110" si="42">D88-C88</f>
        <v>563316</v>
      </c>
      <c r="H88" s="76">
        <f t="shared" ref="H88:H110" si="43">D88-B88</f>
        <v>99887</v>
      </c>
      <c r="I88" s="77">
        <f>D88/$D$88</f>
        <v>1</v>
      </c>
      <c r="J88" s="78"/>
      <c r="K88" s="76">
        <v>5647384</v>
      </c>
      <c r="L88" s="76">
        <v>4253563</v>
      </c>
      <c r="M88" s="76">
        <v>5729940</v>
      </c>
      <c r="N88" s="77">
        <f t="shared" ref="N88:N110" si="44">M88/L88-1</f>
        <v>0.34709183806611077</v>
      </c>
      <c r="O88" s="77">
        <f t="shared" ref="O88:O110" si="45">M88/K88-1</f>
        <v>1.4618449887593865E-2</v>
      </c>
      <c r="P88" s="76">
        <f t="shared" ref="P88:P110" si="46">M88-L88</f>
        <v>1476377</v>
      </c>
      <c r="Q88" s="76">
        <f t="shared" ref="Q88:Q110" si="47">M88-K88</f>
        <v>82556</v>
      </c>
      <c r="R88" s="77">
        <f>M88/$M$88</f>
        <v>1</v>
      </c>
    </row>
    <row r="89" spans="1:18" x14ac:dyDescent="0.25">
      <c r="A89" s="85" t="s">
        <v>16</v>
      </c>
      <c r="B89" s="86">
        <v>217190</v>
      </c>
      <c r="C89" s="86">
        <v>210499</v>
      </c>
      <c r="D89" s="86">
        <v>227134</v>
      </c>
      <c r="E89" s="87">
        <f t="shared" si="40"/>
        <v>7.9026503688853555E-2</v>
      </c>
      <c r="F89" s="87">
        <f t="shared" si="41"/>
        <v>4.5784796721764387E-2</v>
      </c>
      <c r="G89" s="86">
        <f t="shared" si="42"/>
        <v>16635</v>
      </c>
      <c r="H89" s="86">
        <f t="shared" si="43"/>
        <v>9944</v>
      </c>
      <c r="I89" s="87">
        <f t="shared" ref="I89:I110" si="48">D89/$D$88</f>
        <v>8.1140237282698355E-2</v>
      </c>
      <c r="J89" s="88"/>
      <c r="K89" s="86">
        <v>452582</v>
      </c>
      <c r="L89" s="86">
        <v>399780</v>
      </c>
      <c r="M89" s="86">
        <v>508979</v>
      </c>
      <c r="N89" s="87">
        <f t="shared" si="44"/>
        <v>0.27314773125218861</v>
      </c>
      <c r="O89" s="87">
        <f t="shared" si="45"/>
        <v>0.12461167258088035</v>
      </c>
      <c r="P89" s="86">
        <f t="shared" si="46"/>
        <v>109199</v>
      </c>
      <c r="Q89" s="86">
        <f t="shared" si="47"/>
        <v>56397</v>
      </c>
      <c r="R89" s="87">
        <f t="shared" ref="R89:R110" si="49">M89/$M$88</f>
        <v>8.8827980746744292E-2</v>
      </c>
    </row>
    <row r="90" spans="1:18" x14ac:dyDescent="0.25">
      <c r="A90" s="55" t="s">
        <v>17</v>
      </c>
      <c r="B90" s="27">
        <v>55219</v>
      </c>
      <c r="C90" s="27">
        <v>62522</v>
      </c>
      <c r="D90" s="27">
        <v>66694</v>
      </c>
      <c r="E90" s="28">
        <f>D90/C90-1</f>
        <v>6.672851156392956E-2</v>
      </c>
      <c r="F90" s="28">
        <f t="shared" si="41"/>
        <v>0.20780890635469684</v>
      </c>
      <c r="G90" s="27">
        <f t="shared" si="42"/>
        <v>4172</v>
      </c>
      <c r="H90" s="27">
        <f t="shared" si="43"/>
        <v>11475</v>
      </c>
      <c r="I90" s="28">
        <f t="shared" ref="I90:I93" si="50">D90/$D$23</f>
        <v>0.16222435189554438</v>
      </c>
      <c r="J90" s="89"/>
      <c r="K90" s="27">
        <v>114406</v>
      </c>
      <c r="L90" s="27">
        <v>122241</v>
      </c>
      <c r="M90" s="27">
        <v>154380</v>
      </c>
      <c r="N90" s="28">
        <f t="shared" si="44"/>
        <v>0.26291506123150166</v>
      </c>
      <c r="O90" s="28">
        <f t="shared" si="45"/>
        <v>0.34940475149904726</v>
      </c>
      <c r="P90" s="27">
        <f t="shared" si="46"/>
        <v>32139</v>
      </c>
      <c r="Q90" s="27">
        <f t="shared" si="47"/>
        <v>39974</v>
      </c>
      <c r="R90" s="28">
        <f t="shared" ref="R90:R93" si="51">M90/$M$23</f>
        <v>0.18947934297135718</v>
      </c>
    </row>
    <row r="91" spans="1:18" x14ac:dyDescent="0.25">
      <c r="A91" s="50" t="s">
        <v>18</v>
      </c>
      <c r="B91" s="27">
        <v>35755</v>
      </c>
      <c r="C91" s="27">
        <v>23441</v>
      </c>
      <c r="D91" s="27">
        <v>37757</v>
      </c>
      <c r="E91" s="51">
        <f t="shared" ref="E91:E93" si="52">D91/C91-1</f>
        <v>0.61072479843010119</v>
      </c>
      <c r="F91" s="51">
        <f t="shared" si="41"/>
        <v>5.5992168927422759E-2</v>
      </c>
      <c r="G91" s="52">
        <f t="shared" si="42"/>
        <v>14316</v>
      </c>
      <c r="H91" s="52">
        <f t="shared" si="43"/>
        <v>2002</v>
      </c>
      <c r="I91" s="51">
        <f t="shared" si="50"/>
        <v>9.1838918861068E-2</v>
      </c>
      <c r="J91" s="90"/>
      <c r="K91" s="27">
        <v>73655</v>
      </c>
      <c r="L91" s="27">
        <v>53955</v>
      </c>
      <c r="M91" s="27">
        <v>107115</v>
      </c>
      <c r="N91" s="51">
        <f t="shared" si="44"/>
        <v>0.98526549902696692</v>
      </c>
      <c r="O91" s="51">
        <f t="shared" si="45"/>
        <v>0.45428008960695143</v>
      </c>
      <c r="P91" s="52">
        <f t="shared" si="46"/>
        <v>53160</v>
      </c>
      <c r="Q91" s="52">
        <f t="shared" si="47"/>
        <v>33460</v>
      </c>
      <c r="R91" s="51">
        <f t="shared" si="51"/>
        <v>0.13146832376199588</v>
      </c>
    </row>
    <row r="92" spans="1:18" x14ac:dyDescent="0.25">
      <c r="A92" s="50" t="s">
        <v>19</v>
      </c>
      <c r="B92" s="52">
        <f>B90-B91</f>
        <v>19464</v>
      </c>
      <c r="C92" s="52">
        <f>C90-C91</f>
        <v>39081</v>
      </c>
      <c r="D92" s="52">
        <f>D90-D91</f>
        <v>28937</v>
      </c>
      <c r="E92" s="51">
        <f t="shared" si="52"/>
        <v>-0.25956347074025743</v>
      </c>
      <c r="F92" s="51">
        <f t="shared" si="41"/>
        <v>0.48669338265515827</v>
      </c>
      <c r="G92" s="52">
        <f t="shared" si="42"/>
        <v>-10144</v>
      </c>
      <c r="H92" s="52">
        <f t="shared" si="43"/>
        <v>9473</v>
      </c>
      <c r="I92" s="51">
        <f t="shared" si="50"/>
        <v>7.0385433034476377E-2</v>
      </c>
      <c r="J92" s="90"/>
      <c r="K92" s="52">
        <f>K90-K91</f>
        <v>40751</v>
      </c>
      <c r="L92" s="52">
        <f>L90-L91</f>
        <v>68286</v>
      </c>
      <c r="M92" s="52">
        <f>M90-M91</f>
        <v>47265</v>
      </c>
      <c r="N92" s="51">
        <f t="shared" si="44"/>
        <v>-0.30783762411035942</v>
      </c>
      <c r="O92" s="51">
        <f t="shared" si="45"/>
        <v>0.15984883806532357</v>
      </c>
      <c r="P92" s="52">
        <f t="shared" si="46"/>
        <v>-21021</v>
      </c>
      <c r="Q92" s="52">
        <f t="shared" si="47"/>
        <v>6514</v>
      </c>
      <c r="R92" s="51">
        <f t="shared" si="51"/>
        <v>5.8011019209361296E-2</v>
      </c>
    </row>
    <row r="93" spans="1:18" x14ac:dyDescent="0.25">
      <c r="A93" s="91" t="s">
        <v>20</v>
      </c>
      <c r="B93" s="34">
        <v>161971</v>
      </c>
      <c r="C93" s="34">
        <v>147977</v>
      </c>
      <c r="D93" s="34">
        <v>160440</v>
      </c>
      <c r="E93" s="35">
        <f t="shared" si="52"/>
        <v>8.4222548098691119E-2</v>
      </c>
      <c r="F93" s="35">
        <f t="shared" si="41"/>
        <v>-9.4523093640219713E-3</v>
      </c>
      <c r="G93" s="34">
        <f t="shared" si="42"/>
        <v>12463</v>
      </c>
      <c r="H93" s="34">
        <f t="shared" si="43"/>
        <v>-1531</v>
      </c>
      <c r="I93" s="35">
        <f t="shared" si="50"/>
        <v>0.39024912313133325</v>
      </c>
      <c r="J93" s="90"/>
      <c r="K93" s="27">
        <v>338176</v>
      </c>
      <c r="L93" s="27">
        <v>277539</v>
      </c>
      <c r="M93" s="27">
        <v>354599</v>
      </c>
      <c r="N93" s="35">
        <f t="shared" si="44"/>
        <v>0.27765467195601334</v>
      </c>
      <c r="O93" s="35">
        <f t="shared" si="45"/>
        <v>4.8563469909159718E-2</v>
      </c>
      <c r="P93" s="34">
        <f t="shared" si="46"/>
        <v>77060</v>
      </c>
      <c r="Q93" s="34">
        <f t="shared" si="47"/>
        <v>16423</v>
      </c>
      <c r="R93" s="35">
        <f t="shared" si="51"/>
        <v>0.43521949435354501</v>
      </c>
    </row>
    <row r="94" spans="1:18" x14ac:dyDescent="0.25">
      <c r="A94" s="85" t="s">
        <v>21</v>
      </c>
      <c r="B94" s="86">
        <v>2482200</v>
      </c>
      <c r="C94" s="86">
        <v>2025462</v>
      </c>
      <c r="D94" s="86">
        <v>2572143</v>
      </c>
      <c r="E94" s="87">
        <f t="shared" si="40"/>
        <v>0.26990434774880989</v>
      </c>
      <c r="F94" s="87">
        <f t="shared" si="41"/>
        <v>3.6235194585448438E-2</v>
      </c>
      <c r="G94" s="86">
        <f t="shared" si="42"/>
        <v>546681</v>
      </c>
      <c r="H94" s="86">
        <f t="shared" si="43"/>
        <v>89943</v>
      </c>
      <c r="I94" s="87">
        <f t="shared" si="48"/>
        <v>0.91885976271730163</v>
      </c>
      <c r="J94" s="88"/>
      <c r="K94" s="86">
        <v>5194802</v>
      </c>
      <c r="L94" s="86">
        <v>3853783</v>
      </c>
      <c r="M94" s="86">
        <v>5220961</v>
      </c>
      <c r="N94" s="87">
        <f t="shared" si="44"/>
        <v>0.35476258004148131</v>
      </c>
      <c r="O94" s="87">
        <f t="shared" si="45"/>
        <v>5.0356105969004972E-3</v>
      </c>
      <c r="P94" s="86">
        <f t="shared" si="46"/>
        <v>1367178</v>
      </c>
      <c r="Q94" s="86">
        <f t="shared" si="47"/>
        <v>26159</v>
      </c>
      <c r="R94" s="87">
        <f t="shared" si="49"/>
        <v>0.91117201925325575</v>
      </c>
    </row>
    <row r="95" spans="1:18" x14ac:dyDescent="0.25">
      <c r="A95" s="92" t="s">
        <v>22</v>
      </c>
      <c r="B95" s="93">
        <v>397543</v>
      </c>
      <c r="C95" s="93">
        <v>234944</v>
      </c>
      <c r="D95" s="93">
        <v>338200</v>
      </c>
      <c r="E95" s="94">
        <f t="shared" si="40"/>
        <v>0.43949196404249524</v>
      </c>
      <c r="F95" s="94">
        <f t="shared" si="41"/>
        <v>-0.1492744181132607</v>
      </c>
      <c r="G95" s="93">
        <f t="shared" si="42"/>
        <v>103256</v>
      </c>
      <c r="H95" s="93">
        <f t="shared" si="43"/>
        <v>-59343</v>
      </c>
      <c r="I95" s="94">
        <f t="shared" si="48"/>
        <v>0.12081691093807437</v>
      </c>
      <c r="J95" s="89"/>
      <c r="K95" s="93">
        <v>854958</v>
      </c>
      <c r="L95" s="93">
        <v>473868</v>
      </c>
      <c r="M95" s="93">
        <v>692483</v>
      </c>
      <c r="N95" s="94">
        <f t="shared" si="44"/>
        <v>0.46134155503220309</v>
      </c>
      <c r="O95" s="94">
        <f t="shared" si="45"/>
        <v>-0.19003857499432719</v>
      </c>
      <c r="P95" s="93">
        <f t="shared" si="46"/>
        <v>218615</v>
      </c>
      <c r="Q95" s="93">
        <f t="shared" si="47"/>
        <v>-162475</v>
      </c>
      <c r="R95" s="94">
        <f t="shared" si="49"/>
        <v>0.12085344698199284</v>
      </c>
    </row>
    <row r="96" spans="1:18" x14ac:dyDescent="0.25">
      <c r="A96" s="54" t="s">
        <v>23</v>
      </c>
      <c r="B96" s="31">
        <v>29475</v>
      </c>
      <c r="C96" s="31">
        <v>20889</v>
      </c>
      <c r="D96" s="31">
        <v>27805</v>
      </c>
      <c r="E96" s="32">
        <f t="shared" si="40"/>
        <v>0.33108334530135486</v>
      </c>
      <c r="F96" s="32">
        <f t="shared" si="41"/>
        <v>-5.6658184902459663E-2</v>
      </c>
      <c r="G96" s="31">
        <f t="shared" si="42"/>
        <v>6916</v>
      </c>
      <c r="H96" s="31">
        <f t="shared" si="43"/>
        <v>-1670</v>
      </c>
      <c r="I96" s="32">
        <f t="shared" si="48"/>
        <v>9.9329219652074443E-3</v>
      </c>
      <c r="J96" s="90"/>
      <c r="K96" s="31">
        <v>60988</v>
      </c>
      <c r="L96" s="31">
        <v>42136</v>
      </c>
      <c r="M96" s="31">
        <v>54725</v>
      </c>
      <c r="N96" s="32">
        <f t="shared" si="44"/>
        <v>0.29877064742737791</v>
      </c>
      <c r="O96" s="32">
        <f t="shared" si="45"/>
        <v>-0.1026923329179511</v>
      </c>
      <c r="P96" s="31">
        <f t="shared" si="46"/>
        <v>12589</v>
      </c>
      <c r="Q96" s="31">
        <f t="shared" si="47"/>
        <v>-6263</v>
      </c>
      <c r="R96" s="32">
        <f t="shared" si="49"/>
        <v>9.5507108276875492E-3</v>
      </c>
    </row>
    <row r="97" spans="1:18" x14ac:dyDescent="0.25">
      <c r="A97" s="54" t="s">
        <v>24</v>
      </c>
      <c r="B97" s="31">
        <v>1887</v>
      </c>
      <c r="C97" s="31">
        <v>1791</v>
      </c>
      <c r="D97" s="31">
        <v>3822</v>
      </c>
      <c r="E97" s="32">
        <f t="shared" si="40"/>
        <v>1.1340033500837521</v>
      </c>
      <c r="F97" s="32">
        <f t="shared" si="41"/>
        <v>1.0254372019077902</v>
      </c>
      <c r="G97" s="31">
        <f t="shared" si="42"/>
        <v>2031</v>
      </c>
      <c r="H97" s="31">
        <f t="shared" si="43"/>
        <v>1935</v>
      </c>
      <c r="I97" s="32">
        <f t="shared" si="48"/>
        <v>1.365352553534359E-3</v>
      </c>
      <c r="J97" s="90"/>
      <c r="K97" s="31">
        <v>5794</v>
      </c>
      <c r="L97" s="31">
        <v>3306</v>
      </c>
      <c r="M97" s="31">
        <v>7287</v>
      </c>
      <c r="N97" s="32">
        <f t="shared" si="44"/>
        <v>1.2041742286751362</v>
      </c>
      <c r="O97" s="32">
        <f t="shared" si="45"/>
        <v>0.25768035899206065</v>
      </c>
      <c r="P97" s="31">
        <f t="shared" si="46"/>
        <v>3981</v>
      </c>
      <c r="Q97" s="31">
        <f t="shared" si="47"/>
        <v>1493</v>
      </c>
      <c r="R97" s="32">
        <f t="shared" si="49"/>
        <v>1.2717410653514697E-3</v>
      </c>
    </row>
    <row r="98" spans="1:18" x14ac:dyDescent="0.25">
      <c r="A98" s="54" t="s">
        <v>25</v>
      </c>
      <c r="B98" s="31">
        <v>93681</v>
      </c>
      <c r="C98" s="31">
        <v>69529</v>
      </c>
      <c r="D98" s="31">
        <v>99234</v>
      </c>
      <c r="E98" s="32">
        <f t="shared" si="40"/>
        <v>0.42723180255720639</v>
      </c>
      <c r="F98" s="32">
        <f t="shared" si="41"/>
        <v>5.927562686136989E-2</v>
      </c>
      <c r="G98" s="31">
        <f t="shared" si="42"/>
        <v>29705</v>
      </c>
      <c r="H98" s="31">
        <f t="shared" si="43"/>
        <v>5553</v>
      </c>
      <c r="I98" s="32">
        <f t="shared" si="48"/>
        <v>3.5449867948045159E-2</v>
      </c>
      <c r="J98" s="90"/>
      <c r="K98" s="31">
        <v>186821</v>
      </c>
      <c r="L98" s="31">
        <v>134556</v>
      </c>
      <c r="M98" s="31">
        <v>186966</v>
      </c>
      <c r="N98" s="32">
        <f t="shared" si="44"/>
        <v>0.38950325515027195</v>
      </c>
      <c r="O98" s="32">
        <f t="shared" si="45"/>
        <v>7.7614400950642981E-4</v>
      </c>
      <c r="P98" s="31">
        <f t="shared" si="46"/>
        <v>52410</v>
      </c>
      <c r="Q98" s="31">
        <f t="shared" si="47"/>
        <v>145</v>
      </c>
      <c r="R98" s="32">
        <f t="shared" si="49"/>
        <v>3.2629661043571137E-2</v>
      </c>
    </row>
    <row r="99" spans="1:18" x14ac:dyDescent="0.25">
      <c r="A99" s="54" t="s">
        <v>26</v>
      </c>
      <c r="B99" s="31">
        <v>5835</v>
      </c>
      <c r="C99" s="31">
        <v>6889</v>
      </c>
      <c r="D99" s="31">
        <v>11591</v>
      </c>
      <c r="E99" s="32">
        <f t="shared" si="40"/>
        <v>0.68253737842938023</v>
      </c>
      <c r="F99" s="32">
        <f t="shared" si="41"/>
        <v>0.98646101113967433</v>
      </c>
      <c r="G99" s="31">
        <f t="shared" si="42"/>
        <v>4702</v>
      </c>
      <c r="H99" s="31">
        <f t="shared" si="43"/>
        <v>5756</v>
      </c>
      <c r="I99" s="32">
        <f t="shared" si="48"/>
        <v>4.1407120481467179E-3</v>
      </c>
      <c r="J99" s="90"/>
      <c r="K99" s="31">
        <v>12606</v>
      </c>
      <c r="L99" s="31">
        <v>12816</v>
      </c>
      <c r="M99" s="31">
        <v>23230</v>
      </c>
      <c r="N99" s="32">
        <f t="shared" si="44"/>
        <v>0.81257802746566798</v>
      </c>
      <c r="O99" s="32">
        <f t="shared" si="45"/>
        <v>0.84277328256385853</v>
      </c>
      <c r="P99" s="31">
        <f t="shared" si="46"/>
        <v>10414</v>
      </c>
      <c r="Q99" s="31">
        <f t="shared" si="47"/>
        <v>10624</v>
      </c>
      <c r="R99" s="32">
        <f t="shared" si="49"/>
        <v>4.0541436734067024E-3</v>
      </c>
    </row>
    <row r="100" spans="1:18" x14ac:dyDescent="0.25">
      <c r="A100" s="54" t="s">
        <v>27</v>
      </c>
      <c r="B100" s="31">
        <v>113827</v>
      </c>
      <c r="C100" s="31">
        <v>60898</v>
      </c>
      <c r="D100" s="31">
        <v>88167</v>
      </c>
      <c r="E100" s="32">
        <f t="shared" si="40"/>
        <v>0.44778153633945283</v>
      </c>
      <c r="F100" s="32">
        <f t="shared" si="41"/>
        <v>-0.22542981893575342</v>
      </c>
      <c r="G100" s="31">
        <f t="shared" si="42"/>
        <v>27269</v>
      </c>
      <c r="H100" s="31">
        <f t="shared" si="43"/>
        <v>-25660</v>
      </c>
      <c r="I100" s="32">
        <f t="shared" si="48"/>
        <v>3.1496347092481378E-2</v>
      </c>
      <c r="J100" s="90"/>
      <c r="K100" s="31">
        <v>223757</v>
      </c>
      <c r="L100" s="31">
        <v>123927</v>
      </c>
      <c r="M100" s="31">
        <v>180908</v>
      </c>
      <c r="N100" s="32">
        <f t="shared" si="44"/>
        <v>0.45979487924342566</v>
      </c>
      <c r="O100" s="32">
        <f t="shared" si="45"/>
        <v>-0.19149791961815721</v>
      </c>
      <c r="P100" s="31">
        <f t="shared" si="46"/>
        <v>56981</v>
      </c>
      <c r="Q100" s="31">
        <f t="shared" si="47"/>
        <v>-42849</v>
      </c>
      <c r="R100" s="32">
        <f t="shared" si="49"/>
        <v>3.1572407389955218E-2</v>
      </c>
    </row>
    <row r="101" spans="1:18" x14ac:dyDescent="0.25">
      <c r="A101" s="54" t="s">
        <v>29</v>
      </c>
      <c r="B101" s="31">
        <v>959254</v>
      </c>
      <c r="C101" s="31">
        <v>809079</v>
      </c>
      <c r="D101" s="31">
        <v>976969</v>
      </c>
      <c r="E101" s="32">
        <f t="shared" si="40"/>
        <v>0.20750754870661581</v>
      </c>
      <c r="F101" s="32">
        <f t="shared" si="41"/>
        <v>1.846747576762775E-2</v>
      </c>
      <c r="G101" s="31">
        <f t="shared" si="42"/>
        <v>167890</v>
      </c>
      <c r="H101" s="31">
        <f t="shared" si="43"/>
        <v>17715</v>
      </c>
      <c r="I101" s="32">
        <f t="shared" si="48"/>
        <v>0.34900761875298514</v>
      </c>
      <c r="J101" s="90"/>
      <c r="K101" s="31">
        <v>1999069</v>
      </c>
      <c r="L101" s="31">
        <v>1433339</v>
      </c>
      <c r="M101" s="31">
        <v>1973713</v>
      </c>
      <c r="N101" s="32">
        <f t="shared" si="44"/>
        <v>0.37700362579961899</v>
      </c>
      <c r="O101" s="32">
        <f t="shared" si="45"/>
        <v>-1.2683904357478459E-2</v>
      </c>
      <c r="P101" s="31">
        <f t="shared" si="46"/>
        <v>540374</v>
      </c>
      <c r="Q101" s="31">
        <f t="shared" si="47"/>
        <v>-25356</v>
      </c>
      <c r="R101" s="32">
        <f t="shared" si="49"/>
        <v>0.344456137411561</v>
      </c>
    </row>
    <row r="102" spans="1:18" x14ac:dyDescent="0.25">
      <c r="A102" s="54" t="s">
        <v>30</v>
      </c>
      <c r="B102" s="31">
        <v>112064</v>
      </c>
      <c r="C102" s="31">
        <v>114316</v>
      </c>
      <c r="D102" s="31">
        <v>145020</v>
      </c>
      <c r="E102" s="32">
        <f t="shared" si="40"/>
        <v>0.26858882396165007</v>
      </c>
      <c r="F102" s="32">
        <f t="shared" si="41"/>
        <v>0.29408195316961727</v>
      </c>
      <c r="G102" s="31">
        <f t="shared" si="42"/>
        <v>30704</v>
      </c>
      <c r="H102" s="31">
        <f t="shared" si="43"/>
        <v>32956</v>
      </c>
      <c r="I102" s="32">
        <f t="shared" si="48"/>
        <v>5.1806234252630236E-2</v>
      </c>
      <c r="J102" s="90"/>
      <c r="K102" s="31">
        <v>214050</v>
      </c>
      <c r="L102" s="31">
        <v>194710</v>
      </c>
      <c r="M102" s="31">
        <v>271061</v>
      </c>
      <c r="N102" s="32">
        <f t="shared" si="44"/>
        <v>0.39212675260644025</v>
      </c>
      <c r="O102" s="32">
        <f t="shared" si="45"/>
        <v>0.26634431207661757</v>
      </c>
      <c r="P102" s="31">
        <f t="shared" si="46"/>
        <v>76351</v>
      </c>
      <c r="Q102" s="31">
        <f t="shared" si="47"/>
        <v>57011</v>
      </c>
      <c r="R102" s="32">
        <f t="shared" si="49"/>
        <v>4.7306079993856831E-2</v>
      </c>
    </row>
    <row r="103" spans="1:18" x14ac:dyDescent="0.25">
      <c r="A103" s="54" t="s">
        <v>31</v>
      </c>
      <c r="B103" s="31">
        <v>87289</v>
      </c>
      <c r="C103" s="31">
        <v>93483</v>
      </c>
      <c r="D103" s="31">
        <v>94411</v>
      </c>
      <c r="E103" s="32">
        <f t="shared" si="40"/>
        <v>9.926938587764722E-3</v>
      </c>
      <c r="F103" s="32">
        <f t="shared" si="41"/>
        <v>8.1591036671287309E-2</v>
      </c>
      <c r="G103" s="31">
        <f t="shared" si="42"/>
        <v>928</v>
      </c>
      <c r="H103" s="31">
        <f t="shared" si="43"/>
        <v>7122</v>
      </c>
      <c r="I103" s="32">
        <f t="shared" si="48"/>
        <v>3.3726923059061324E-2</v>
      </c>
      <c r="J103" s="90"/>
      <c r="K103" s="31">
        <v>170417</v>
      </c>
      <c r="L103" s="31">
        <v>196294</v>
      </c>
      <c r="M103" s="31">
        <v>194396</v>
      </c>
      <c r="N103" s="32">
        <f t="shared" si="44"/>
        <v>-9.6691697148155731E-3</v>
      </c>
      <c r="O103" s="32">
        <f t="shared" si="45"/>
        <v>0.14070779323659033</v>
      </c>
      <c r="P103" s="31">
        <f t="shared" si="46"/>
        <v>-1898</v>
      </c>
      <c r="Q103" s="31">
        <f t="shared" si="47"/>
        <v>23979</v>
      </c>
      <c r="R103" s="32">
        <f t="shared" si="49"/>
        <v>3.3926358740231137E-2</v>
      </c>
    </row>
    <row r="104" spans="1:18" x14ac:dyDescent="0.25">
      <c r="A104" s="54" t="s">
        <v>32</v>
      </c>
      <c r="B104" s="31">
        <v>83167</v>
      </c>
      <c r="C104" s="31">
        <v>91920</v>
      </c>
      <c r="D104" s="31">
        <v>100713</v>
      </c>
      <c r="E104" s="32">
        <f t="shared" si="40"/>
        <v>9.5659268929503938E-2</v>
      </c>
      <c r="F104" s="32">
        <f t="shared" si="41"/>
        <v>0.21097310231221522</v>
      </c>
      <c r="G104" s="31">
        <f t="shared" si="42"/>
        <v>8793</v>
      </c>
      <c r="H104" s="31">
        <f t="shared" si="43"/>
        <v>17546</v>
      </c>
      <c r="I104" s="32">
        <f t="shared" si="48"/>
        <v>3.597821866146151E-2</v>
      </c>
      <c r="J104" s="90"/>
      <c r="K104" s="31">
        <v>187843</v>
      </c>
      <c r="L104" s="31">
        <v>191050</v>
      </c>
      <c r="M104" s="31">
        <v>207317</v>
      </c>
      <c r="N104" s="32">
        <f t="shared" si="44"/>
        <v>8.5145249934572176E-2</v>
      </c>
      <c r="O104" s="32">
        <f t="shared" si="45"/>
        <v>0.10367168326740939</v>
      </c>
      <c r="P104" s="31">
        <f t="shared" si="46"/>
        <v>16267</v>
      </c>
      <c r="Q104" s="31">
        <f t="shared" si="47"/>
        <v>19474</v>
      </c>
      <c r="R104" s="32">
        <f t="shared" si="49"/>
        <v>3.6181356174759247E-2</v>
      </c>
    </row>
    <row r="105" spans="1:18" x14ac:dyDescent="0.25">
      <c r="A105" s="54" t="s">
        <v>33</v>
      </c>
      <c r="B105" s="31">
        <v>51650</v>
      </c>
      <c r="C105" s="31">
        <v>79330</v>
      </c>
      <c r="D105" s="31">
        <v>78475</v>
      </c>
      <c r="E105" s="32">
        <f t="shared" si="40"/>
        <v>-1.0777763771587012E-2</v>
      </c>
      <c r="F105" s="32">
        <f t="shared" si="41"/>
        <v>0.51936108422071636</v>
      </c>
      <c r="G105" s="31">
        <f t="shared" si="42"/>
        <v>-855</v>
      </c>
      <c r="H105" s="31">
        <f t="shared" si="43"/>
        <v>26825</v>
      </c>
      <c r="I105" s="32">
        <f t="shared" si="48"/>
        <v>2.8034024499897652E-2</v>
      </c>
      <c r="J105" s="90"/>
      <c r="K105" s="31">
        <v>112586</v>
      </c>
      <c r="L105" s="31">
        <v>156805</v>
      </c>
      <c r="M105" s="31">
        <v>170637</v>
      </c>
      <c r="N105" s="32">
        <f t="shared" si="44"/>
        <v>8.821147284844244E-2</v>
      </c>
      <c r="O105" s="32">
        <f t="shared" si="45"/>
        <v>0.51561473007301095</v>
      </c>
      <c r="P105" s="31">
        <f t="shared" si="46"/>
        <v>13832</v>
      </c>
      <c r="Q105" s="31">
        <f t="shared" si="47"/>
        <v>58051</v>
      </c>
      <c r="R105" s="32">
        <f t="shared" si="49"/>
        <v>2.9779892983172598E-2</v>
      </c>
    </row>
    <row r="106" spans="1:18" x14ac:dyDescent="0.25">
      <c r="A106" s="54" t="s">
        <v>35</v>
      </c>
      <c r="B106" s="31">
        <v>94523</v>
      </c>
      <c r="C106" s="31">
        <v>68860</v>
      </c>
      <c r="D106" s="31">
        <v>94960</v>
      </c>
      <c r="E106" s="32">
        <f t="shared" si="40"/>
        <v>0.37902991577112988</v>
      </c>
      <c r="F106" s="32">
        <f t="shared" si="41"/>
        <v>4.6232133977972545E-3</v>
      </c>
      <c r="G106" s="31">
        <f t="shared" si="42"/>
        <v>26100</v>
      </c>
      <c r="H106" s="31">
        <f t="shared" si="43"/>
        <v>437</v>
      </c>
      <c r="I106" s="32">
        <f t="shared" si="48"/>
        <v>3.3923045129152993E-2</v>
      </c>
      <c r="J106" s="90"/>
      <c r="K106" s="31">
        <v>204587</v>
      </c>
      <c r="L106" s="31">
        <v>138279</v>
      </c>
      <c r="M106" s="31">
        <v>214350</v>
      </c>
      <c r="N106" s="32">
        <f t="shared" si="44"/>
        <v>0.55012691731933261</v>
      </c>
      <c r="O106" s="32">
        <f t="shared" si="45"/>
        <v>4.7720529652421684E-2</v>
      </c>
      <c r="P106" s="31">
        <f t="shared" si="46"/>
        <v>76071</v>
      </c>
      <c r="Q106" s="31">
        <f t="shared" si="47"/>
        <v>9763</v>
      </c>
      <c r="R106" s="32">
        <f t="shared" si="49"/>
        <v>3.7408768678206056E-2</v>
      </c>
    </row>
    <row r="107" spans="1:18" x14ac:dyDescent="0.25">
      <c r="A107" s="54" t="s">
        <v>36</v>
      </c>
      <c r="B107" s="31">
        <v>85466</v>
      </c>
      <c r="C107" s="31">
        <v>34861</v>
      </c>
      <c r="D107" s="31">
        <v>74965</v>
      </c>
      <c r="E107" s="32">
        <f t="shared" si="40"/>
        <v>1.1503972921029231</v>
      </c>
      <c r="F107" s="32">
        <f t="shared" si="41"/>
        <v>-0.12286757306999274</v>
      </c>
      <c r="G107" s="31">
        <f t="shared" si="42"/>
        <v>40104</v>
      </c>
      <c r="H107" s="31">
        <f t="shared" si="43"/>
        <v>-10501</v>
      </c>
      <c r="I107" s="32">
        <f t="shared" si="48"/>
        <v>2.678012929767222E-2</v>
      </c>
      <c r="J107" s="90"/>
      <c r="K107" s="31">
        <v>166345</v>
      </c>
      <c r="L107" s="31">
        <v>68458</v>
      </c>
      <c r="M107" s="31">
        <v>134848</v>
      </c>
      <c r="N107" s="32">
        <f t="shared" si="44"/>
        <v>0.96979169709895108</v>
      </c>
      <c r="O107" s="32">
        <f t="shared" si="45"/>
        <v>-0.1893474405602813</v>
      </c>
      <c r="P107" s="31">
        <f t="shared" si="46"/>
        <v>66390</v>
      </c>
      <c r="Q107" s="31">
        <f t="shared" si="47"/>
        <v>-31497</v>
      </c>
      <c r="R107" s="32">
        <f t="shared" si="49"/>
        <v>2.3533928802046793E-2</v>
      </c>
    </row>
    <row r="108" spans="1:18" x14ac:dyDescent="0.25">
      <c r="A108" s="54" t="s">
        <v>37</v>
      </c>
      <c r="B108" s="31">
        <v>119019</v>
      </c>
      <c r="C108" s="31">
        <v>43013</v>
      </c>
      <c r="D108" s="31">
        <v>76936</v>
      </c>
      <c r="E108" s="32">
        <f t="shared" si="40"/>
        <v>0.78866854206867698</v>
      </c>
      <c r="F108" s="32">
        <f t="shared" si="41"/>
        <v>-0.35358220116115913</v>
      </c>
      <c r="G108" s="31">
        <f t="shared" si="42"/>
        <v>33923</v>
      </c>
      <c r="H108" s="31">
        <f t="shared" si="43"/>
        <v>-42083</v>
      </c>
      <c r="I108" s="32">
        <f t="shared" si="48"/>
        <v>2.7484239680460348E-2</v>
      </c>
      <c r="J108" s="90"/>
      <c r="K108" s="31">
        <v>262423</v>
      </c>
      <c r="L108" s="31">
        <v>103999</v>
      </c>
      <c r="M108" s="31">
        <v>171071</v>
      </c>
      <c r="N108" s="32">
        <f t="shared" si="44"/>
        <v>0.64492927816613621</v>
      </c>
      <c r="O108" s="32">
        <f t="shared" si="45"/>
        <v>-0.34810973123544808</v>
      </c>
      <c r="P108" s="31">
        <f t="shared" si="46"/>
        <v>67072</v>
      </c>
      <c r="Q108" s="31">
        <f t="shared" si="47"/>
        <v>-91352</v>
      </c>
      <c r="R108" s="32">
        <f t="shared" si="49"/>
        <v>2.98556354865845E-2</v>
      </c>
    </row>
    <row r="109" spans="1:18" x14ac:dyDescent="0.25">
      <c r="A109" s="54" t="s">
        <v>44</v>
      </c>
      <c r="B109" s="31">
        <v>26001</v>
      </c>
      <c r="C109" s="31">
        <v>21440</v>
      </c>
      <c r="D109" s="31">
        <v>28151</v>
      </c>
      <c r="E109" s="32">
        <f t="shared" si="40"/>
        <v>0.31301305970149262</v>
      </c>
      <c r="F109" s="32">
        <f t="shared" si="41"/>
        <v>8.2689127341255997E-2</v>
      </c>
      <c r="G109" s="31">
        <f t="shared" si="42"/>
        <v>6711</v>
      </c>
      <c r="H109" s="31">
        <f t="shared" si="43"/>
        <v>2150</v>
      </c>
      <c r="I109" s="32">
        <f t="shared" si="48"/>
        <v>1.0056525309928243E-2</v>
      </c>
      <c r="J109" s="90"/>
      <c r="K109" s="31">
        <v>51768</v>
      </c>
      <c r="L109" s="31">
        <v>38828</v>
      </c>
      <c r="M109" s="31">
        <v>57543</v>
      </c>
      <c r="N109" s="32">
        <f t="shared" si="44"/>
        <v>0.48199752755743286</v>
      </c>
      <c r="O109" s="32">
        <f t="shared" si="45"/>
        <v>0.11155540101993511</v>
      </c>
      <c r="P109" s="31">
        <f t="shared" si="46"/>
        <v>18715</v>
      </c>
      <c r="Q109" s="31">
        <f t="shared" si="47"/>
        <v>5775</v>
      </c>
      <c r="R109" s="32">
        <f t="shared" si="49"/>
        <v>1.0042513534173132E-2</v>
      </c>
    </row>
    <row r="110" spans="1:18" x14ac:dyDescent="0.25">
      <c r="A110" s="95" t="s">
        <v>46</v>
      </c>
      <c r="B110" s="69">
        <f>B94-SUM(B95:B109)</f>
        <v>221519</v>
      </c>
      <c r="C110" s="69">
        <f>C94-SUM(C95:C109)</f>
        <v>274220</v>
      </c>
      <c r="D110" s="69">
        <f>D94-SUM(D95:D109)</f>
        <v>332724</v>
      </c>
      <c r="E110" s="70">
        <f t="shared" si="40"/>
        <v>0.21334694770622131</v>
      </c>
      <c r="F110" s="70">
        <f t="shared" si="41"/>
        <v>0.50201111417079347</v>
      </c>
      <c r="G110" s="69">
        <f t="shared" si="42"/>
        <v>58504</v>
      </c>
      <c r="H110" s="69">
        <f t="shared" si="43"/>
        <v>111205</v>
      </c>
      <c r="I110" s="70">
        <f t="shared" si="48"/>
        <v>0.11886069152856256</v>
      </c>
      <c r="J110" s="90"/>
      <c r="K110" s="69">
        <f>K94-SUM(K95:K109)</f>
        <v>480790</v>
      </c>
      <c r="L110" s="69">
        <f>L94-SUM(L95:L109)</f>
        <v>541412</v>
      </c>
      <c r="M110" s="69">
        <f>M94-SUM(M95:M109)</f>
        <v>680426</v>
      </c>
      <c r="N110" s="70">
        <f t="shared" si="44"/>
        <v>0.25676194838681088</v>
      </c>
      <c r="O110" s="70">
        <f t="shared" si="45"/>
        <v>0.4152249422824934</v>
      </c>
      <c r="P110" s="69">
        <f t="shared" si="46"/>
        <v>139014</v>
      </c>
      <c r="Q110" s="69">
        <f t="shared" si="47"/>
        <v>199636</v>
      </c>
      <c r="R110" s="70">
        <f t="shared" si="49"/>
        <v>0.11874923646669948</v>
      </c>
    </row>
    <row r="111" spans="1:18" ht="21" x14ac:dyDescent="0.35">
      <c r="A111" s="71" t="s">
        <v>61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1:18" x14ac:dyDescent="0.25">
      <c r="A112" s="72"/>
      <c r="B112" s="11" t="s">
        <v>114</v>
      </c>
      <c r="C112" s="12"/>
      <c r="D112" s="12"/>
      <c r="E112" s="12"/>
      <c r="F112" s="12"/>
      <c r="G112" s="12"/>
      <c r="H112" s="12"/>
      <c r="I112" s="13"/>
      <c r="J112" s="73"/>
      <c r="K112" s="11" t="str">
        <f>K$5</f>
        <v>acumulado febrero</v>
      </c>
      <c r="L112" s="12"/>
      <c r="M112" s="12"/>
      <c r="N112" s="12"/>
      <c r="O112" s="12"/>
      <c r="P112" s="12"/>
      <c r="Q112" s="12"/>
      <c r="R112" s="13"/>
    </row>
    <row r="113" spans="1:18" x14ac:dyDescent="0.25">
      <c r="A113" s="15"/>
      <c r="B113" s="16">
        <f>B$6</f>
        <v>2019</v>
      </c>
      <c r="C113" s="16">
        <f>C$6</f>
        <v>2022</v>
      </c>
      <c r="D113" s="16">
        <f>D$6</f>
        <v>2023</v>
      </c>
      <c r="E113" s="16" t="str">
        <f>CONCATENATE("var ",RIGHT(D113,2),"/",RIGHT(C113,2))</f>
        <v>var 23/22</v>
      </c>
      <c r="F113" s="16" t="str">
        <f>CONCATENATE("var ",RIGHT(D113,2),"/",RIGHT(B113,2))</f>
        <v>var 23/19</v>
      </c>
      <c r="G113" s="16" t="str">
        <f>CONCATENATE("dif ",RIGHT(D113,2),"-",RIGHT(C113,2))</f>
        <v>dif 23-22</v>
      </c>
      <c r="H113" s="16" t="str">
        <f>CONCATENATE("dif ",RIGHT(D113,2),"-",RIGHT(B113,2))</f>
        <v>dif 23-19</v>
      </c>
      <c r="I113" s="16" t="str">
        <f>CONCATENATE("cuota ",RIGHT(D113,2))</f>
        <v>cuota 23</v>
      </c>
      <c r="J113" s="74"/>
      <c r="K113" s="16">
        <f>K$6</f>
        <v>2019</v>
      </c>
      <c r="L113" s="16">
        <f>L$6</f>
        <v>2022</v>
      </c>
      <c r="M113" s="16">
        <f>M$6</f>
        <v>2023</v>
      </c>
      <c r="N113" s="16" t="str">
        <f>CONCATENATE("var ",RIGHT(M113,2),"/",RIGHT(L113,2))</f>
        <v>var 23/22</v>
      </c>
      <c r="O113" s="16" t="str">
        <f>CONCATENATE("var ",RIGHT(M113,2),"/",RIGHT(K113,2))</f>
        <v>var 23/19</v>
      </c>
      <c r="P113" s="16" t="str">
        <f>CONCATENATE("dif ",RIGHT(M113,2),"-",RIGHT(L113,2))</f>
        <v>dif 23-22</v>
      </c>
      <c r="Q113" s="16" t="str">
        <f>CONCATENATE("dif ",RIGHT(M113,2),"-",RIGHT(K113,2))</f>
        <v>dif 23-19</v>
      </c>
      <c r="R113" s="16" t="str">
        <f>CONCATENATE("cuota ",RIGHT(M113,2))</f>
        <v>cuota 23</v>
      </c>
    </row>
    <row r="114" spans="1:18" x14ac:dyDescent="0.25">
      <c r="A114" s="75" t="s">
        <v>48</v>
      </c>
      <c r="B114" s="76">
        <v>2699390</v>
      </c>
      <c r="C114" s="76">
        <v>2235961</v>
      </c>
      <c r="D114" s="76">
        <v>2799277</v>
      </c>
      <c r="E114" s="77">
        <f t="shared" ref="E114:E124" si="53">D114/C114-1</f>
        <v>0.25193462676674594</v>
      </c>
      <c r="F114" s="77">
        <f t="shared" ref="F114:F124" si="54">D114/B114-1</f>
        <v>3.7003545245407388E-2</v>
      </c>
      <c r="G114" s="76">
        <f t="shared" ref="G114:G124" si="55">D114-C114</f>
        <v>563316</v>
      </c>
      <c r="H114" s="76">
        <f t="shared" ref="H114:H124" si="56">D114-B114</f>
        <v>99887</v>
      </c>
      <c r="I114" s="77">
        <f>D114/$D$114</f>
        <v>1</v>
      </c>
      <c r="J114" s="78"/>
      <c r="K114" s="76">
        <v>5647384</v>
      </c>
      <c r="L114" s="76">
        <v>4253563</v>
      </c>
      <c r="M114" s="76">
        <v>5729940</v>
      </c>
      <c r="N114" s="77">
        <f t="shared" ref="N114:N124" si="57">M114/L114-1</f>
        <v>0.34709183806611077</v>
      </c>
      <c r="O114" s="77">
        <f t="shared" ref="O114:O124" si="58">M114/K114-1</f>
        <v>1.4618449887593865E-2</v>
      </c>
      <c r="P114" s="76">
        <f t="shared" ref="P114:P124" si="59">M114-L114</f>
        <v>1476377</v>
      </c>
      <c r="Q114" s="76">
        <f t="shared" ref="Q114:Q124" si="60">M114-K114</f>
        <v>82556</v>
      </c>
      <c r="R114" s="77">
        <f>M114/$M$114</f>
        <v>1</v>
      </c>
    </row>
    <row r="115" spans="1:18" x14ac:dyDescent="0.25">
      <c r="A115" s="96" t="s">
        <v>49</v>
      </c>
      <c r="B115" s="97">
        <v>1015720</v>
      </c>
      <c r="C115" s="97">
        <v>912484</v>
      </c>
      <c r="D115" s="97">
        <v>1077344</v>
      </c>
      <c r="E115" s="98">
        <f t="shared" si="53"/>
        <v>0.18067166109213972</v>
      </c>
      <c r="F115" s="98">
        <f t="shared" si="54"/>
        <v>6.0670263458433515E-2</v>
      </c>
      <c r="G115" s="97">
        <f t="shared" si="55"/>
        <v>164860</v>
      </c>
      <c r="H115" s="97">
        <f t="shared" si="56"/>
        <v>61624</v>
      </c>
      <c r="I115" s="98">
        <f t="shared" ref="I115:I124" si="61">D115/$D$114</f>
        <v>0.38486509195052865</v>
      </c>
      <c r="J115" s="90"/>
      <c r="K115" s="97">
        <v>2124849</v>
      </c>
      <c r="L115" s="97">
        <v>1698842</v>
      </c>
      <c r="M115" s="97">
        <v>2182901</v>
      </c>
      <c r="N115" s="98">
        <f t="shared" si="57"/>
        <v>0.2849346790343068</v>
      </c>
      <c r="O115" s="98">
        <f t="shared" si="58"/>
        <v>2.7320529599985655E-2</v>
      </c>
      <c r="P115" s="97">
        <f t="shared" si="59"/>
        <v>484059</v>
      </c>
      <c r="Q115" s="97">
        <f t="shared" si="60"/>
        <v>58052</v>
      </c>
      <c r="R115" s="98">
        <f t="shared" ref="R115:R124" si="62">M115/$M$114</f>
        <v>0.3809640240560983</v>
      </c>
    </row>
    <row r="116" spans="1:18" x14ac:dyDescent="0.25">
      <c r="A116" s="99" t="s">
        <v>50</v>
      </c>
      <c r="B116" s="31">
        <v>803828</v>
      </c>
      <c r="C116" s="31">
        <v>608977</v>
      </c>
      <c r="D116" s="31">
        <v>773844</v>
      </c>
      <c r="E116" s="32">
        <f t="shared" si="53"/>
        <v>0.27072779431735516</v>
      </c>
      <c r="F116" s="32">
        <f t="shared" si="54"/>
        <v>-3.7301512263817616E-2</v>
      </c>
      <c r="G116" s="31">
        <f t="shared" si="55"/>
        <v>164867</v>
      </c>
      <c r="H116" s="31">
        <f t="shared" si="56"/>
        <v>-29984</v>
      </c>
      <c r="I116" s="32">
        <f t="shared" si="61"/>
        <v>0.27644423899456894</v>
      </c>
      <c r="J116" s="90"/>
      <c r="K116" s="31">
        <v>1679396</v>
      </c>
      <c r="L116" s="31">
        <v>1185438</v>
      </c>
      <c r="M116" s="31">
        <v>1584577</v>
      </c>
      <c r="N116" s="32">
        <f t="shared" si="57"/>
        <v>0.33670170856679138</v>
      </c>
      <c r="O116" s="32">
        <f t="shared" si="58"/>
        <v>-5.6460179731284366E-2</v>
      </c>
      <c r="P116" s="31">
        <f t="shared" si="59"/>
        <v>399139</v>
      </c>
      <c r="Q116" s="31">
        <f t="shared" si="60"/>
        <v>-94819</v>
      </c>
      <c r="R116" s="32">
        <f t="shared" si="62"/>
        <v>0.27654338439844045</v>
      </c>
    </row>
    <row r="117" spans="1:18" x14ac:dyDescent="0.25">
      <c r="A117" s="99" t="s">
        <v>51</v>
      </c>
      <c r="B117" s="31">
        <v>19884</v>
      </c>
      <c r="C117" s="31">
        <v>13217</v>
      </c>
      <c r="D117" s="31">
        <v>16181</v>
      </c>
      <c r="E117" s="32">
        <f t="shared" si="53"/>
        <v>0.22425663917681771</v>
      </c>
      <c r="F117" s="32">
        <f t="shared" si="54"/>
        <v>-0.186230134781734</v>
      </c>
      <c r="G117" s="31">
        <f t="shared" si="55"/>
        <v>2964</v>
      </c>
      <c r="H117" s="31">
        <f t="shared" si="56"/>
        <v>-3703</v>
      </c>
      <c r="I117" s="32">
        <f t="shared" si="61"/>
        <v>5.7804211587492056E-3</v>
      </c>
      <c r="J117" s="90"/>
      <c r="K117" s="31">
        <v>44465</v>
      </c>
      <c r="L117" s="31">
        <v>27139</v>
      </c>
      <c r="M117" s="31">
        <v>34163</v>
      </c>
      <c r="N117" s="32">
        <f t="shared" si="57"/>
        <v>0.25881572644533701</v>
      </c>
      <c r="O117" s="32">
        <f t="shared" si="58"/>
        <v>-0.23168784437197798</v>
      </c>
      <c r="P117" s="31">
        <f t="shared" si="59"/>
        <v>7024</v>
      </c>
      <c r="Q117" s="31">
        <f t="shared" si="60"/>
        <v>-10302</v>
      </c>
      <c r="R117" s="32">
        <f t="shared" si="62"/>
        <v>5.962191576177063E-3</v>
      </c>
    </row>
    <row r="118" spans="1:18" x14ac:dyDescent="0.25">
      <c r="A118" s="99" t="s">
        <v>52</v>
      </c>
      <c r="B118" s="31">
        <v>434819</v>
      </c>
      <c r="C118" s="31">
        <v>300105</v>
      </c>
      <c r="D118" s="31">
        <v>411785</v>
      </c>
      <c r="E118" s="32">
        <f t="shared" si="53"/>
        <v>0.37213641892004468</v>
      </c>
      <c r="F118" s="32">
        <f t="shared" si="54"/>
        <v>-5.2973766095777752E-2</v>
      </c>
      <c r="G118" s="31">
        <f t="shared" si="55"/>
        <v>111680</v>
      </c>
      <c r="H118" s="31">
        <f t="shared" si="56"/>
        <v>-23034</v>
      </c>
      <c r="I118" s="32">
        <f t="shared" si="61"/>
        <v>0.14710405579726479</v>
      </c>
      <c r="J118" s="90"/>
      <c r="K118" s="31">
        <v>923353</v>
      </c>
      <c r="L118" s="31">
        <v>562616</v>
      </c>
      <c r="M118" s="31">
        <v>871429</v>
      </c>
      <c r="N118" s="32">
        <f t="shared" si="57"/>
        <v>0.54888769604845944</v>
      </c>
      <c r="O118" s="32">
        <f t="shared" si="58"/>
        <v>-5.6234181293611463E-2</v>
      </c>
      <c r="P118" s="31">
        <f t="shared" si="59"/>
        <v>308813</v>
      </c>
      <c r="Q118" s="31">
        <f t="shared" si="60"/>
        <v>-51924</v>
      </c>
      <c r="R118" s="32">
        <f t="shared" si="62"/>
        <v>0.15208344240951913</v>
      </c>
    </row>
    <row r="119" spans="1:18" x14ac:dyDescent="0.25">
      <c r="A119" s="99" t="s">
        <v>53</v>
      </c>
      <c r="B119" s="31">
        <v>90570</v>
      </c>
      <c r="C119" s="31">
        <v>101150</v>
      </c>
      <c r="D119" s="31">
        <v>108040</v>
      </c>
      <c r="E119" s="32">
        <f>D119/C119-1</f>
        <v>6.8116658428077015E-2</v>
      </c>
      <c r="F119" s="32">
        <f>D119/B119-1</f>
        <v>0.19288947775201493</v>
      </c>
      <c r="G119" s="31">
        <f>D119-C119</f>
        <v>6890</v>
      </c>
      <c r="H119" s="31">
        <f>D119-B119</f>
        <v>17470</v>
      </c>
      <c r="I119" s="32">
        <f>D119/$D$114</f>
        <v>3.8595680241719561E-2</v>
      </c>
      <c r="J119" s="90"/>
      <c r="K119" s="31">
        <v>187397</v>
      </c>
      <c r="L119" s="31">
        <v>197034</v>
      </c>
      <c r="M119" s="31">
        <v>206916</v>
      </c>
      <c r="N119" s="32">
        <f>M119/L119-1</f>
        <v>5.0153780565790784E-2</v>
      </c>
      <c r="O119" s="32">
        <f>M119/K119-1</f>
        <v>0.1041585510974028</v>
      </c>
      <c r="P119" s="31">
        <f>M119-L119</f>
        <v>9882</v>
      </c>
      <c r="Q119" s="31">
        <f>M119-K119</f>
        <v>19519</v>
      </c>
      <c r="R119" s="32">
        <f>M119/$M$114</f>
        <v>3.6111372893957001E-2</v>
      </c>
    </row>
    <row r="120" spans="1:18" x14ac:dyDescent="0.25">
      <c r="A120" s="99" t="s">
        <v>54</v>
      </c>
      <c r="B120" s="31">
        <v>47287</v>
      </c>
      <c r="C120" s="31">
        <v>41909</v>
      </c>
      <c r="D120" s="31">
        <v>52194</v>
      </c>
      <c r="E120" s="32">
        <f t="shared" si="53"/>
        <v>0.24541267985396931</v>
      </c>
      <c r="F120" s="32">
        <f t="shared" si="54"/>
        <v>0.10377059234038954</v>
      </c>
      <c r="G120" s="31">
        <f t="shared" si="55"/>
        <v>10285</v>
      </c>
      <c r="H120" s="31">
        <f t="shared" si="56"/>
        <v>4907</v>
      </c>
      <c r="I120" s="32">
        <f t="shared" si="61"/>
        <v>1.8645528827622274E-2</v>
      </c>
      <c r="J120" s="90"/>
      <c r="K120" s="31">
        <v>97385</v>
      </c>
      <c r="L120" s="31">
        <v>81974</v>
      </c>
      <c r="M120" s="31">
        <v>111772</v>
      </c>
      <c r="N120" s="32">
        <f t="shared" si="57"/>
        <v>0.36350550174445551</v>
      </c>
      <c r="O120" s="32">
        <f t="shared" si="58"/>
        <v>0.14773322380243359</v>
      </c>
      <c r="P120" s="31">
        <f t="shared" si="59"/>
        <v>29798</v>
      </c>
      <c r="Q120" s="31">
        <f t="shared" si="60"/>
        <v>14387</v>
      </c>
      <c r="R120" s="32">
        <f t="shared" si="62"/>
        <v>1.9506661500818506E-2</v>
      </c>
    </row>
    <row r="121" spans="1:18" x14ac:dyDescent="0.25">
      <c r="A121" s="99" t="s">
        <v>55</v>
      </c>
      <c r="B121" s="31">
        <v>13453</v>
      </c>
      <c r="C121" s="31">
        <v>11383</v>
      </c>
      <c r="D121" s="31">
        <v>14251</v>
      </c>
      <c r="E121" s="32">
        <f>D121/C121-1</f>
        <v>0.25195466924360899</v>
      </c>
      <c r="F121" s="32">
        <f>D121/B121-1</f>
        <v>5.9317624321712614E-2</v>
      </c>
      <c r="G121" s="31">
        <f>D121-C121</f>
        <v>2868</v>
      </c>
      <c r="H121" s="31">
        <f>D121-B121</f>
        <v>798</v>
      </c>
      <c r="I121" s="32">
        <f>D121/$D$114</f>
        <v>5.0909574150753926E-3</v>
      </c>
      <c r="J121" s="90"/>
      <c r="K121" s="31">
        <v>25882</v>
      </c>
      <c r="L121" s="31">
        <v>22783</v>
      </c>
      <c r="M121" s="31">
        <v>28604</v>
      </c>
      <c r="N121" s="32">
        <f>M121/L121-1</f>
        <v>0.25549752008076188</v>
      </c>
      <c r="O121" s="32">
        <f>M121/K121-1</f>
        <v>0.10516961594930829</v>
      </c>
      <c r="P121" s="31">
        <f>M121-L121</f>
        <v>5821</v>
      </c>
      <c r="Q121" s="31">
        <f>M121-K121</f>
        <v>2722</v>
      </c>
      <c r="R121" s="32">
        <f>M121/$M$114</f>
        <v>4.9920243492951061E-3</v>
      </c>
    </row>
    <row r="122" spans="1:18" x14ac:dyDescent="0.25">
      <c r="A122" s="99" t="s">
        <v>56</v>
      </c>
      <c r="B122" s="31">
        <v>144826</v>
      </c>
      <c r="C122" s="31">
        <v>141290</v>
      </c>
      <c r="D122" s="31">
        <v>156374</v>
      </c>
      <c r="E122" s="32">
        <f t="shared" si="53"/>
        <v>0.10675914785193563</v>
      </c>
      <c r="F122" s="32">
        <f t="shared" si="54"/>
        <v>7.9737063786889051E-2</v>
      </c>
      <c r="G122" s="31">
        <f t="shared" si="55"/>
        <v>15084</v>
      </c>
      <c r="H122" s="31">
        <f t="shared" si="56"/>
        <v>11548</v>
      </c>
      <c r="I122" s="32">
        <f t="shared" si="61"/>
        <v>5.586228158199421E-2</v>
      </c>
      <c r="J122" s="90"/>
      <c r="K122" s="31">
        <v>301158</v>
      </c>
      <c r="L122" s="31">
        <v>256160</v>
      </c>
      <c r="M122" s="31">
        <v>320294</v>
      </c>
      <c r="N122" s="32">
        <f t="shared" si="57"/>
        <v>0.25036695815115562</v>
      </c>
      <c r="O122" s="32">
        <f t="shared" si="58"/>
        <v>6.354139687473026E-2</v>
      </c>
      <c r="P122" s="31">
        <f t="shared" si="59"/>
        <v>64134</v>
      </c>
      <c r="Q122" s="31">
        <f t="shared" si="60"/>
        <v>19136</v>
      </c>
      <c r="R122" s="32">
        <f t="shared" si="62"/>
        <v>5.5898316561779009E-2</v>
      </c>
    </row>
    <row r="123" spans="1:18" x14ac:dyDescent="0.25">
      <c r="A123" s="100" t="s">
        <v>57</v>
      </c>
      <c r="B123" s="39">
        <v>66960</v>
      </c>
      <c r="C123" s="39">
        <v>56495</v>
      </c>
      <c r="D123" s="39">
        <v>116676</v>
      </c>
      <c r="E123" s="40">
        <f t="shared" si="53"/>
        <v>1.0652447119214088</v>
      </c>
      <c r="F123" s="40">
        <f t="shared" si="54"/>
        <v>0.74247311827956985</v>
      </c>
      <c r="G123" s="39">
        <f t="shared" si="55"/>
        <v>60181</v>
      </c>
      <c r="H123" s="39">
        <f t="shared" si="56"/>
        <v>49716</v>
      </c>
      <c r="I123" s="40">
        <f t="shared" si="61"/>
        <v>4.1680762568334612E-2</v>
      </c>
      <c r="J123" s="90"/>
      <c r="K123" s="39">
        <v>131692</v>
      </c>
      <c r="L123" s="39">
        <v>127192</v>
      </c>
      <c r="M123" s="39">
        <v>236821</v>
      </c>
      <c r="N123" s="40">
        <f t="shared" si="57"/>
        <v>0.86191741618969742</v>
      </c>
      <c r="O123" s="40">
        <f t="shared" si="58"/>
        <v>0.79829450536099378</v>
      </c>
      <c r="P123" s="39">
        <f t="shared" si="59"/>
        <v>109629</v>
      </c>
      <c r="Q123" s="39">
        <f t="shared" si="60"/>
        <v>105129</v>
      </c>
      <c r="R123" s="40">
        <f t="shared" si="62"/>
        <v>4.1330450231590557E-2</v>
      </c>
    </row>
    <row r="124" spans="1:18" x14ac:dyDescent="0.25">
      <c r="A124" s="101" t="s">
        <v>58</v>
      </c>
      <c r="B124" s="102">
        <f>B114-SUM(B115:B123)</f>
        <v>62043</v>
      </c>
      <c r="C124" s="102">
        <f>C114-SUM(C115:C123)</f>
        <v>48951</v>
      </c>
      <c r="D124" s="102">
        <f>D114-SUM(D115:D123)</f>
        <v>72588</v>
      </c>
      <c r="E124" s="103">
        <f t="shared" si="53"/>
        <v>0.48287062572776862</v>
      </c>
      <c r="F124" s="103">
        <f t="shared" si="54"/>
        <v>0.16996276775784547</v>
      </c>
      <c r="G124" s="102">
        <f t="shared" si="55"/>
        <v>23637</v>
      </c>
      <c r="H124" s="102">
        <f t="shared" si="56"/>
        <v>10545</v>
      </c>
      <c r="I124" s="103">
        <f t="shared" si="61"/>
        <v>2.5930981464142348E-2</v>
      </c>
      <c r="J124" s="90"/>
      <c r="K124" s="102">
        <f>K114-SUM(K115:K123)</f>
        <v>131807</v>
      </c>
      <c r="L124" s="102">
        <f>L114-SUM(L115:L123)</f>
        <v>94385</v>
      </c>
      <c r="M124" s="102">
        <f>M114-SUM(M115:M123)</f>
        <v>152463</v>
      </c>
      <c r="N124" s="103">
        <f t="shared" si="57"/>
        <v>0.61533082587275523</v>
      </c>
      <c r="O124" s="103">
        <f t="shared" si="58"/>
        <v>0.15671398332410269</v>
      </c>
      <c r="P124" s="102">
        <f t="shared" si="59"/>
        <v>58078</v>
      </c>
      <c r="Q124" s="102">
        <f t="shared" si="60"/>
        <v>20656</v>
      </c>
      <c r="R124" s="103">
        <f t="shared" si="62"/>
        <v>2.660813202232484E-2</v>
      </c>
    </row>
    <row r="125" spans="1:18" ht="21" x14ac:dyDescent="0.35">
      <c r="A125" s="104" t="s">
        <v>62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1:18" x14ac:dyDescent="0.25">
      <c r="A126" s="72"/>
      <c r="B126" s="11" t="s">
        <v>114</v>
      </c>
      <c r="C126" s="12"/>
      <c r="D126" s="12"/>
      <c r="E126" s="12"/>
      <c r="F126" s="12"/>
      <c r="G126" s="12"/>
      <c r="H126" s="12"/>
      <c r="I126" s="13"/>
      <c r="J126" s="105"/>
      <c r="K126" s="11" t="str">
        <f>K$5</f>
        <v>acumulado febrero</v>
      </c>
      <c r="L126" s="12"/>
      <c r="M126" s="12"/>
      <c r="N126" s="12"/>
      <c r="O126" s="12"/>
      <c r="P126" s="12"/>
      <c r="Q126" s="12"/>
      <c r="R126" s="13"/>
    </row>
    <row r="127" spans="1:18" x14ac:dyDescent="0.25">
      <c r="A127" s="15"/>
      <c r="B127" s="106">
        <f>B$6</f>
        <v>2019</v>
      </c>
      <c r="C127" s="11">
        <f>C$6</f>
        <v>2022</v>
      </c>
      <c r="D127" s="13"/>
      <c r="E127" s="107">
        <f>D$6</f>
        <v>2023</v>
      </c>
      <c r="F127" s="108" t="str">
        <f>CONCATENATE("dif ",RIGHT(D113,2),"-",RIGHT(C113,2))</f>
        <v>dif 23-22</v>
      </c>
      <c r="G127" s="109"/>
      <c r="H127" s="108" t="str">
        <f>CONCATENATE("dif ",RIGHT(D113,2),"-",RIGHT(B113,2))</f>
        <v>dif 23-19</v>
      </c>
      <c r="I127" s="109"/>
      <c r="J127" s="110"/>
      <c r="K127" s="106">
        <f>K$6</f>
        <v>2019</v>
      </c>
      <c r="L127" s="11">
        <f>L$6</f>
        <v>2022</v>
      </c>
      <c r="M127" s="13"/>
      <c r="N127" s="107">
        <f>M$6</f>
        <v>2023</v>
      </c>
      <c r="O127" s="108" t="str">
        <f>CONCATENATE("dif ",RIGHT(M113,2),"-",RIGHT(L113,2))</f>
        <v>dif 23-22</v>
      </c>
      <c r="P127" s="109"/>
      <c r="Q127" s="108" t="str">
        <f>CONCATENATE("dif ",RIGHT(M113,2),"-",RIGHT(K113,2))</f>
        <v>dif 23-19</v>
      </c>
      <c r="R127" s="109"/>
    </row>
    <row r="128" spans="1:18" x14ac:dyDescent="0.25">
      <c r="A128" s="111" t="s">
        <v>4</v>
      </c>
      <c r="B128" s="112">
        <f>B72/B7</f>
        <v>7.4075019277577914</v>
      </c>
      <c r="C128" s="113">
        <f>C72/C7</f>
        <v>6.4053151292400861</v>
      </c>
      <c r="D128" s="114"/>
      <c r="E128" s="112">
        <f t="shared" ref="E128:E139" si="63">D72/D7</f>
        <v>6.8088718190707382</v>
      </c>
      <c r="F128" s="113">
        <f>E128-C128</f>
        <v>0.40355668983065218</v>
      </c>
      <c r="G128" s="114"/>
      <c r="H128" s="113">
        <f>E128-B128</f>
        <v>-0.59863010868705313</v>
      </c>
      <c r="I128" s="114"/>
      <c r="J128" s="115"/>
      <c r="K128" s="112">
        <f>K72/K7</f>
        <v>7.6550824827511423</v>
      </c>
      <c r="L128" s="113">
        <f>L72/L7</f>
        <v>6.8297853550761403</v>
      </c>
      <c r="M128" s="114"/>
      <c r="N128" s="112">
        <f t="shared" ref="N128:N139" si="64">M72/M7</f>
        <v>7.0326808295459147</v>
      </c>
      <c r="O128" s="113">
        <f>N128-L128</f>
        <v>0.20289547446977441</v>
      </c>
      <c r="P128" s="114"/>
      <c r="Q128" s="113">
        <f>N128-K128</f>
        <v>-0.62240165320522767</v>
      </c>
      <c r="R128" s="114"/>
    </row>
    <row r="129" spans="1:18" x14ac:dyDescent="0.25">
      <c r="A129" s="116" t="s">
        <v>5</v>
      </c>
      <c r="B129" s="117">
        <f t="shared" ref="B129:C139" si="65">B73/B8</f>
        <v>6.9417507695039662</v>
      </c>
      <c r="C129" s="118">
        <f t="shared" si="65"/>
        <v>6.0577363410669953</v>
      </c>
      <c r="D129" s="119"/>
      <c r="E129" s="117">
        <f t="shared" si="63"/>
        <v>6.4266827988035331</v>
      </c>
      <c r="F129" s="118">
        <f t="shared" ref="F129:F139" si="66">E129-C129</f>
        <v>0.36894645773653778</v>
      </c>
      <c r="G129" s="119"/>
      <c r="H129" s="118">
        <f t="shared" ref="H129:H139" si="67">E129-B129</f>
        <v>-0.51506797070043309</v>
      </c>
      <c r="I129" s="119"/>
      <c r="J129" s="115"/>
      <c r="K129" s="117">
        <f t="shared" ref="K129:L139" si="68">K73/K8</f>
        <v>7.1952689470890752</v>
      </c>
      <c r="L129" s="118">
        <f t="shared" si="68"/>
        <v>6.4636532449808506</v>
      </c>
      <c r="M129" s="119"/>
      <c r="N129" s="117">
        <f t="shared" si="64"/>
        <v>6.6670320513608914</v>
      </c>
      <c r="O129" s="118">
        <f t="shared" ref="O129:O139" si="69">N129-L129</f>
        <v>0.2033788063800408</v>
      </c>
      <c r="P129" s="119"/>
      <c r="Q129" s="118">
        <f t="shared" ref="Q129:Q139" si="70">N129-K129</f>
        <v>-0.52823689572818378</v>
      </c>
      <c r="R129" s="119"/>
    </row>
    <row r="130" spans="1:18" x14ac:dyDescent="0.25">
      <c r="A130" s="120" t="s">
        <v>6</v>
      </c>
      <c r="B130" s="121">
        <f t="shared" si="65"/>
        <v>6.655987861710198</v>
      </c>
      <c r="C130" s="122">
        <f t="shared" si="65"/>
        <v>5.9726997628199889</v>
      </c>
      <c r="D130" s="123"/>
      <c r="E130" s="121">
        <f t="shared" si="63"/>
        <v>6.2722060870091365</v>
      </c>
      <c r="F130" s="122">
        <f t="shared" si="66"/>
        <v>0.29950632418914758</v>
      </c>
      <c r="G130" s="123"/>
      <c r="H130" s="122">
        <f t="shared" si="67"/>
        <v>-0.38378177470106145</v>
      </c>
      <c r="I130" s="123"/>
      <c r="J130" s="124"/>
      <c r="K130" s="121">
        <f t="shared" si="68"/>
        <v>6.8191121758426156</v>
      </c>
      <c r="L130" s="122">
        <f t="shared" si="68"/>
        <v>6.3702274092820854</v>
      </c>
      <c r="M130" s="123"/>
      <c r="N130" s="121">
        <f t="shared" si="64"/>
        <v>6.5154849804367032</v>
      </c>
      <c r="O130" s="122">
        <f t="shared" si="69"/>
        <v>0.14525757115461779</v>
      </c>
      <c r="P130" s="123"/>
      <c r="Q130" s="122">
        <f t="shared" si="70"/>
        <v>-0.30362719540591243</v>
      </c>
      <c r="R130" s="123"/>
    </row>
    <row r="131" spans="1:18" x14ac:dyDescent="0.25">
      <c r="A131" s="37" t="s">
        <v>7</v>
      </c>
      <c r="B131" s="125">
        <f t="shared" si="65"/>
        <v>7.2292106528101439</v>
      </c>
      <c r="C131" s="126">
        <f t="shared" si="65"/>
        <v>6.1119410535838634</v>
      </c>
      <c r="D131" s="127"/>
      <c r="E131" s="125">
        <f t="shared" si="63"/>
        <v>6.7134870123020196</v>
      </c>
      <c r="F131" s="126">
        <f t="shared" si="66"/>
        <v>0.60154595871815619</v>
      </c>
      <c r="G131" s="127"/>
      <c r="H131" s="126">
        <f t="shared" si="67"/>
        <v>-0.51572364050812425</v>
      </c>
      <c r="I131" s="127"/>
      <c r="J131" s="124"/>
      <c r="K131" s="125">
        <f t="shared" si="68"/>
        <v>7.5221081561716918</v>
      </c>
      <c r="L131" s="126">
        <f t="shared" si="68"/>
        <v>6.509100256019174</v>
      </c>
      <c r="M131" s="127"/>
      <c r="N131" s="125">
        <f t="shared" si="64"/>
        <v>6.9388175357692443</v>
      </c>
      <c r="O131" s="126">
        <f t="shared" si="69"/>
        <v>0.42971727975007035</v>
      </c>
      <c r="P131" s="127"/>
      <c r="Q131" s="126">
        <f t="shared" si="70"/>
        <v>-0.5832906204024475</v>
      </c>
      <c r="R131" s="127"/>
    </row>
    <row r="132" spans="1:18" x14ac:dyDescent="0.25">
      <c r="A132" s="37" t="s">
        <v>8</v>
      </c>
      <c r="B132" s="125">
        <f t="shared" si="65"/>
        <v>7.2424242424242422</v>
      </c>
      <c r="C132" s="126">
        <f t="shared" si="65"/>
        <v>6.2444241829148552</v>
      </c>
      <c r="D132" s="127"/>
      <c r="E132" s="125">
        <f t="shared" si="63"/>
        <v>6.0636924803591468</v>
      </c>
      <c r="F132" s="126">
        <f t="shared" si="66"/>
        <v>-0.18073170255570847</v>
      </c>
      <c r="G132" s="127"/>
      <c r="H132" s="126">
        <f t="shared" si="67"/>
        <v>-1.1787317620650954</v>
      </c>
      <c r="I132" s="127"/>
      <c r="J132" s="124"/>
      <c r="K132" s="125">
        <f t="shared" si="68"/>
        <v>7.4331764784780985</v>
      </c>
      <c r="L132" s="126">
        <f t="shared" si="68"/>
        <v>6.7946611628987723</v>
      </c>
      <c r="M132" s="127"/>
      <c r="N132" s="125">
        <f t="shared" si="64"/>
        <v>6.4076959787525416</v>
      </c>
      <c r="O132" s="126">
        <f t="shared" si="69"/>
        <v>-0.38696518414623071</v>
      </c>
      <c r="P132" s="127"/>
      <c r="Q132" s="126">
        <f t="shared" si="70"/>
        <v>-1.0254804997255569</v>
      </c>
      <c r="R132" s="127"/>
    </row>
    <row r="133" spans="1:18" x14ac:dyDescent="0.25">
      <c r="A133" s="37" t="s">
        <v>9</v>
      </c>
      <c r="B133" s="125">
        <f t="shared" si="65"/>
        <v>3.950098097756547</v>
      </c>
      <c r="C133" s="126">
        <f t="shared" si="65"/>
        <v>4.6841175525935439</v>
      </c>
      <c r="D133" s="127"/>
      <c r="E133" s="125">
        <f t="shared" si="63"/>
        <v>4.195622895622896</v>
      </c>
      <c r="F133" s="126">
        <f t="shared" si="66"/>
        <v>-0.48849465697064787</v>
      </c>
      <c r="G133" s="127"/>
      <c r="H133" s="126">
        <f t="shared" si="67"/>
        <v>0.24552479786634906</v>
      </c>
      <c r="I133" s="127"/>
      <c r="J133" s="124"/>
      <c r="K133" s="125">
        <f t="shared" si="68"/>
        <v>4.0829557484649586</v>
      </c>
      <c r="L133" s="126">
        <f t="shared" si="68"/>
        <v>4.8449566252764074</v>
      </c>
      <c r="M133" s="127"/>
      <c r="N133" s="125">
        <f t="shared" si="64"/>
        <v>4.2497488765530003</v>
      </c>
      <c r="O133" s="126">
        <f t="shared" si="69"/>
        <v>-0.59520774872340709</v>
      </c>
      <c r="P133" s="127"/>
      <c r="Q133" s="126">
        <f t="shared" si="70"/>
        <v>0.1667931280880417</v>
      </c>
      <c r="R133" s="127"/>
    </row>
    <row r="134" spans="1:18" x14ac:dyDescent="0.25">
      <c r="A134" s="128" t="s">
        <v>10</v>
      </c>
      <c r="B134" s="129">
        <f t="shared" si="65"/>
        <v>4.2979422066549908</v>
      </c>
      <c r="C134" s="130">
        <f t="shared" si="65"/>
        <v>4.1936383928571432</v>
      </c>
      <c r="D134" s="131"/>
      <c r="E134" s="129">
        <f t="shared" si="63"/>
        <v>3.7401812688821754</v>
      </c>
      <c r="F134" s="130">
        <f t="shared" si="66"/>
        <v>-0.45345712397496785</v>
      </c>
      <c r="G134" s="131"/>
      <c r="H134" s="130">
        <f t="shared" si="67"/>
        <v>-0.55776093777281543</v>
      </c>
      <c r="I134" s="131"/>
      <c r="J134" s="124"/>
      <c r="K134" s="129">
        <f t="shared" si="68"/>
        <v>4.567853042479908</v>
      </c>
      <c r="L134" s="130">
        <f t="shared" si="68"/>
        <v>3.8569177434604476</v>
      </c>
      <c r="M134" s="131"/>
      <c r="N134" s="129">
        <f t="shared" si="64"/>
        <v>3.8337019018133569</v>
      </c>
      <c r="O134" s="130">
        <f t="shared" si="69"/>
        <v>-2.3215841647090674E-2</v>
      </c>
      <c r="P134" s="131"/>
      <c r="Q134" s="130">
        <f t="shared" si="70"/>
        <v>-0.73415114066655107</v>
      </c>
      <c r="R134" s="131"/>
    </row>
    <row r="135" spans="1:18" x14ac:dyDescent="0.25">
      <c r="A135" s="132" t="s">
        <v>11</v>
      </c>
      <c r="B135" s="133">
        <f t="shared" si="65"/>
        <v>8.7452528451051439</v>
      </c>
      <c r="C135" s="118">
        <f t="shared" si="65"/>
        <v>7.8127694043451843</v>
      </c>
      <c r="D135" s="119"/>
      <c r="E135" s="133">
        <f t="shared" si="63"/>
        <v>8.301139278258276</v>
      </c>
      <c r="F135" s="118">
        <f t="shared" si="66"/>
        <v>0.48836987391309172</v>
      </c>
      <c r="G135" s="119"/>
      <c r="H135" s="118">
        <f t="shared" si="67"/>
        <v>-0.44411356684686787</v>
      </c>
      <c r="I135" s="119"/>
      <c r="J135" s="115"/>
      <c r="K135" s="133">
        <f t="shared" si="68"/>
        <v>8.9681248040137973</v>
      </c>
      <c r="L135" s="118">
        <f t="shared" si="68"/>
        <v>8.2025943917821387</v>
      </c>
      <c r="M135" s="119"/>
      <c r="N135" s="133">
        <f t="shared" si="64"/>
        <v>8.4802407746663171</v>
      </c>
      <c r="O135" s="118">
        <f t="shared" si="69"/>
        <v>0.27764638288417842</v>
      </c>
      <c r="P135" s="119"/>
      <c r="Q135" s="118">
        <f t="shared" si="70"/>
        <v>-0.48788402934748021</v>
      </c>
      <c r="R135" s="119"/>
    </row>
    <row r="136" spans="1:18" x14ac:dyDescent="0.25">
      <c r="A136" s="36" t="s">
        <v>12</v>
      </c>
      <c r="B136" s="134">
        <f t="shared" si="65"/>
        <v>7.9346546310832027</v>
      </c>
      <c r="C136" s="135">
        <f t="shared" si="65"/>
        <v>6.9375975039001556</v>
      </c>
      <c r="D136" s="136"/>
      <c r="E136" s="134">
        <f t="shared" si="63"/>
        <v>6.1227038941954444</v>
      </c>
      <c r="F136" s="135">
        <f t="shared" si="66"/>
        <v>-0.81489360970471125</v>
      </c>
      <c r="G136" s="136"/>
      <c r="H136" s="135">
        <f t="shared" si="67"/>
        <v>-1.8119507368877583</v>
      </c>
      <c r="I136" s="136"/>
      <c r="J136" s="124"/>
      <c r="K136" s="134">
        <f t="shared" si="68"/>
        <v>8.233779001179709</v>
      </c>
      <c r="L136" s="135">
        <f t="shared" si="68"/>
        <v>7.173310495172843</v>
      </c>
      <c r="M136" s="136"/>
      <c r="N136" s="134">
        <f t="shared" si="64"/>
        <v>6.5705786911844237</v>
      </c>
      <c r="O136" s="135">
        <f t="shared" si="69"/>
        <v>-0.6027318039884193</v>
      </c>
      <c r="P136" s="136"/>
      <c r="Q136" s="135">
        <f t="shared" si="70"/>
        <v>-1.6632003099952852</v>
      </c>
      <c r="R136" s="136"/>
    </row>
    <row r="137" spans="1:18" x14ac:dyDescent="0.25">
      <c r="A137" s="37" t="s">
        <v>8</v>
      </c>
      <c r="B137" s="137">
        <f t="shared" si="65"/>
        <v>8.8063902476900378</v>
      </c>
      <c r="C137" s="138">
        <f t="shared" si="65"/>
        <v>8.1338782924613984</v>
      </c>
      <c r="D137" s="139"/>
      <c r="E137" s="137">
        <f t="shared" si="63"/>
        <v>8.9256651849331092</v>
      </c>
      <c r="F137" s="138">
        <f t="shared" si="66"/>
        <v>0.79178689247171086</v>
      </c>
      <c r="G137" s="139"/>
      <c r="H137" s="138">
        <f t="shared" si="67"/>
        <v>0.11927493724307148</v>
      </c>
      <c r="I137" s="139"/>
      <c r="J137" s="124"/>
      <c r="K137" s="137">
        <f t="shared" si="68"/>
        <v>9.0932744325391912</v>
      </c>
      <c r="L137" s="138">
        <f t="shared" si="68"/>
        <v>8.5557590388190565</v>
      </c>
      <c r="M137" s="139"/>
      <c r="N137" s="137">
        <f t="shared" si="64"/>
        <v>9.1353001017293991</v>
      </c>
      <c r="O137" s="138">
        <f t="shared" si="69"/>
        <v>0.57954106291034257</v>
      </c>
      <c r="P137" s="139"/>
      <c r="Q137" s="138">
        <f t="shared" si="70"/>
        <v>4.2025669190207893E-2</v>
      </c>
      <c r="R137" s="139"/>
    </row>
    <row r="138" spans="1:18" x14ac:dyDescent="0.25">
      <c r="A138" s="37" t="s">
        <v>9</v>
      </c>
      <c r="B138" s="137">
        <f t="shared" si="65"/>
        <v>8.5067675461942063</v>
      </c>
      <c r="C138" s="138">
        <f t="shared" si="65"/>
        <v>7.5562582648191805</v>
      </c>
      <c r="D138" s="139"/>
      <c r="E138" s="137">
        <f t="shared" si="63"/>
        <v>7.7443588076887364</v>
      </c>
      <c r="F138" s="138">
        <f t="shared" si="66"/>
        <v>0.18810054286955591</v>
      </c>
      <c r="G138" s="139"/>
      <c r="H138" s="138">
        <f t="shared" si="67"/>
        <v>-0.76240873850546986</v>
      </c>
      <c r="I138" s="139"/>
      <c r="J138" s="124"/>
      <c r="K138" s="137">
        <f t="shared" si="68"/>
        <v>8.7583140203116461</v>
      </c>
      <c r="L138" s="138">
        <f t="shared" si="68"/>
        <v>8.0053840856445255</v>
      </c>
      <c r="M138" s="139"/>
      <c r="N138" s="137">
        <f t="shared" si="64"/>
        <v>7.7904543597657847</v>
      </c>
      <c r="O138" s="138">
        <f t="shared" si="69"/>
        <v>-0.21492972587874082</v>
      </c>
      <c r="P138" s="139"/>
      <c r="Q138" s="138">
        <f t="shared" si="70"/>
        <v>-0.96785966054586137</v>
      </c>
      <c r="R138" s="139"/>
    </row>
    <row r="139" spans="1:18" x14ac:dyDescent="0.25">
      <c r="A139" s="38" t="s">
        <v>10</v>
      </c>
      <c r="B139" s="140">
        <f t="shared" si="65"/>
        <v>9.3932112550245641</v>
      </c>
      <c r="C139" s="141">
        <f t="shared" si="65"/>
        <v>7.427726233696383</v>
      </c>
      <c r="D139" s="142"/>
      <c r="E139" s="140">
        <f t="shared" si="63"/>
        <v>8.0002362669816893</v>
      </c>
      <c r="F139" s="141">
        <f t="shared" si="66"/>
        <v>0.57251003328530636</v>
      </c>
      <c r="G139" s="142"/>
      <c r="H139" s="141">
        <f t="shared" si="67"/>
        <v>-1.3929749880428748</v>
      </c>
      <c r="I139" s="142"/>
      <c r="J139" s="124"/>
      <c r="K139" s="140">
        <f t="shared" si="68"/>
        <v>9.2038134501417161</v>
      </c>
      <c r="L139" s="141">
        <f t="shared" si="68"/>
        <v>7.7864104901479561</v>
      </c>
      <c r="M139" s="142"/>
      <c r="N139" s="140">
        <f t="shared" si="64"/>
        <v>8.2352627209109244</v>
      </c>
      <c r="O139" s="141">
        <f t="shared" si="69"/>
        <v>0.44885223076296832</v>
      </c>
      <c r="P139" s="142"/>
      <c r="Q139" s="141">
        <f t="shared" si="70"/>
        <v>-0.96855072923079177</v>
      </c>
      <c r="R139" s="142"/>
    </row>
    <row r="140" spans="1:18" x14ac:dyDescent="0.25">
      <c r="A140" s="42" t="s">
        <v>13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4"/>
    </row>
    <row r="141" spans="1:18" ht="21" x14ac:dyDescent="0.35">
      <c r="A141" s="104" t="s">
        <v>63</v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1:18" x14ac:dyDescent="0.25">
      <c r="A142" s="72"/>
      <c r="B142" s="11" t="s">
        <v>114</v>
      </c>
      <c r="C142" s="12"/>
      <c r="D142" s="12"/>
      <c r="E142" s="12"/>
      <c r="F142" s="12"/>
      <c r="G142" s="12"/>
      <c r="H142" s="12"/>
      <c r="I142" s="13"/>
      <c r="J142" s="105"/>
      <c r="K142" s="11" t="str">
        <f>K$5</f>
        <v>acumulado febrero</v>
      </c>
      <c r="L142" s="12"/>
      <c r="M142" s="12"/>
      <c r="N142" s="12"/>
      <c r="O142" s="12"/>
      <c r="P142" s="12"/>
      <c r="Q142" s="12"/>
      <c r="R142" s="13"/>
    </row>
    <row r="143" spans="1:18" x14ac:dyDescent="0.25">
      <c r="A143" s="15"/>
      <c r="B143" s="106">
        <f>B$6</f>
        <v>2019</v>
      </c>
      <c r="C143" s="11">
        <f>C$6</f>
        <v>2022</v>
      </c>
      <c r="D143" s="13"/>
      <c r="E143" s="107">
        <f>D$6</f>
        <v>2023</v>
      </c>
      <c r="F143" s="108" t="str">
        <f>CONCATENATE("dif ",RIGHT(E143,2),"-",RIGHT(C143,2))</f>
        <v>dif 23-22</v>
      </c>
      <c r="G143" s="109"/>
      <c r="H143" s="108" t="str">
        <f>CONCATENATE("dif ",RIGHT(E143,2),"-",RIGHT(B143,2))</f>
        <v>dif 23-19</v>
      </c>
      <c r="I143" s="109"/>
      <c r="J143" s="110"/>
      <c r="K143" s="106">
        <f>K$6</f>
        <v>2019</v>
      </c>
      <c r="L143" s="11">
        <f>L$6</f>
        <v>2022</v>
      </c>
      <c r="M143" s="13"/>
      <c r="N143" s="107">
        <f>M$6</f>
        <v>2023</v>
      </c>
      <c r="O143" s="108" t="str">
        <f>CONCATENATE("dif ",RIGHT(N143,2),"-",RIGHT(L143,2))</f>
        <v>dif 23-22</v>
      </c>
      <c r="P143" s="109"/>
      <c r="Q143" s="108" t="str">
        <f>CONCATENATE("dif ",RIGHT(N143,2),"-",RIGHT(K143,2))</f>
        <v>dif 23-19</v>
      </c>
      <c r="R143" s="109"/>
    </row>
    <row r="144" spans="1:18" x14ac:dyDescent="0.25">
      <c r="A144" s="111" t="s">
        <v>15</v>
      </c>
      <c r="B144" s="143">
        <f t="shared" ref="B144:D156" si="71">B88/B23</f>
        <v>7.4075019277577914</v>
      </c>
      <c r="C144" s="144">
        <f t="shared" si="71"/>
        <v>6.4053151292400861</v>
      </c>
      <c r="D144" s="144">
        <f t="shared" si="71"/>
        <v>6.8088718190707382</v>
      </c>
      <c r="E144" s="145">
        <f t="shared" ref="E144:E156" si="72">D88/D23</f>
        <v>6.8088718190707382</v>
      </c>
      <c r="F144" s="113">
        <f>E144-C144</f>
        <v>0.40355668983065218</v>
      </c>
      <c r="G144" s="114"/>
      <c r="H144" s="113">
        <f>E144-B144</f>
        <v>-0.59863010868705313</v>
      </c>
      <c r="I144" s="114"/>
      <c r="J144" s="115"/>
      <c r="K144" s="143">
        <f t="shared" ref="K144:M156" si="73">K88/K23</f>
        <v>7.6550824827511423</v>
      </c>
      <c r="L144" s="144">
        <f t="shared" si="73"/>
        <v>6.8297853550761403</v>
      </c>
      <c r="M144" s="144">
        <f t="shared" si="73"/>
        <v>7.0326808295459147</v>
      </c>
      <c r="N144" s="145">
        <f t="shared" ref="N144:N156" si="74">M88/M23</f>
        <v>7.0326808295459147</v>
      </c>
      <c r="O144" s="113">
        <f>N144-L144</f>
        <v>0.20289547446977441</v>
      </c>
      <c r="P144" s="114"/>
      <c r="Q144" s="113">
        <f>N144-K144</f>
        <v>-0.62240165320522767</v>
      </c>
      <c r="R144" s="114"/>
    </row>
    <row r="145" spans="1:18" x14ac:dyDescent="0.25">
      <c r="A145" s="146" t="s">
        <v>16</v>
      </c>
      <c r="B145" s="112">
        <f t="shared" si="71"/>
        <v>4.338420358755144</v>
      </c>
      <c r="C145" s="144">
        <f t="shared" si="71"/>
        <v>3.6884998861027878</v>
      </c>
      <c r="D145" s="144">
        <f t="shared" si="71"/>
        <v>4.091251328421925</v>
      </c>
      <c r="E145" s="147">
        <f t="shared" si="72"/>
        <v>4.091251328421925</v>
      </c>
      <c r="F145" s="118">
        <f>E145-C145</f>
        <v>0.40275144231913718</v>
      </c>
      <c r="G145" s="119"/>
      <c r="H145" s="118">
        <f>E145-B145</f>
        <v>-0.24716903033321902</v>
      </c>
      <c r="I145" s="119"/>
      <c r="J145" s="115"/>
      <c r="K145" s="143">
        <f t="shared" si="73"/>
        <v>4.6118776367008376</v>
      </c>
      <c r="L145" s="144">
        <f t="shared" si="73"/>
        <v>4.0446778158861205</v>
      </c>
      <c r="M145" s="144">
        <f t="shared" si="73"/>
        <v>4.3687309557529721</v>
      </c>
      <c r="N145" s="145">
        <f t="shared" si="74"/>
        <v>4.3687309557529721</v>
      </c>
      <c r="O145" s="118">
        <f t="shared" ref="O145:O166" si="75">N145-L145</f>
        <v>0.32405313986685158</v>
      </c>
      <c r="P145" s="119"/>
      <c r="Q145" s="118">
        <f t="shared" ref="Q145:Q166" si="76">N145-K145</f>
        <v>-0.24314668094786551</v>
      </c>
      <c r="R145" s="119"/>
    </row>
    <row r="146" spans="1:18" x14ac:dyDescent="0.25">
      <c r="A146" s="148" t="s">
        <v>17</v>
      </c>
      <c r="B146" s="121">
        <f t="shared" si="71"/>
        <v>3.1244836756634413</v>
      </c>
      <c r="C146" s="149">
        <f t="shared" si="71"/>
        <v>2.570277492291881</v>
      </c>
      <c r="D146" s="149">
        <f t="shared" si="71"/>
        <v>3.2258282950423216</v>
      </c>
      <c r="E146" s="150">
        <f t="shared" si="72"/>
        <v>3.2258282950423216</v>
      </c>
      <c r="F146" s="122">
        <f>E146-C146</f>
        <v>0.65555080275044064</v>
      </c>
      <c r="G146" s="123"/>
      <c r="H146" s="122">
        <f>E146-B146</f>
        <v>0.10134461937888029</v>
      </c>
      <c r="I146" s="123"/>
      <c r="J146" s="124"/>
      <c r="K146" s="151">
        <f t="shared" si="73"/>
        <v>3.333022578295703</v>
      </c>
      <c r="L146" s="149">
        <f t="shared" si="73"/>
        <v>2.955751142490993</v>
      </c>
      <c r="M146" s="149">
        <f t="shared" si="73"/>
        <v>3.4305904313237483</v>
      </c>
      <c r="N146" s="152">
        <f t="shared" si="74"/>
        <v>3.4305904313237483</v>
      </c>
      <c r="O146" s="122">
        <f t="shared" si="75"/>
        <v>0.47483928883275528</v>
      </c>
      <c r="P146" s="123"/>
      <c r="Q146" s="122">
        <f t="shared" si="76"/>
        <v>9.756785302804527E-2</v>
      </c>
      <c r="R146" s="123"/>
    </row>
    <row r="147" spans="1:18" x14ac:dyDescent="0.25">
      <c r="A147" s="120" t="s">
        <v>18</v>
      </c>
      <c r="B147" s="121">
        <f t="shared" si="71"/>
        <v>3.3686640286414171</v>
      </c>
      <c r="C147" s="149">
        <f t="shared" si="71"/>
        <v>2.3637188665927198</v>
      </c>
      <c r="D147" s="149">
        <f t="shared" si="71"/>
        <v>3.2602538640877299</v>
      </c>
      <c r="E147" s="150">
        <f t="shared" si="72"/>
        <v>3.2602538640877299</v>
      </c>
      <c r="F147" s="122">
        <f t="shared" ref="F147:F166" si="77">E147-C147</f>
        <v>0.89653499749501009</v>
      </c>
      <c r="G147" s="123"/>
      <c r="H147" s="122">
        <f t="shared" ref="H147:H166" si="78">E147-B147</f>
        <v>-0.10841016455368724</v>
      </c>
      <c r="I147" s="123"/>
      <c r="J147" s="124"/>
      <c r="K147" s="151">
        <f t="shared" si="73"/>
        <v>3.819487658162207</v>
      </c>
      <c r="L147" s="149">
        <f t="shared" si="73"/>
        <v>2.964397560573595</v>
      </c>
      <c r="M147" s="149">
        <f t="shared" si="73"/>
        <v>3.7509192142031726</v>
      </c>
      <c r="N147" s="152">
        <f t="shared" si="74"/>
        <v>3.7509192142031726</v>
      </c>
      <c r="O147" s="122">
        <f t="shared" si="75"/>
        <v>0.7865216536295776</v>
      </c>
      <c r="P147" s="123"/>
      <c r="Q147" s="122">
        <f t="shared" si="76"/>
        <v>-6.8568443959034386E-2</v>
      </c>
      <c r="R147" s="123"/>
    </row>
    <row r="148" spans="1:18" x14ac:dyDescent="0.25">
      <c r="A148" s="120" t="s">
        <v>19</v>
      </c>
      <c r="B148" s="121">
        <f t="shared" si="71"/>
        <v>2.7573310667233319</v>
      </c>
      <c r="C148" s="149">
        <f t="shared" si="71"/>
        <v>2.7124514158800666</v>
      </c>
      <c r="D148" s="149">
        <f t="shared" si="71"/>
        <v>3.1819881240378272</v>
      </c>
      <c r="E148" s="150">
        <f t="shared" si="72"/>
        <v>3.1819881240378272</v>
      </c>
      <c r="F148" s="122">
        <f t="shared" si="77"/>
        <v>0.46953670815776061</v>
      </c>
      <c r="G148" s="123"/>
      <c r="H148" s="122">
        <f t="shared" si="78"/>
        <v>0.42465705731449521</v>
      </c>
      <c r="I148" s="123"/>
      <c r="J148" s="124"/>
      <c r="K148" s="151">
        <f t="shared" si="73"/>
        <v>2.7093278372448641</v>
      </c>
      <c r="L148" s="149">
        <f t="shared" si="73"/>
        <v>2.9489549144930041</v>
      </c>
      <c r="M148" s="149">
        <f t="shared" si="73"/>
        <v>2.8743006567745075</v>
      </c>
      <c r="N148" s="152">
        <f t="shared" si="74"/>
        <v>2.8743006567745075</v>
      </c>
      <c r="O148" s="122">
        <f t="shared" si="75"/>
        <v>-7.4654257718496542E-2</v>
      </c>
      <c r="P148" s="123"/>
      <c r="Q148" s="122">
        <f t="shared" si="76"/>
        <v>0.16497281952964338</v>
      </c>
      <c r="R148" s="123"/>
    </row>
    <row r="149" spans="1:18" x14ac:dyDescent="0.25">
      <c r="A149" s="153" t="s">
        <v>64</v>
      </c>
      <c r="B149" s="129">
        <f t="shared" si="71"/>
        <v>5.0008027416715555</v>
      </c>
      <c r="C149" s="154">
        <f t="shared" si="71"/>
        <v>4.5192096261910581</v>
      </c>
      <c r="D149" s="154">
        <f t="shared" si="71"/>
        <v>4.6047873256414675</v>
      </c>
      <c r="E149" s="155">
        <f t="shared" si="72"/>
        <v>4.6047873256414675</v>
      </c>
      <c r="F149" s="126">
        <f t="shared" si="77"/>
        <v>8.5577699450409384E-2</v>
      </c>
      <c r="G149" s="127"/>
      <c r="H149" s="126">
        <f t="shared" si="78"/>
        <v>-0.39601541603008794</v>
      </c>
      <c r="I149" s="127"/>
      <c r="J149" s="124"/>
      <c r="K149" s="156">
        <f t="shared" si="73"/>
        <v>5.2998166402858535</v>
      </c>
      <c r="L149" s="154">
        <f t="shared" si="73"/>
        <v>4.8281086911140489</v>
      </c>
      <c r="M149" s="154">
        <f t="shared" si="73"/>
        <v>4.9591491385097335</v>
      </c>
      <c r="N149" s="157">
        <f t="shared" si="74"/>
        <v>4.9591491385097335</v>
      </c>
      <c r="O149" s="126">
        <f t="shared" si="75"/>
        <v>0.13104044739568455</v>
      </c>
      <c r="P149" s="127"/>
      <c r="Q149" s="126">
        <f t="shared" si="76"/>
        <v>-0.34066750177612004</v>
      </c>
      <c r="R149" s="127"/>
    </row>
    <row r="150" spans="1:18" x14ac:dyDescent="0.25">
      <c r="A150" s="158" t="s">
        <v>21</v>
      </c>
      <c r="B150" s="117">
        <f t="shared" si="71"/>
        <v>7.8962688205222822</v>
      </c>
      <c r="C150" s="159">
        <f t="shared" si="71"/>
        <v>6.9362761549262011</v>
      </c>
      <c r="D150" s="159">
        <f t="shared" si="71"/>
        <v>7.2331463280887505</v>
      </c>
      <c r="E150" s="160">
        <f t="shared" si="72"/>
        <v>7.2331463280887505</v>
      </c>
      <c r="F150" s="118">
        <f t="shared" si="77"/>
        <v>0.29687017316254938</v>
      </c>
      <c r="G150" s="119"/>
      <c r="H150" s="118">
        <f t="shared" si="78"/>
        <v>-0.66312249243353172</v>
      </c>
      <c r="I150" s="119"/>
      <c r="J150" s="115"/>
      <c r="K150" s="161">
        <f t="shared" si="73"/>
        <v>8.1220051407450953</v>
      </c>
      <c r="L150" s="159">
        <f t="shared" si="73"/>
        <v>7.3551793570058495</v>
      </c>
      <c r="M150" s="159">
        <f t="shared" si="73"/>
        <v>7.4771659023793635</v>
      </c>
      <c r="N150" s="162">
        <f t="shared" si="74"/>
        <v>7.4771659023793635</v>
      </c>
      <c r="O150" s="118">
        <f t="shared" si="75"/>
        <v>0.12198654537351405</v>
      </c>
      <c r="P150" s="119"/>
      <c r="Q150" s="118">
        <f t="shared" si="76"/>
        <v>-0.64483923836573176</v>
      </c>
      <c r="R150" s="119"/>
    </row>
    <row r="151" spans="1:18" x14ac:dyDescent="0.25">
      <c r="A151" s="163" t="s">
        <v>22</v>
      </c>
      <c r="B151" s="164">
        <f t="shared" si="71"/>
        <v>9.638107013843431</v>
      </c>
      <c r="C151" s="165">
        <f t="shared" si="71"/>
        <v>8.0438236099698717</v>
      </c>
      <c r="D151" s="165">
        <f t="shared" si="71"/>
        <v>8.6833727020642915</v>
      </c>
      <c r="E151" s="166">
        <f t="shared" si="72"/>
        <v>8.6833727020642915</v>
      </c>
      <c r="F151" s="135">
        <f t="shared" si="77"/>
        <v>0.63954909209441979</v>
      </c>
      <c r="G151" s="136"/>
      <c r="H151" s="135">
        <f t="shared" si="78"/>
        <v>-0.95473431177913959</v>
      </c>
      <c r="I151" s="136"/>
      <c r="J151" s="124"/>
      <c r="K151" s="167">
        <f t="shared" si="73"/>
        <v>9.7817923869890055</v>
      </c>
      <c r="L151" s="165">
        <f t="shared" si="73"/>
        <v>8.7213899215960549</v>
      </c>
      <c r="M151" s="165">
        <f t="shared" si="73"/>
        <v>8.9244400340232488</v>
      </c>
      <c r="N151" s="168">
        <f t="shared" si="74"/>
        <v>8.9244400340232488</v>
      </c>
      <c r="O151" s="135">
        <f t="shared" si="75"/>
        <v>0.20305011242719395</v>
      </c>
      <c r="P151" s="136"/>
      <c r="Q151" s="135">
        <f t="shared" si="76"/>
        <v>-0.85735235296575674</v>
      </c>
      <c r="R151" s="136"/>
    </row>
    <row r="152" spans="1:18" x14ac:dyDescent="0.25">
      <c r="A152" s="169" t="s">
        <v>23</v>
      </c>
      <c r="B152" s="137">
        <f t="shared" si="71"/>
        <v>10.262883008356546</v>
      </c>
      <c r="C152" s="170">
        <f t="shared" si="71"/>
        <v>7.9516558812333464</v>
      </c>
      <c r="D152" s="170">
        <f t="shared" si="71"/>
        <v>8.6972161401313723</v>
      </c>
      <c r="E152" s="171">
        <f t="shared" si="72"/>
        <v>8.6972161401313723</v>
      </c>
      <c r="F152" s="138">
        <f t="shared" si="77"/>
        <v>0.74556025889802591</v>
      </c>
      <c r="G152" s="139"/>
      <c r="H152" s="138">
        <f t="shared" si="78"/>
        <v>-1.5656668682251738</v>
      </c>
      <c r="I152" s="139"/>
      <c r="J152" s="124"/>
      <c r="K152" s="172">
        <f t="shared" si="73"/>
        <v>10.813475177304964</v>
      </c>
      <c r="L152" s="170">
        <f t="shared" si="73"/>
        <v>8.5433901054339003</v>
      </c>
      <c r="M152" s="170">
        <f t="shared" si="73"/>
        <v>9.060430463576159</v>
      </c>
      <c r="N152" s="173">
        <f t="shared" si="74"/>
        <v>9.060430463576159</v>
      </c>
      <c r="O152" s="138">
        <f t="shared" si="75"/>
        <v>0.51704035814225868</v>
      </c>
      <c r="P152" s="139"/>
      <c r="Q152" s="138">
        <f t="shared" si="76"/>
        <v>-1.753044713728805</v>
      </c>
      <c r="R152" s="139"/>
    </row>
    <row r="153" spans="1:18" x14ac:dyDescent="0.25">
      <c r="A153" s="169" t="s">
        <v>24</v>
      </c>
      <c r="B153" s="137">
        <f t="shared" si="71"/>
        <v>7.1477272727272725</v>
      </c>
      <c r="C153" s="170">
        <f t="shared" si="71"/>
        <v>5.477064220183486</v>
      </c>
      <c r="D153" s="170">
        <f t="shared" si="71"/>
        <v>5.9164086687306501</v>
      </c>
      <c r="E153" s="171">
        <f t="shared" si="72"/>
        <v>5.9164086687306501</v>
      </c>
      <c r="F153" s="138">
        <f t="shared" si="77"/>
        <v>0.43934444854716403</v>
      </c>
      <c r="G153" s="139"/>
      <c r="H153" s="138">
        <f t="shared" si="78"/>
        <v>-1.2313186039966224</v>
      </c>
      <c r="I153" s="139"/>
      <c r="J153" s="124"/>
      <c r="K153" s="172">
        <f t="shared" si="73"/>
        <v>8.0249307479224381</v>
      </c>
      <c r="L153" s="170">
        <f t="shared" si="73"/>
        <v>5.0243161094224922</v>
      </c>
      <c r="M153" s="170">
        <f t="shared" si="73"/>
        <v>5.9827586206896548</v>
      </c>
      <c r="N153" s="173">
        <f t="shared" si="74"/>
        <v>5.9827586206896548</v>
      </c>
      <c r="O153" s="138">
        <f t="shared" si="75"/>
        <v>0.95844251126716262</v>
      </c>
      <c r="P153" s="139"/>
      <c r="Q153" s="138">
        <f t="shared" si="76"/>
        <v>-2.0421721272327833</v>
      </c>
      <c r="R153" s="139"/>
    </row>
    <row r="154" spans="1:18" x14ac:dyDescent="0.25">
      <c r="A154" s="169" t="s">
        <v>25</v>
      </c>
      <c r="B154" s="137">
        <f t="shared" si="71"/>
        <v>8.0275064267352185</v>
      </c>
      <c r="C154" s="170">
        <f t="shared" si="71"/>
        <v>7.9890842238308633</v>
      </c>
      <c r="D154" s="170">
        <f t="shared" si="71"/>
        <v>7.9738047408597827</v>
      </c>
      <c r="E154" s="171">
        <f t="shared" si="72"/>
        <v>7.9738047408597827</v>
      </c>
      <c r="F154" s="138">
        <f t="shared" si="77"/>
        <v>-1.5279482971080505E-2</v>
      </c>
      <c r="G154" s="139"/>
      <c r="H154" s="138">
        <f t="shared" si="78"/>
        <v>-5.3701685875435778E-2</v>
      </c>
      <c r="I154" s="139"/>
      <c r="J154" s="124"/>
      <c r="K154" s="172">
        <f t="shared" si="73"/>
        <v>8.0959005026867743</v>
      </c>
      <c r="L154" s="170">
        <f t="shared" si="73"/>
        <v>7.964721202793891</v>
      </c>
      <c r="M154" s="170">
        <f t="shared" si="73"/>
        <v>7.5584573091849938</v>
      </c>
      <c r="N154" s="173">
        <f t="shared" si="74"/>
        <v>7.5584573091849938</v>
      </c>
      <c r="O154" s="138">
        <f t="shared" si="75"/>
        <v>-0.40626389360889714</v>
      </c>
      <c r="P154" s="139"/>
      <c r="Q154" s="138">
        <f t="shared" si="76"/>
        <v>-0.53744319350178049</v>
      </c>
      <c r="R154" s="139"/>
    </row>
    <row r="155" spans="1:18" x14ac:dyDescent="0.25">
      <c r="A155" s="169" t="s">
        <v>26</v>
      </c>
      <c r="B155" s="137">
        <f t="shared" si="71"/>
        <v>4.3544776119402986</v>
      </c>
      <c r="C155" s="170">
        <f t="shared" si="71"/>
        <v>5.2149886449659348</v>
      </c>
      <c r="D155" s="170">
        <f t="shared" si="71"/>
        <v>4.9114406779661017</v>
      </c>
      <c r="E155" s="171">
        <f t="shared" si="72"/>
        <v>4.9114406779661017</v>
      </c>
      <c r="F155" s="138">
        <f t="shared" si="77"/>
        <v>-0.30354796699983311</v>
      </c>
      <c r="G155" s="139"/>
      <c r="H155" s="138">
        <f t="shared" si="78"/>
        <v>0.55696306602580314</v>
      </c>
      <c r="I155" s="139"/>
      <c r="J155" s="124"/>
      <c r="K155" s="172">
        <f t="shared" si="73"/>
        <v>4.7107623318385654</v>
      </c>
      <c r="L155" s="170">
        <f t="shared" si="73"/>
        <v>5.3894028595458368</v>
      </c>
      <c r="M155" s="170">
        <f t="shared" si="73"/>
        <v>4.9594363791631082</v>
      </c>
      <c r="N155" s="173">
        <f t="shared" si="74"/>
        <v>4.9594363791631082</v>
      </c>
      <c r="O155" s="138">
        <f t="shared" si="75"/>
        <v>-0.42996648038272856</v>
      </c>
      <c r="P155" s="139"/>
      <c r="Q155" s="138">
        <f t="shared" si="76"/>
        <v>0.24867404732454279</v>
      </c>
      <c r="R155" s="139"/>
    </row>
    <row r="156" spans="1:18" x14ac:dyDescent="0.25">
      <c r="A156" s="169" t="s">
        <v>27</v>
      </c>
      <c r="B156" s="137">
        <f t="shared" si="71"/>
        <v>8.460457856399584</v>
      </c>
      <c r="C156" s="170">
        <f t="shared" si="71"/>
        <v>7.844647687749581</v>
      </c>
      <c r="D156" s="170">
        <f t="shared" si="71"/>
        <v>7.9066451439332797</v>
      </c>
      <c r="E156" s="171">
        <f t="shared" si="72"/>
        <v>7.9066451439332797</v>
      </c>
      <c r="F156" s="138">
        <f t="shared" si="77"/>
        <v>6.1997456183698674E-2</v>
      </c>
      <c r="G156" s="139"/>
      <c r="H156" s="138">
        <f t="shared" si="78"/>
        <v>-0.55381271246630437</v>
      </c>
      <c r="I156" s="139"/>
      <c r="J156" s="124"/>
      <c r="K156" s="172">
        <f t="shared" si="73"/>
        <v>8.4933383943822349</v>
      </c>
      <c r="L156" s="170">
        <f t="shared" si="73"/>
        <v>7.8093767723233976</v>
      </c>
      <c r="M156" s="170">
        <f t="shared" si="73"/>
        <v>8.2022125498730496</v>
      </c>
      <c r="N156" s="173">
        <f t="shared" si="74"/>
        <v>8.2022125498730496</v>
      </c>
      <c r="O156" s="138">
        <f t="shared" si="75"/>
        <v>0.39283577754965204</v>
      </c>
      <c r="P156" s="139"/>
      <c r="Q156" s="138">
        <f t="shared" si="76"/>
        <v>-0.29112584450918533</v>
      </c>
      <c r="R156" s="139"/>
    </row>
    <row r="157" spans="1:18" x14ac:dyDescent="0.25">
      <c r="A157" s="169" t="s">
        <v>29</v>
      </c>
      <c r="B157" s="137">
        <f t="shared" ref="B157:D161" si="79">B101/B37</f>
        <v>7.4284762878295076</v>
      </c>
      <c r="C157" s="170">
        <f t="shared" si="79"/>
        <v>7.0510431736182522</v>
      </c>
      <c r="D157" s="170">
        <f t="shared" si="79"/>
        <v>6.8976475239695558</v>
      </c>
      <c r="E157" s="171">
        <f>D101/D37</f>
        <v>6.8976475239695558</v>
      </c>
      <c r="F157" s="138">
        <f t="shared" si="77"/>
        <v>-0.15339564964869634</v>
      </c>
      <c r="G157" s="139"/>
      <c r="H157" s="138">
        <f t="shared" si="78"/>
        <v>-0.53082876385995181</v>
      </c>
      <c r="I157" s="139"/>
      <c r="J157" s="124"/>
      <c r="K157" s="172">
        <f t="shared" ref="K157:M161" si="80">K101/K37</f>
        <v>7.772218485500006</v>
      </c>
      <c r="L157" s="170">
        <f t="shared" si="80"/>
        <v>7.561559644643272</v>
      </c>
      <c r="M157" s="170">
        <f t="shared" si="80"/>
        <v>7.2992074733451426</v>
      </c>
      <c r="N157" s="173">
        <f>M101/M37</f>
        <v>7.2992074733451426</v>
      </c>
      <c r="O157" s="138">
        <f t="shared" si="75"/>
        <v>-0.26235217129812938</v>
      </c>
      <c r="P157" s="139"/>
      <c r="Q157" s="138">
        <f t="shared" si="76"/>
        <v>-0.47301101215486341</v>
      </c>
      <c r="R157" s="139"/>
    </row>
    <row r="158" spans="1:18" x14ac:dyDescent="0.25">
      <c r="A158" s="169" t="s">
        <v>30</v>
      </c>
      <c r="B158" s="137">
        <f t="shared" si="79"/>
        <v>7.2229455365775053</v>
      </c>
      <c r="C158" s="170">
        <f t="shared" si="79"/>
        <v>6.2233110131199307</v>
      </c>
      <c r="D158" s="170">
        <f t="shared" si="79"/>
        <v>6.7422939234738948</v>
      </c>
      <c r="E158" s="171">
        <f>D102/D38</f>
        <v>6.7422939234738948</v>
      </c>
      <c r="F158" s="138">
        <f t="shared" si="77"/>
        <v>0.51898291035396404</v>
      </c>
      <c r="G158" s="139"/>
      <c r="H158" s="138">
        <f t="shared" si="78"/>
        <v>-0.48065161310361049</v>
      </c>
      <c r="I158" s="139"/>
      <c r="J158" s="124"/>
      <c r="K158" s="172">
        <f t="shared" si="80"/>
        <v>7.5609325326739665</v>
      </c>
      <c r="L158" s="170">
        <f t="shared" si="80"/>
        <v>6.4144292538296819</v>
      </c>
      <c r="M158" s="170">
        <f t="shared" si="80"/>
        <v>6.978194830604469</v>
      </c>
      <c r="N158" s="173">
        <f>M102/M38</f>
        <v>6.978194830604469</v>
      </c>
      <c r="O158" s="138">
        <f t="shared" si="75"/>
        <v>0.56376557677478711</v>
      </c>
      <c r="P158" s="139"/>
      <c r="Q158" s="138">
        <f t="shared" si="76"/>
        <v>-0.58273770206949749</v>
      </c>
      <c r="R158" s="139"/>
    </row>
    <row r="159" spans="1:18" x14ac:dyDescent="0.25">
      <c r="A159" s="169" t="s">
        <v>31</v>
      </c>
      <c r="B159" s="137">
        <f t="shared" si="79"/>
        <v>8.0554632705795495</v>
      </c>
      <c r="C159" s="170">
        <f t="shared" si="79"/>
        <v>6.5163111668757843</v>
      </c>
      <c r="D159" s="170">
        <f t="shared" si="79"/>
        <v>7.3586126266562744</v>
      </c>
      <c r="E159" s="171">
        <f>D103/D39</f>
        <v>7.3586126266562744</v>
      </c>
      <c r="F159" s="138">
        <f t="shared" si="77"/>
        <v>0.84230145978049009</v>
      </c>
      <c r="G159" s="139"/>
      <c r="H159" s="138">
        <f t="shared" si="78"/>
        <v>-0.69685064392327511</v>
      </c>
      <c r="I159" s="139"/>
      <c r="J159" s="124"/>
      <c r="K159" s="172">
        <f t="shared" si="80"/>
        <v>8.1535333237644139</v>
      </c>
      <c r="L159" s="170">
        <f t="shared" si="80"/>
        <v>6.8466689919776771</v>
      </c>
      <c r="M159" s="170">
        <f t="shared" si="80"/>
        <v>7.5764284043962897</v>
      </c>
      <c r="N159" s="173">
        <f>M103/M39</f>
        <v>7.5764284043962897</v>
      </c>
      <c r="O159" s="138">
        <f t="shared" si="75"/>
        <v>0.72975941241861264</v>
      </c>
      <c r="P159" s="139"/>
      <c r="Q159" s="138">
        <f t="shared" si="76"/>
        <v>-0.57710491936812414</v>
      </c>
      <c r="R159" s="139"/>
    </row>
    <row r="160" spans="1:18" x14ac:dyDescent="0.25">
      <c r="A160" s="169" t="s">
        <v>32</v>
      </c>
      <c r="B160" s="137">
        <f t="shared" si="79"/>
        <v>8.4898938342180479</v>
      </c>
      <c r="C160" s="170">
        <f t="shared" si="79"/>
        <v>6.8352171326591318</v>
      </c>
      <c r="D160" s="170">
        <f t="shared" si="79"/>
        <v>7.7483458993691334</v>
      </c>
      <c r="E160" s="171">
        <f>D104/D40</f>
        <v>7.7483458993691334</v>
      </c>
      <c r="F160" s="138">
        <f t="shared" si="77"/>
        <v>0.91312876671000165</v>
      </c>
      <c r="G160" s="139"/>
      <c r="H160" s="138">
        <f t="shared" si="78"/>
        <v>-0.74154793484891446</v>
      </c>
      <c r="I160" s="139"/>
      <c r="J160" s="124"/>
      <c r="K160" s="172">
        <f t="shared" si="80"/>
        <v>8.6024455028393483</v>
      </c>
      <c r="L160" s="170">
        <f t="shared" si="80"/>
        <v>7.565737367337241</v>
      </c>
      <c r="M160" s="170">
        <f t="shared" si="80"/>
        <v>8.0567775532411012</v>
      </c>
      <c r="N160" s="173">
        <f>M104/M40</f>
        <v>8.0567775532411012</v>
      </c>
      <c r="O160" s="138">
        <f t="shared" si="75"/>
        <v>0.49104018590386023</v>
      </c>
      <c r="P160" s="139"/>
      <c r="Q160" s="138">
        <f t="shared" si="76"/>
        <v>-0.54566794959824705</v>
      </c>
      <c r="R160" s="139"/>
    </row>
    <row r="161" spans="1:18" x14ac:dyDescent="0.25">
      <c r="A161" s="169" t="s">
        <v>33</v>
      </c>
      <c r="B161" s="137">
        <f t="shared" si="79"/>
        <v>6.889422435640923</v>
      </c>
      <c r="C161" s="170">
        <f t="shared" si="79"/>
        <v>6.83054933700706</v>
      </c>
      <c r="D161" s="170">
        <f t="shared" si="79"/>
        <v>6.9644124955626552</v>
      </c>
      <c r="E161" s="171">
        <f>D105/D41</f>
        <v>6.9644124955626552</v>
      </c>
      <c r="F161" s="138">
        <f t="shared" si="77"/>
        <v>0.13386315855559516</v>
      </c>
      <c r="G161" s="139"/>
      <c r="H161" s="138">
        <f t="shared" si="78"/>
        <v>7.4990059921732133E-2</v>
      </c>
      <c r="I161" s="139"/>
      <c r="J161" s="124"/>
      <c r="K161" s="172">
        <f t="shared" si="80"/>
        <v>7.4128259151962075</v>
      </c>
      <c r="L161" s="170">
        <f t="shared" si="80"/>
        <v>7.0272026530429326</v>
      </c>
      <c r="M161" s="170">
        <f t="shared" si="80"/>
        <v>7.3329179200687582</v>
      </c>
      <c r="N161" s="173">
        <f>M105/M41</f>
        <v>7.3329179200687582</v>
      </c>
      <c r="O161" s="138">
        <f t="shared" si="75"/>
        <v>0.30571526702582563</v>
      </c>
      <c r="P161" s="139"/>
      <c r="Q161" s="138">
        <f t="shared" si="76"/>
        <v>-7.9907995127449283E-2</v>
      </c>
      <c r="R161" s="139"/>
    </row>
    <row r="162" spans="1:18" x14ac:dyDescent="0.25">
      <c r="A162" s="169" t="s">
        <v>35</v>
      </c>
      <c r="B162" s="137">
        <f t="shared" ref="B162:D164" si="81">B106/B43</f>
        <v>8.3796985815602838</v>
      </c>
      <c r="C162" s="170">
        <f t="shared" si="81"/>
        <v>5.9717283843552167</v>
      </c>
      <c r="D162" s="170">
        <f t="shared" si="81"/>
        <v>7.2350476190476192</v>
      </c>
      <c r="E162" s="171">
        <f>D106/D43</f>
        <v>7.2350476190476192</v>
      </c>
      <c r="F162" s="138">
        <f t="shared" si="77"/>
        <v>1.2633192346924025</v>
      </c>
      <c r="G162" s="139"/>
      <c r="H162" s="138">
        <f t="shared" si="78"/>
        <v>-1.1446509625126646</v>
      </c>
      <c r="I162" s="139"/>
      <c r="J162" s="124"/>
      <c r="K162" s="172">
        <f t="shared" ref="K162:M164" si="82">K106/K43</f>
        <v>8.3603857627395701</v>
      </c>
      <c r="L162" s="170">
        <f t="shared" si="82"/>
        <v>6.6216060910788679</v>
      </c>
      <c r="M162" s="170">
        <f t="shared" si="82"/>
        <v>7.3437714129094145</v>
      </c>
      <c r="N162" s="173">
        <f>M106/M43</f>
        <v>7.3437714129094145</v>
      </c>
      <c r="O162" s="138">
        <f t="shared" si="75"/>
        <v>0.7221653218305466</v>
      </c>
      <c r="P162" s="139"/>
      <c r="Q162" s="138">
        <f t="shared" si="76"/>
        <v>-1.0166143498301556</v>
      </c>
      <c r="R162" s="139"/>
    </row>
    <row r="163" spans="1:18" x14ac:dyDescent="0.25">
      <c r="A163" s="169" t="s">
        <v>36</v>
      </c>
      <c r="B163" s="137">
        <f t="shared" si="81"/>
        <v>9.5184318966477335</v>
      </c>
      <c r="C163" s="170">
        <f t="shared" si="81"/>
        <v>8.0140229885057472</v>
      </c>
      <c r="D163" s="170">
        <f t="shared" si="81"/>
        <v>9.2321428571428577</v>
      </c>
      <c r="E163" s="171">
        <f>D107/D44</f>
        <v>9.2321428571428577</v>
      </c>
      <c r="F163" s="138">
        <f t="shared" si="77"/>
        <v>1.2181198686371104</v>
      </c>
      <c r="G163" s="139"/>
      <c r="H163" s="138">
        <f t="shared" si="78"/>
        <v>-0.28628903950487583</v>
      </c>
      <c r="I163" s="139"/>
      <c r="J163" s="124"/>
      <c r="K163" s="172">
        <f t="shared" si="82"/>
        <v>9.470792530175359</v>
      </c>
      <c r="L163" s="170">
        <f t="shared" si="82"/>
        <v>7.9593070573189166</v>
      </c>
      <c r="M163" s="170">
        <f t="shared" si="82"/>
        <v>8.5906861183665661</v>
      </c>
      <c r="N163" s="173">
        <f>M107/M44</f>
        <v>8.5906861183665661</v>
      </c>
      <c r="O163" s="138">
        <f t="shared" si="75"/>
        <v>0.63137906104764951</v>
      </c>
      <c r="P163" s="139"/>
      <c r="Q163" s="138">
        <f t="shared" si="76"/>
        <v>-0.8801064118087929</v>
      </c>
      <c r="R163" s="139"/>
    </row>
    <row r="164" spans="1:18" x14ac:dyDescent="0.25">
      <c r="A164" s="169" t="s">
        <v>37</v>
      </c>
      <c r="B164" s="137">
        <f t="shared" si="81"/>
        <v>8.4886242065473212</v>
      </c>
      <c r="C164" s="170">
        <f t="shared" si="81"/>
        <v>7.395632737276479</v>
      </c>
      <c r="D164" s="170">
        <f t="shared" si="81"/>
        <v>7.9668634151392776</v>
      </c>
      <c r="E164" s="171">
        <f>D108/D45</f>
        <v>7.9668634151392776</v>
      </c>
      <c r="F164" s="138">
        <f t="shared" si="77"/>
        <v>0.57123067786279869</v>
      </c>
      <c r="G164" s="139"/>
      <c r="H164" s="138">
        <f t="shared" si="78"/>
        <v>-0.52176079140804354</v>
      </c>
      <c r="I164" s="139"/>
      <c r="J164" s="124"/>
      <c r="K164" s="172">
        <f t="shared" si="82"/>
        <v>8.5388019392835055</v>
      </c>
      <c r="L164" s="170">
        <f t="shared" si="82"/>
        <v>7.6763359905521114</v>
      </c>
      <c r="M164" s="170">
        <f t="shared" si="82"/>
        <v>7.630625808466033</v>
      </c>
      <c r="N164" s="173">
        <f>M108/M45</f>
        <v>7.630625808466033</v>
      </c>
      <c r="O164" s="138">
        <f t="shared" si="75"/>
        <v>-4.5710182086078355E-2</v>
      </c>
      <c r="P164" s="139"/>
      <c r="Q164" s="138">
        <f t="shared" si="76"/>
        <v>-0.9081761308174725</v>
      </c>
      <c r="R164" s="139"/>
    </row>
    <row r="165" spans="1:18" x14ac:dyDescent="0.25">
      <c r="A165" s="169" t="s">
        <v>44</v>
      </c>
      <c r="B165" s="137">
        <f>B109/B52</f>
        <v>8.3389993585631821</v>
      </c>
      <c r="C165" s="170">
        <f>C109/C52</f>
        <v>6.7273297772199561</v>
      </c>
      <c r="D165" s="170">
        <f>D109/D52</f>
        <v>6.9269192913385824</v>
      </c>
      <c r="E165" s="171">
        <f>D109/D52</f>
        <v>6.9269192913385824</v>
      </c>
      <c r="F165" s="138">
        <f t="shared" si="77"/>
        <v>0.19958951411862635</v>
      </c>
      <c r="G165" s="139"/>
      <c r="H165" s="138">
        <f t="shared" si="78"/>
        <v>-1.4120800672245997</v>
      </c>
      <c r="I165" s="139"/>
      <c r="J165" s="124"/>
      <c r="K165" s="172">
        <f>K109/K52</f>
        <v>8.3161445783132528</v>
      </c>
      <c r="L165" s="170">
        <f>L109/L52</f>
        <v>7.0634891759141354</v>
      </c>
      <c r="M165" s="170">
        <f>M109/M52</f>
        <v>7.3452897625733984</v>
      </c>
      <c r="N165" s="173">
        <f>M109/M52</f>
        <v>7.3452897625733984</v>
      </c>
      <c r="O165" s="138">
        <f t="shared" si="75"/>
        <v>0.281800586659263</v>
      </c>
      <c r="P165" s="139"/>
      <c r="Q165" s="138">
        <f t="shared" si="76"/>
        <v>-0.97085481573985444</v>
      </c>
      <c r="R165" s="139"/>
    </row>
    <row r="166" spans="1:18" x14ac:dyDescent="0.25">
      <c r="A166" s="174" t="s">
        <v>46</v>
      </c>
      <c r="B166" s="140">
        <f>B110/B54</f>
        <v>10.730949958823814</v>
      </c>
      <c r="C166" s="175">
        <f>C110/C54</f>
        <v>12.049389225766763</v>
      </c>
      <c r="D166" s="175">
        <f>D110/D54</f>
        <v>13.545739526930749</v>
      </c>
      <c r="E166" s="176">
        <f>D110/D54</f>
        <v>13.545739526930749</v>
      </c>
      <c r="F166" s="138">
        <f t="shared" si="77"/>
        <v>1.4963503011639858</v>
      </c>
      <c r="G166" s="139"/>
      <c r="H166" s="138">
        <f t="shared" si="78"/>
        <v>2.814789568106935</v>
      </c>
      <c r="I166" s="139"/>
      <c r="J166" s="124"/>
      <c r="K166" s="177">
        <f>K110/K54</f>
        <v>11.036659550536005</v>
      </c>
      <c r="L166" s="175">
        <f>L110/L54</f>
        <v>13.153838678328475</v>
      </c>
      <c r="M166" s="175">
        <f>M110/M54</f>
        <v>13.681029456117422</v>
      </c>
      <c r="N166" s="178">
        <f>M110/M54</f>
        <v>13.681029456117422</v>
      </c>
      <c r="O166" s="138">
        <f t="shared" si="75"/>
        <v>0.52719077778894707</v>
      </c>
      <c r="P166" s="139"/>
      <c r="Q166" s="138">
        <f t="shared" si="76"/>
        <v>2.6443699055814172</v>
      </c>
      <c r="R166" s="139"/>
    </row>
    <row r="167" spans="1:18" ht="21" x14ac:dyDescent="0.35">
      <c r="A167" s="104" t="s">
        <v>65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1:18" x14ac:dyDescent="0.25">
      <c r="A168" s="72"/>
      <c r="B168" s="11" t="s">
        <v>114</v>
      </c>
      <c r="C168" s="12"/>
      <c r="D168" s="12"/>
      <c r="E168" s="12"/>
      <c r="F168" s="12"/>
      <c r="G168" s="12"/>
      <c r="H168" s="12"/>
      <c r="I168" s="13"/>
      <c r="J168" s="105"/>
      <c r="K168" s="11" t="str">
        <f>K$5</f>
        <v>acumulado febrero</v>
      </c>
      <c r="L168" s="12"/>
      <c r="M168" s="12"/>
      <c r="N168" s="12"/>
      <c r="O168" s="12"/>
      <c r="P168" s="12"/>
      <c r="Q168" s="12"/>
      <c r="R168" s="13"/>
    </row>
    <row r="169" spans="1:18" x14ac:dyDescent="0.25">
      <c r="A169" s="15"/>
      <c r="B169" s="106">
        <f>B$6</f>
        <v>2019</v>
      </c>
      <c r="C169" s="11">
        <f>C$6</f>
        <v>2022</v>
      </c>
      <c r="D169" s="13"/>
      <c r="E169" s="107">
        <f>D$6</f>
        <v>2023</v>
      </c>
      <c r="F169" s="108" t="str">
        <f>CONCATENATE("dif ",RIGHT(E169,2),"-",RIGHT(C169,2))</f>
        <v>dif 23-22</v>
      </c>
      <c r="G169" s="109"/>
      <c r="H169" s="108" t="str">
        <f>CONCATENATE("dif ",RIGHT(E169,2),"-",RIGHT(B169,2))</f>
        <v>dif 23-19</v>
      </c>
      <c r="I169" s="109"/>
      <c r="J169" s="110"/>
      <c r="K169" s="106">
        <f>K$6</f>
        <v>2019</v>
      </c>
      <c r="L169" s="11">
        <f>L$6</f>
        <v>2022</v>
      </c>
      <c r="M169" s="13"/>
      <c r="N169" s="107">
        <f>M$6</f>
        <v>2023</v>
      </c>
      <c r="O169" s="108" t="str">
        <f>CONCATENATE("dif ",RIGHT(N169,2),"-",RIGHT(L169,2))</f>
        <v>dif 23-22</v>
      </c>
      <c r="P169" s="109"/>
      <c r="Q169" s="108" t="str">
        <f>CONCATENATE("dif ",RIGHT(N169,2),"-",RIGHT(K169,2))</f>
        <v>dif 23-19</v>
      </c>
      <c r="R169" s="109"/>
    </row>
    <row r="170" spans="1:18" x14ac:dyDescent="0.25">
      <c r="A170" s="111" t="s">
        <v>48</v>
      </c>
      <c r="B170" s="112">
        <f t="shared" ref="B170:D179" si="83">B114/B58</f>
        <v>7.4075019277577914</v>
      </c>
      <c r="C170" s="179">
        <f t="shared" si="83"/>
        <v>6.4053151292400861</v>
      </c>
      <c r="D170" s="180">
        <f t="shared" si="83"/>
        <v>6.8088718190707382</v>
      </c>
      <c r="E170" s="147">
        <f t="shared" ref="E170:E180" si="84">D114/D58</f>
        <v>6.8088718190707382</v>
      </c>
      <c r="F170" s="113">
        <f>E170-C170</f>
        <v>0.40355668983065218</v>
      </c>
      <c r="G170" s="114"/>
      <c r="H170" s="113">
        <f>E170-B170</f>
        <v>-0.59863010868705313</v>
      </c>
      <c r="I170" s="114"/>
      <c r="J170" s="115"/>
      <c r="K170" s="112">
        <f t="shared" ref="K170:M179" si="85">K114/K58</f>
        <v>7.6550824827511423</v>
      </c>
      <c r="L170" s="144">
        <f t="shared" si="85"/>
        <v>6.8297853550761403</v>
      </c>
      <c r="M170" s="144">
        <f t="shared" si="85"/>
        <v>7.0326808295459147</v>
      </c>
      <c r="N170" s="147">
        <f t="shared" ref="N170:N180" si="86">M114/M58</f>
        <v>7.0326808295459147</v>
      </c>
      <c r="O170" s="118">
        <f t="shared" ref="O170:O180" si="87">N170-L170</f>
        <v>0.20289547446977441</v>
      </c>
      <c r="P170" s="119"/>
      <c r="Q170" s="118">
        <f t="shared" ref="Q170:Q180" si="88">N170-K170</f>
        <v>-0.62240165320522767</v>
      </c>
      <c r="R170" s="119"/>
    </row>
    <row r="171" spans="1:18" x14ac:dyDescent="0.25">
      <c r="A171" s="181" t="s">
        <v>49</v>
      </c>
      <c r="B171" s="182">
        <f t="shared" si="83"/>
        <v>7.8240038206453502</v>
      </c>
      <c r="C171" s="183">
        <f t="shared" si="83"/>
        <v>6.9710077389092184</v>
      </c>
      <c r="D171" s="183">
        <f t="shared" si="83"/>
        <v>7.327375365571652</v>
      </c>
      <c r="E171" s="184">
        <f t="shared" si="84"/>
        <v>7.327375365571652</v>
      </c>
      <c r="F171" s="135">
        <f>E171-C171</f>
        <v>0.3563676266624336</v>
      </c>
      <c r="G171" s="136"/>
      <c r="H171" s="135">
        <f>E171-B171</f>
        <v>-0.49662845507369813</v>
      </c>
      <c r="I171" s="136"/>
      <c r="J171" s="124"/>
      <c r="K171" s="182">
        <f t="shared" si="85"/>
        <v>8.1334555671239581</v>
      </c>
      <c r="L171" s="183">
        <f t="shared" si="85"/>
        <v>7.3592005059650161</v>
      </c>
      <c r="M171" s="183">
        <f t="shared" si="85"/>
        <v>7.6156918976248287</v>
      </c>
      <c r="N171" s="184">
        <f t="shared" si="86"/>
        <v>7.6156918976248287</v>
      </c>
      <c r="O171" s="135">
        <f t="shared" si="87"/>
        <v>0.25649139165981261</v>
      </c>
      <c r="P171" s="136"/>
      <c r="Q171" s="135">
        <f t="shared" si="88"/>
        <v>-0.51776366949912944</v>
      </c>
      <c r="R171" s="136"/>
    </row>
    <row r="172" spans="1:18" x14ac:dyDescent="0.25">
      <c r="A172" s="185" t="s">
        <v>50</v>
      </c>
      <c r="B172" s="137">
        <f t="shared" si="83"/>
        <v>8.0381996180038193</v>
      </c>
      <c r="C172" s="170">
        <f t="shared" si="83"/>
        <v>6.9120244256787435</v>
      </c>
      <c r="D172" s="170">
        <f t="shared" si="83"/>
        <v>7.573860021727854</v>
      </c>
      <c r="E172" s="171">
        <f t="shared" si="84"/>
        <v>7.573860021727854</v>
      </c>
      <c r="F172" s="138">
        <f>E172-C172</f>
        <v>0.66183559604911046</v>
      </c>
      <c r="G172" s="139"/>
      <c r="H172" s="138">
        <f>E172-B172</f>
        <v>-0.46433959627596533</v>
      </c>
      <c r="I172" s="139"/>
      <c r="J172" s="124"/>
      <c r="K172" s="137">
        <f t="shared" si="85"/>
        <v>8.317547422118766</v>
      </c>
      <c r="L172" s="170">
        <f t="shared" si="85"/>
        <v>7.3585812186522324</v>
      </c>
      <c r="M172" s="170">
        <f t="shared" si="85"/>
        <v>7.7561282427802247</v>
      </c>
      <c r="N172" s="171">
        <f t="shared" si="86"/>
        <v>7.7561282427802247</v>
      </c>
      <c r="O172" s="138">
        <f t="shared" si="87"/>
        <v>0.39754702412799237</v>
      </c>
      <c r="P172" s="139"/>
      <c r="Q172" s="138">
        <f t="shared" si="88"/>
        <v>-0.56141917933854124</v>
      </c>
      <c r="R172" s="139"/>
    </row>
    <row r="173" spans="1:18" x14ac:dyDescent="0.25">
      <c r="A173" s="185" t="s">
        <v>51</v>
      </c>
      <c r="B173" s="137">
        <f t="shared" si="83"/>
        <v>5.2589262099973553</v>
      </c>
      <c r="C173" s="170">
        <f t="shared" si="83"/>
        <v>4.7389745428468988</v>
      </c>
      <c r="D173" s="170">
        <f t="shared" si="83"/>
        <v>3.5846256092157733</v>
      </c>
      <c r="E173" s="171">
        <f t="shared" si="84"/>
        <v>3.5846256092157733</v>
      </c>
      <c r="F173" s="138">
        <f>E173-C173</f>
        <v>-1.1543489336311255</v>
      </c>
      <c r="G173" s="139"/>
      <c r="H173" s="138">
        <f>E173-B173</f>
        <v>-1.6743006007815819</v>
      </c>
      <c r="I173" s="139"/>
      <c r="J173" s="124"/>
      <c r="K173" s="137">
        <f t="shared" si="85"/>
        <v>5.0522667878650154</v>
      </c>
      <c r="L173" s="170">
        <f t="shared" si="85"/>
        <v>5.0708146487294465</v>
      </c>
      <c r="M173" s="170">
        <f t="shared" si="85"/>
        <v>2.9888888888888889</v>
      </c>
      <c r="N173" s="171">
        <f t="shared" si="86"/>
        <v>2.9888888888888889</v>
      </c>
      <c r="O173" s="138">
        <f t="shared" si="87"/>
        <v>-2.0819257598405576</v>
      </c>
      <c r="P173" s="139"/>
      <c r="Q173" s="138">
        <f t="shared" si="88"/>
        <v>-2.0633778989761264</v>
      </c>
      <c r="R173" s="139"/>
    </row>
    <row r="174" spans="1:18" x14ac:dyDescent="0.25">
      <c r="A174" s="185" t="s">
        <v>52</v>
      </c>
      <c r="B174" s="137">
        <f t="shared" si="83"/>
        <v>8.2067644338750156</v>
      </c>
      <c r="C174" s="170">
        <f t="shared" si="83"/>
        <v>5.9475019322618365</v>
      </c>
      <c r="D174" s="170">
        <f t="shared" si="83"/>
        <v>7.1207352712306973</v>
      </c>
      <c r="E174" s="171">
        <f t="shared" si="84"/>
        <v>7.1207352712306973</v>
      </c>
      <c r="F174" s="138">
        <f t="shared" ref="F174:F180" si="89">E174-C174</f>
        <v>1.1732333389688607</v>
      </c>
      <c r="G174" s="139"/>
      <c r="H174" s="138">
        <f t="shared" ref="H174:H180" si="90">E174-B174</f>
        <v>-1.0860291626443184</v>
      </c>
      <c r="I174" s="139"/>
      <c r="J174" s="124"/>
      <c r="K174" s="137">
        <f t="shared" si="85"/>
        <v>8.368707741947178</v>
      </c>
      <c r="L174" s="170">
        <f t="shared" si="85"/>
        <v>6.4994223926805601</v>
      </c>
      <c r="M174" s="170">
        <f t="shared" si="85"/>
        <v>7.390189709711068</v>
      </c>
      <c r="N174" s="171">
        <f t="shared" si="86"/>
        <v>7.390189709711068</v>
      </c>
      <c r="O174" s="138">
        <f t="shared" si="87"/>
        <v>0.89076731703050793</v>
      </c>
      <c r="P174" s="139"/>
      <c r="Q174" s="138">
        <f t="shared" si="88"/>
        <v>-0.97851803223611</v>
      </c>
      <c r="R174" s="139"/>
    </row>
    <row r="175" spans="1:18" x14ac:dyDescent="0.25">
      <c r="A175" s="185" t="s">
        <v>53</v>
      </c>
      <c r="B175" s="137">
        <f t="shared" si="83"/>
        <v>7.5224252491694354</v>
      </c>
      <c r="C175" s="170">
        <f t="shared" si="83"/>
        <v>6.8945538818076475</v>
      </c>
      <c r="D175" s="170">
        <f t="shared" si="83"/>
        <v>5.2671606864274567</v>
      </c>
      <c r="E175" s="171">
        <f t="shared" si="84"/>
        <v>5.2671606864274567</v>
      </c>
      <c r="F175" s="138">
        <f>E175-C175</f>
        <v>-1.6273931953801908</v>
      </c>
      <c r="G175" s="139"/>
      <c r="H175" s="138">
        <f>E175-B175</f>
        <v>-2.2552645627419787</v>
      </c>
      <c r="I175" s="139"/>
      <c r="J175" s="124"/>
      <c r="K175" s="137">
        <f t="shared" si="85"/>
        <v>7.8569871284222881</v>
      </c>
      <c r="L175" s="170">
        <f t="shared" si="85"/>
        <v>7.504627689963816</v>
      </c>
      <c r="M175" s="170">
        <f t="shared" si="85"/>
        <v>5.7244508382670283</v>
      </c>
      <c r="N175" s="171">
        <f t="shared" si="86"/>
        <v>5.7244508382670283</v>
      </c>
      <c r="O175" s="138">
        <f>N175-L175</f>
        <v>-1.7801768516967877</v>
      </c>
      <c r="P175" s="139"/>
      <c r="Q175" s="138">
        <f>N175-K175</f>
        <v>-2.1325362901552598</v>
      </c>
      <c r="R175" s="139"/>
    </row>
    <row r="176" spans="1:18" x14ac:dyDescent="0.25">
      <c r="A176" s="185" t="s">
        <v>54</v>
      </c>
      <c r="B176" s="137">
        <f t="shared" si="83"/>
        <v>2.2594008313822926</v>
      </c>
      <c r="C176" s="170">
        <f>C120/C64</f>
        <v>2.4567090685268771</v>
      </c>
      <c r="D176" s="170">
        <f>D120/D64</f>
        <v>2.2917233809001099</v>
      </c>
      <c r="E176" s="171">
        <f t="shared" si="84"/>
        <v>2.2917233809001099</v>
      </c>
      <c r="F176" s="138">
        <f t="shared" si="89"/>
        <v>-0.16498568762676724</v>
      </c>
      <c r="G176" s="139"/>
      <c r="H176" s="138">
        <f t="shared" si="90"/>
        <v>3.2322549517817212E-2</v>
      </c>
      <c r="I176" s="139"/>
      <c r="J176" s="124"/>
      <c r="K176" s="137">
        <f t="shared" si="85"/>
        <v>2.3476447615833376</v>
      </c>
      <c r="L176" s="170">
        <f>L120/L64</f>
        <v>2.6269508091651979</v>
      </c>
      <c r="M176" s="170">
        <f>M120/M64</f>
        <v>2.4097102449120387</v>
      </c>
      <c r="N176" s="171">
        <f t="shared" si="86"/>
        <v>2.4097102449120387</v>
      </c>
      <c r="O176" s="138">
        <f t="shared" si="87"/>
        <v>-0.21724056425315919</v>
      </c>
      <c r="P176" s="139"/>
      <c r="Q176" s="138">
        <f t="shared" si="88"/>
        <v>6.2065483328701099E-2</v>
      </c>
      <c r="R176" s="139"/>
    </row>
    <row r="177" spans="1:18" x14ac:dyDescent="0.25">
      <c r="A177" s="185" t="s">
        <v>55</v>
      </c>
      <c r="B177" s="137">
        <f t="shared" si="83"/>
        <v>2.7260385005065855</v>
      </c>
      <c r="C177" s="170">
        <f t="shared" si="83"/>
        <v>2.7251615992338998</v>
      </c>
      <c r="D177" s="170">
        <f t="shared" si="83"/>
        <v>2.7041745730550284</v>
      </c>
      <c r="E177" s="171">
        <f t="shared" si="84"/>
        <v>2.7041745730550284</v>
      </c>
      <c r="F177" s="138">
        <f>E177-C177</f>
        <v>-2.0987026178871382E-2</v>
      </c>
      <c r="G177" s="139"/>
      <c r="H177" s="138">
        <f>E177-B177</f>
        <v>-2.1863927451557075E-2</v>
      </c>
      <c r="I177" s="139"/>
      <c r="J177" s="124"/>
      <c r="K177" s="137">
        <f t="shared" si="85"/>
        <v>2.6817946326805511</v>
      </c>
      <c r="L177" s="170">
        <f t="shared" si="85"/>
        <v>2.9572949117341643</v>
      </c>
      <c r="M177" s="170">
        <f t="shared" si="85"/>
        <v>2.6833020637898688</v>
      </c>
      <c r="N177" s="171">
        <f t="shared" si="86"/>
        <v>2.6833020637898688</v>
      </c>
      <c r="O177" s="138">
        <f>N177-L177</f>
        <v>-0.27399284794429546</v>
      </c>
      <c r="P177" s="139"/>
      <c r="Q177" s="138">
        <f>N177-K177</f>
        <v>1.5074311093177251E-3</v>
      </c>
      <c r="R177" s="139"/>
    </row>
    <row r="178" spans="1:18" x14ac:dyDescent="0.25">
      <c r="A178" s="185" t="s">
        <v>56</v>
      </c>
      <c r="B178" s="137">
        <f t="shared" si="83"/>
        <v>7.5339957342766475</v>
      </c>
      <c r="C178" s="170">
        <f>C122/C66</f>
        <v>6.5212775777716239</v>
      </c>
      <c r="D178" s="170">
        <f>D122/D66</f>
        <v>6.7735424066533829</v>
      </c>
      <c r="E178" s="171">
        <f t="shared" si="84"/>
        <v>6.7735424066533829</v>
      </c>
      <c r="F178" s="138">
        <f t="shared" si="89"/>
        <v>0.25226482888175905</v>
      </c>
      <c r="G178" s="139"/>
      <c r="H178" s="138">
        <f t="shared" si="90"/>
        <v>-0.76045332762326456</v>
      </c>
      <c r="I178" s="139"/>
      <c r="J178" s="124"/>
      <c r="K178" s="137">
        <f t="shared" si="85"/>
        <v>7.7293329569078359</v>
      </c>
      <c r="L178" s="170">
        <f>L122/L66</f>
        <v>6.8741949334478321</v>
      </c>
      <c r="M178" s="170">
        <f>M122/M66</f>
        <v>7.0276900122871684</v>
      </c>
      <c r="N178" s="171">
        <f t="shared" si="86"/>
        <v>7.0276900122871684</v>
      </c>
      <c r="O178" s="138">
        <f t="shared" si="87"/>
        <v>0.15349507883933633</v>
      </c>
      <c r="P178" s="139"/>
      <c r="Q178" s="138">
        <f t="shared" si="88"/>
        <v>-0.70164294462066756</v>
      </c>
      <c r="R178" s="139"/>
    </row>
    <row r="179" spans="1:18" x14ac:dyDescent="0.25">
      <c r="A179" s="186" t="s">
        <v>57</v>
      </c>
      <c r="B179" s="137">
        <f t="shared" si="83"/>
        <v>6.3015245623941274</v>
      </c>
      <c r="C179" s="138">
        <f>C123/C67</f>
        <v>5.433778974704242</v>
      </c>
      <c r="D179" s="139"/>
      <c r="E179" s="187">
        <f t="shared" si="84"/>
        <v>6.3448800913589647</v>
      </c>
      <c r="F179" s="138">
        <f t="shared" si="89"/>
        <v>0.91110111665472271</v>
      </c>
      <c r="G179" s="139"/>
      <c r="H179" s="138">
        <f t="shared" si="90"/>
        <v>4.3355528964837298E-2</v>
      </c>
      <c r="I179" s="139"/>
      <c r="J179" s="124"/>
      <c r="K179" s="137">
        <f t="shared" si="85"/>
        <v>6.4497991967871489</v>
      </c>
      <c r="L179" s="138">
        <f>L123/L67</f>
        <v>6.2677770659833438</v>
      </c>
      <c r="M179" s="139"/>
      <c r="N179" s="187">
        <f t="shared" si="86"/>
        <v>6.5175308234258038</v>
      </c>
      <c r="O179" s="138">
        <f t="shared" si="87"/>
        <v>0.24975375744245998</v>
      </c>
      <c r="P179" s="139"/>
      <c r="Q179" s="138">
        <f t="shared" si="88"/>
        <v>6.7731626638654951E-2</v>
      </c>
      <c r="R179" s="139"/>
    </row>
    <row r="180" spans="1:18" x14ac:dyDescent="0.25">
      <c r="A180" s="188" t="s">
        <v>58</v>
      </c>
      <c r="B180" s="140">
        <f>B124/B68</f>
        <v>6.1587254318046458</v>
      </c>
      <c r="C180" s="175">
        <f>C124/C68</f>
        <v>5.5249435665914222</v>
      </c>
      <c r="D180" s="175">
        <f>D124/D68</f>
        <v>7.6056160938809727</v>
      </c>
      <c r="E180" s="176">
        <f t="shared" si="84"/>
        <v>7.6056160938809727</v>
      </c>
      <c r="F180" s="138">
        <f t="shared" si="89"/>
        <v>2.0806725272895505</v>
      </c>
      <c r="G180" s="139"/>
      <c r="H180" s="138">
        <f t="shared" si="90"/>
        <v>1.4468906620763269</v>
      </c>
      <c r="I180" s="139"/>
      <c r="J180" s="124"/>
      <c r="K180" s="140">
        <f>K124/K68</f>
        <v>6.2550778283978739</v>
      </c>
      <c r="L180" s="175">
        <f>L124/L68</f>
        <v>5.8201270271936858</v>
      </c>
      <c r="M180" s="175">
        <f>M124/M68</f>
        <v>7.8678398183507072</v>
      </c>
      <c r="N180" s="176">
        <f t="shared" si="86"/>
        <v>7.8678398183507072</v>
      </c>
      <c r="O180" s="138">
        <f t="shared" si="87"/>
        <v>2.0477127911570214</v>
      </c>
      <c r="P180" s="139"/>
      <c r="Q180" s="138">
        <f t="shared" si="88"/>
        <v>1.6127619899528334</v>
      </c>
      <c r="R180" s="139"/>
    </row>
    <row r="181" spans="1:18" ht="21" x14ac:dyDescent="0.35">
      <c r="A181" s="189" t="s">
        <v>66</v>
      </c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</row>
    <row r="182" spans="1:18" x14ac:dyDescent="0.25">
      <c r="A182" s="72"/>
      <c r="B182" s="11" t="s">
        <v>114</v>
      </c>
      <c r="C182" s="12"/>
      <c r="D182" s="12"/>
      <c r="E182" s="12"/>
      <c r="F182" s="12"/>
      <c r="G182" s="12"/>
      <c r="H182" s="12"/>
      <c r="I182" s="13"/>
      <c r="J182" s="190"/>
      <c r="K182" s="11" t="str">
        <f>K$5</f>
        <v>acumulado febrero</v>
      </c>
      <c r="L182" s="12"/>
      <c r="M182" s="12"/>
      <c r="N182" s="12"/>
      <c r="O182" s="12"/>
      <c r="P182" s="12"/>
      <c r="Q182" s="12"/>
      <c r="R182" s="13"/>
    </row>
    <row r="183" spans="1:18" x14ac:dyDescent="0.25">
      <c r="A183" s="15"/>
      <c r="B183" s="16">
        <f>B$6</f>
        <v>2019</v>
      </c>
      <c r="C183" s="16">
        <f>C$6</f>
        <v>2022</v>
      </c>
      <c r="D183" s="16">
        <f>D$6</f>
        <v>2023</v>
      </c>
      <c r="E183" s="16" t="str">
        <f>CONCATENATE("var ",RIGHT(D183,2),"/",RIGHT(C183,2))</f>
        <v>var 23/22</v>
      </c>
      <c r="F183" s="16" t="str">
        <f>CONCATENATE("var ",RIGHT(D183,2),"/",RIGHT(B183,2))</f>
        <v>var 23/19</v>
      </c>
      <c r="G183" s="16" t="s">
        <v>67</v>
      </c>
      <c r="H183" s="108" t="s">
        <v>68</v>
      </c>
      <c r="I183" s="109"/>
      <c r="J183" s="191"/>
      <c r="K183" s="16">
        <f>K$6</f>
        <v>2019</v>
      </c>
      <c r="L183" s="16">
        <f>L$6</f>
        <v>2022</v>
      </c>
      <c r="M183" s="16">
        <f>M$6</f>
        <v>2023</v>
      </c>
      <c r="N183" s="16" t="s">
        <v>69</v>
      </c>
      <c r="O183" s="16" t="s">
        <v>70</v>
      </c>
      <c r="P183" s="16" t="s">
        <v>67</v>
      </c>
      <c r="Q183" s="108" t="s">
        <v>68</v>
      </c>
      <c r="R183" s="109"/>
    </row>
    <row r="184" spans="1:18" x14ac:dyDescent="0.25">
      <c r="A184" s="192" t="s">
        <v>4</v>
      </c>
      <c r="B184" s="193">
        <v>0.72450000000000003</v>
      </c>
      <c r="C184" s="193">
        <v>0.66890000000000005</v>
      </c>
      <c r="D184" s="193">
        <v>0.79590000000000005</v>
      </c>
      <c r="E184" s="193">
        <f>D184/C184-1</f>
        <v>0.18986395574824333</v>
      </c>
      <c r="F184" s="193">
        <f>D184/B184-1</f>
        <v>9.8550724637681109E-2</v>
      </c>
      <c r="G184" s="194">
        <f>(D184-C184)*100</f>
        <v>12.7</v>
      </c>
      <c r="H184" s="195">
        <f>(D184-B184)*100</f>
        <v>7.1400000000000023</v>
      </c>
      <c r="I184" s="196"/>
      <c r="J184" s="197"/>
      <c r="K184" s="193">
        <v>0.71933289372136544</v>
      </c>
      <c r="L184" s="193">
        <v>0.60071081530368453</v>
      </c>
      <c r="M184" s="193">
        <v>0.76713900878443608</v>
      </c>
      <c r="N184" s="193">
        <f t="shared" ref="N184:N195" si="91">M184/L184-1</f>
        <v>0.27705210101239008</v>
      </c>
      <c r="O184" s="193">
        <f t="shared" ref="O184:O195" si="92">M184/K184-1</f>
        <v>6.6458958682888314E-2</v>
      </c>
      <c r="P184" s="194">
        <f>(M184-L184)*100</f>
        <v>16.642819348075154</v>
      </c>
      <c r="Q184" s="195">
        <f>(M184-K184)*100</f>
        <v>4.7806115063070642</v>
      </c>
      <c r="R184" s="196"/>
    </row>
    <row r="185" spans="1:18" x14ac:dyDescent="0.25">
      <c r="A185" s="198" t="s">
        <v>5</v>
      </c>
      <c r="B185" s="193">
        <v>0.75170000000000003</v>
      </c>
      <c r="C185" s="193">
        <v>0.69129999999999991</v>
      </c>
      <c r="D185" s="193">
        <v>0.84329999999999994</v>
      </c>
      <c r="E185" s="199">
        <f t="shared" ref="E185:E195" si="93">D185/C185-1</f>
        <v>0.21987559670186618</v>
      </c>
      <c r="F185" s="199">
        <f t="shared" ref="F185:F195" si="94">D185/B185-1</f>
        <v>0.12185712385260072</v>
      </c>
      <c r="G185" s="200">
        <f t="shared" ref="G185:G195" si="95">(D185-C185)*100</f>
        <v>15.200000000000003</v>
      </c>
      <c r="H185" s="201">
        <f t="shared" ref="H185:H195" si="96">(D185-B185)*100</f>
        <v>9.1599999999999895</v>
      </c>
      <c r="I185" s="202"/>
      <c r="J185" s="197"/>
      <c r="K185" s="199">
        <v>0.74742777337447197</v>
      </c>
      <c r="L185" s="199">
        <v>0.61207004639110629</v>
      </c>
      <c r="M185" s="199">
        <v>0.81592619316626391</v>
      </c>
      <c r="N185" s="199">
        <f t="shared" si="91"/>
        <v>0.33306015868140637</v>
      </c>
      <c r="O185" s="199">
        <f t="shared" si="92"/>
        <v>9.1645537176838765E-2</v>
      </c>
      <c r="P185" s="200">
        <f t="shared" ref="P185:P195" si="97">(M185-L185)*100</f>
        <v>20.385614677515761</v>
      </c>
      <c r="Q185" s="201">
        <f t="shared" ref="Q185:Q195" si="98">(M185-K185)*100</f>
        <v>6.8498419791791942</v>
      </c>
      <c r="R185" s="202"/>
    </row>
    <row r="186" spans="1:18" x14ac:dyDescent="0.25">
      <c r="A186" s="203" t="s">
        <v>6</v>
      </c>
      <c r="B186" s="204">
        <v>0.6984999999999999</v>
      </c>
      <c r="C186" s="204">
        <v>0.75040000000000007</v>
      </c>
      <c r="D186" s="204">
        <v>0.89610000000000001</v>
      </c>
      <c r="E186" s="204">
        <f t="shared" si="93"/>
        <v>0.19416311300639655</v>
      </c>
      <c r="F186" s="204">
        <f t="shared" si="94"/>
        <v>0.2828919112383681</v>
      </c>
      <c r="G186" s="205">
        <f t="shared" si="95"/>
        <v>14.569999999999993</v>
      </c>
      <c r="H186" s="206">
        <f t="shared" si="96"/>
        <v>19.760000000000012</v>
      </c>
      <c r="I186" s="207"/>
      <c r="J186" s="208"/>
      <c r="K186" s="204">
        <v>0.66682716182662205</v>
      </c>
      <c r="L186" s="204">
        <v>0.66105009380898483</v>
      </c>
      <c r="M186" s="204">
        <v>0.81918362812987844</v>
      </c>
      <c r="N186" s="204">
        <f t="shared" si="91"/>
        <v>0.23921565975389969</v>
      </c>
      <c r="O186" s="204">
        <f t="shared" si="92"/>
        <v>0.22847969462718098</v>
      </c>
      <c r="P186" s="205">
        <f t="shared" si="97"/>
        <v>15.813353432089361</v>
      </c>
      <c r="Q186" s="206">
        <f t="shared" si="98"/>
        <v>15.23564663032564</v>
      </c>
      <c r="R186" s="207"/>
    </row>
    <row r="187" spans="1:18" x14ac:dyDescent="0.25">
      <c r="A187" s="37" t="s">
        <v>7</v>
      </c>
      <c r="B187" s="32">
        <v>0.78909999999999991</v>
      </c>
      <c r="C187" s="32">
        <v>0.69409999999999994</v>
      </c>
      <c r="D187" s="32">
        <v>0.86599999999999999</v>
      </c>
      <c r="E187" s="32">
        <f t="shared" si="93"/>
        <v>0.24765883878403705</v>
      </c>
      <c r="F187" s="32">
        <f t="shared" si="94"/>
        <v>9.7452794322646197E-2</v>
      </c>
      <c r="G187" s="209">
        <f t="shared" si="95"/>
        <v>17.190000000000005</v>
      </c>
      <c r="H187" s="210">
        <f t="shared" si="96"/>
        <v>7.6900000000000084</v>
      </c>
      <c r="I187" s="211"/>
      <c r="J187" s="208"/>
      <c r="K187" s="32">
        <v>0.79188807909198533</v>
      </c>
      <c r="L187" s="32">
        <v>0.6133044929031819</v>
      </c>
      <c r="M187" s="32">
        <v>0.85692685175418826</v>
      </c>
      <c r="N187" s="32">
        <f t="shared" si="91"/>
        <v>0.39722904637104195</v>
      </c>
      <c r="O187" s="32">
        <f t="shared" si="92"/>
        <v>8.2131268773207644E-2</v>
      </c>
      <c r="P187" s="209">
        <f t="shared" si="97"/>
        <v>24.362235885100635</v>
      </c>
      <c r="Q187" s="210">
        <f t="shared" si="98"/>
        <v>6.5038772662202931</v>
      </c>
      <c r="R187" s="211"/>
    </row>
    <row r="188" spans="1:18" x14ac:dyDescent="0.25">
      <c r="A188" s="37" t="s">
        <v>8</v>
      </c>
      <c r="B188" s="32">
        <v>0.7034999999999999</v>
      </c>
      <c r="C188" s="32">
        <v>0.63170000000000004</v>
      </c>
      <c r="D188" s="32">
        <v>0.73430000000000006</v>
      </c>
      <c r="E188" s="32">
        <f t="shared" si="93"/>
        <v>0.16241886971663777</v>
      </c>
      <c r="F188" s="32">
        <f t="shared" si="94"/>
        <v>4.378109452736334E-2</v>
      </c>
      <c r="G188" s="209">
        <f t="shared" si="95"/>
        <v>10.260000000000002</v>
      </c>
      <c r="H188" s="210">
        <f t="shared" si="96"/>
        <v>3.0800000000000161</v>
      </c>
      <c r="I188" s="211"/>
      <c r="J188" s="208"/>
      <c r="K188" s="32">
        <v>0.70429850164577501</v>
      </c>
      <c r="L188" s="32">
        <v>0.5584362334079247</v>
      </c>
      <c r="M188" s="32">
        <v>0.69257862961102334</v>
      </c>
      <c r="N188" s="32">
        <f t="shared" si="91"/>
        <v>0.24021076745768877</v>
      </c>
      <c r="O188" s="32">
        <f t="shared" si="92"/>
        <v>-1.6640489802782765E-2</v>
      </c>
      <c r="P188" s="209">
        <f t="shared" si="97"/>
        <v>13.414239620309864</v>
      </c>
      <c r="Q188" s="210">
        <f t="shared" si="98"/>
        <v>-1.1719872034751666</v>
      </c>
      <c r="R188" s="211"/>
    </row>
    <row r="189" spans="1:18" x14ac:dyDescent="0.25">
      <c r="A189" s="37" t="s">
        <v>9</v>
      </c>
      <c r="B189" s="32">
        <v>0.63170000000000004</v>
      </c>
      <c r="C189" s="32">
        <v>0.58329999999999993</v>
      </c>
      <c r="D189" s="32">
        <v>0.62419999999999998</v>
      </c>
      <c r="E189" s="32">
        <f t="shared" si="93"/>
        <v>7.0118292473855703E-2</v>
      </c>
      <c r="F189" s="32">
        <f t="shared" si="94"/>
        <v>-1.1872724394491163E-2</v>
      </c>
      <c r="G189" s="209">
        <f t="shared" si="95"/>
        <v>4.0900000000000052</v>
      </c>
      <c r="H189" s="210">
        <f t="shared" si="96"/>
        <v>-0.75000000000000622</v>
      </c>
      <c r="I189" s="211"/>
      <c r="J189" s="208"/>
      <c r="K189" s="32">
        <v>0.62422472841216614</v>
      </c>
      <c r="L189" s="32">
        <v>0.54672924104572151</v>
      </c>
      <c r="M189" s="32">
        <v>0.62558076189735012</v>
      </c>
      <c r="N189" s="32">
        <f t="shared" si="91"/>
        <v>0.14422407826735295</v>
      </c>
      <c r="O189" s="32">
        <f t="shared" si="92"/>
        <v>2.1723482320754606E-3</v>
      </c>
      <c r="P189" s="209">
        <f t="shared" si="97"/>
        <v>7.8851520851628614</v>
      </c>
      <c r="Q189" s="210">
        <f t="shared" si="98"/>
        <v>0.13560334851839828</v>
      </c>
      <c r="R189" s="211"/>
    </row>
    <row r="190" spans="1:18" x14ac:dyDescent="0.25">
      <c r="A190" s="212" t="s">
        <v>10</v>
      </c>
      <c r="B190" s="213">
        <v>0.66590000000000005</v>
      </c>
      <c r="C190" s="213">
        <v>0.53249999999999997</v>
      </c>
      <c r="D190" s="213">
        <v>0.75580000000000003</v>
      </c>
      <c r="E190" s="213">
        <f t="shared" si="93"/>
        <v>0.41934272300469488</v>
      </c>
      <c r="F190" s="213">
        <f t="shared" si="94"/>
        <v>0.13500525604445102</v>
      </c>
      <c r="G190" s="214">
        <f t="shared" si="95"/>
        <v>22.330000000000005</v>
      </c>
      <c r="H190" s="215">
        <f t="shared" si="96"/>
        <v>8.9899999999999984</v>
      </c>
      <c r="I190" s="216"/>
      <c r="J190" s="208"/>
      <c r="K190" s="213">
        <v>0.64039789463518282</v>
      </c>
      <c r="L190" s="213">
        <v>0.55978410026530057</v>
      </c>
      <c r="M190" s="213">
        <v>0.75341156019122124</v>
      </c>
      <c r="N190" s="213">
        <f t="shared" si="91"/>
        <v>0.34589667665472112</v>
      </c>
      <c r="O190" s="213">
        <f t="shared" si="92"/>
        <v>0.17647413663097566</v>
      </c>
      <c r="P190" s="214">
        <f t="shared" si="97"/>
        <v>19.362745992592068</v>
      </c>
      <c r="Q190" s="215">
        <f t="shared" si="98"/>
        <v>11.301366555603842</v>
      </c>
      <c r="R190" s="216"/>
    </row>
    <row r="191" spans="1:18" x14ac:dyDescent="0.25">
      <c r="A191" s="198" t="s">
        <v>11</v>
      </c>
      <c r="B191" s="193">
        <v>0.66930000000000012</v>
      </c>
      <c r="C191" s="193">
        <v>0.60719999999999996</v>
      </c>
      <c r="D191" s="193">
        <v>0.68030000000000002</v>
      </c>
      <c r="E191" s="199">
        <f t="shared" si="93"/>
        <v>0.12038866930171288</v>
      </c>
      <c r="F191" s="199">
        <f t="shared" si="94"/>
        <v>1.6435081428357812E-2</v>
      </c>
      <c r="G191" s="200">
        <f t="shared" si="95"/>
        <v>7.3100000000000058</v>
      </c>
      <c r="H191" s="201">
        <f t="shared" si="96"/>
        <v>1.0999999999999899</v>
      </c>
      <c r="I191" s="202"/>
      <c r="J191" s="197"/>
      <c r="K191" s="199">
        <v>0.66229641448655807</v>
      </c>
      <c r="L191" s="199">
        <v>0.56948394789286316</v>
      </c>
      <c r="M191" s="199">
        <v>0.6467730719990642</v>
      </c>
      <c r="N191" s="199">
        <f t="shared" si="91"/>
        <v>0.13571782732801707</v>
      </c>
      <c r="O191" s="199">
        <f t="shared" si="92"/>
        <v>-2.3438663033572782E-2</v>
      </c>
      <c r="P191" s="200">
        <f t="shared" si="97"/>
        <v>7.7289124106201035</v>
      </c>
      <c r="Q191" s="201">
        <f t="shared" si="98"/>
        <v>-1.5523342487493874</v>
      </c>
      <c r="R191" s="202"/>
    </row>
    <row r="192" spans="1:18" x14ac:dyDescent="0.25">
      <c r="A192" s="36" t="s">
        <v>12</v>
      </c>
      <c r="B192" s="204">
        <v>0.74709999999999999</v>
      </c>
      <c r="C192" s="204">
        <v>0.6409999999999999</v>
      </c>
      <c r="D192" s="204">
        <v>0.70290000000000008</v>
      </c>
      <c r="E192" s="204">
        <f t="shared" si="93"/>
        <v>9.656786271450879E-2</v>
      </c>
      <c r="F192" s="204">
        <f t="shared" si="94"/>
        <v>-5.9162093427921225E-2</v>
      </c>
      <c r="G192" s="205">
        <f t="shared" si="95"/>
        <v>6.1900000000000173</v>
      </c>
      <c r="H192" s="206">
        <f t="shared" si="96"/>
        <v>-4.419999999999991</v>
      </c>
      <c r="I192" s="207"/>
      <c r="J192" s="208"/>
      <c r="K192" s="204">
        <v>0.73438143923119414</v>
      </c>
      <c r="L192" s="204">
        <v>0.70026601808923006</v>
      </c>
      <c r="M192" s="204">
        <v>0.6808723569489924</v>
      </c>
      <c r="N192" s="204">
        <f t="shared" si="91"/>
        <v>-2.7694705496570937E-2</v>
      </c>
      <c r="O192" s="204">
        <f t="shared" si="92"/>
        <v>-7.2862792308883928E-2</v>
      </c>
      <c r="P192" s="205">
        <f t="shared" si="97"/>
        <v>-1.9393661140237661</v>
      </c>
      <c r="Q192" s="206">
        <f t="shared" si="98"/>
        <v>-5.3509082282201748</v>
      </c>
      <c r="R192" s="207"/>
    </row>
    <row r="193" spans="1:18" x14ac:dyDescent="0.25">
      <c r="A193" s="37" t="s">
        <v>8</v>
      </c>
      <c r="B193" s="32">
        <v>0.67599999999999993</v>
      </c>
      <c r="C193" s="32">
        <v>0.59570000000000001</v>
      </c>
      <c r="D193" s="32">
        <v>0.69200000000000006</v>
      </c>
      <c r="E193" s="32">
        <f t="shared" si="93"/>
        <v>0.16165855296290088</v>
      </c>
      <c r="F193" s="32">
        <f t="shared" si="94"/>
        <v>2.3668639053254559E-2</v>
      </c>
      <c r="G193" s="209">
        <f t="shared" si="95"/>
        <v>9.6300000000000061</v>
      </c>
      <c r="H193" s="210">
        <f t="shared" si="96"/>
        <v>1.6000000000000125</v>
      </c>
      <c r="I193" s="211"/>
      <c r="J193" s="208"/>
      <c r="K193" s="32">
        <v>0.67398958879193349</v>
      </c>
      <c r="L193" s="32">
        <v>0.54912726553887636</v>
      </c>
      <c r="M193" s="32">
        <v>0.64650777341552146</v>
      </c>
      <c r="N193" s="32">
        <f t="shared" si="91"/>
        <v>0.1773368652184526</v>
      </c>
      <c r="O193" s="32">
        <f t="shared" si="92"/>
        <v>-4.0774836634599576E-2</v>
      </c>
      <c r="P193" s="209">
        <f t="shared" si="97"/>
        <v>9.738050787664509</v>
      </c>
      <c r="Q193" s="210">
        <f t="shared" si="98"/>
        <v>-2.7481815376412033</v>
      </c>
      <c r="R193" s="211"/>
    </row>
    <row r="194" spans="1:18" x14ac:dyDescent="0.25">
      <c r="A194" s="37" t="s">
        <v>9</v>
      </c>
      <c r="B194" s="32">
        <v>0.64290000000000003</v>
      </c>
      <c r="C194" s="32">
        <v>0.60560000000000003</v>
      </c>
      <c r="D194" s="32">
        <v>0.63880000000000003</v>
      </c>
      <c r="E194" s="32">
        <f t="shared" si="93"/>
        <v>5.482166446499348E-2</v>
      </c>
      <c r="F194" s="32">
        <f t="shared" si="94"/>
        <v>-6.3773526209364162E-3</v>
      </c>
      <c r="G194" s="209">
        <f t="shared" si="95"/>
        <v>3.3200000000000007</v>
      </c>
      <c r="H194" s="210">
        <f t="shared" si="96"/>
        <v>-0.40999999999999925</v>
      </c>
      <c r="I194" s="211"/>
      <c r="J194" s="208"/>
      <c r="K194" s="32">
        <v>0.63382739953911393</v>
      </c>
      <c r="L194" s="32">
        <v>0.55930016402405691</v>
      </c>
      <c r="M194" s="32">
        <v>0.62391602671877133</v>
      </c>
      <c r="N194" s="32">
        <f t="shared" si="91"/>
        <v>0.11552984756846074</v>
      </c>
      <c r="O194" s="32">
        <f t="shared" si="92"/>
        <v>-1.5637337274389873E-2</v>
      </c>
      <c r="P194" s="209">
        <f t="shared" si="97"/>
        <v>6.4615862694714421</v>
      </c>
      <c r="Q194" s="210">
        <f t="shared" si="98"/>
        <v>-0.9911372820342601</v>
      </c>
      <c r="R194" s="211"/>
    </row>
    <row r="195" spans="1:18" x14ac:dyDescent="0.25">
      <c r="A195" s="38" t="s">
        <v>10</v>
      </c>
      <c r="B195" s="103">
        <v>0.67260000000000009</v>
      </c>
      <c r="C195" s="103">
        <v>0.65810000000000002</v>
      </c>
      <c r="D195" s="103">
        <v>0.70530000000000004</v>
      </c>
      <c r="E195" s="103">
        <f t="shared" si="93"/>
        <v>7.1721622853669675E-2</v>
      </c>
      <c r="F195" s="103">
        <f t="shared" si="94"/>
        <v>4.8617305976806247E-2</v>
      </c>
      <c r="G195" s="217">
        <f t="shared" si="95"/>
        <v>4.7200000000000024</v>
      </c>
      <c r="H195" s="218">
        <f t="shared" si="96"/>
        <v>3.2699999999999951</v>
      </c>
      <c r="I195" s="219"/>
      <c r="J195" s="208"/>
      <c r="K195" s="103">
        <v>0.65052692924093047</v>
      </c>
      <c r="L195" s="103">
        <v>0.62777444850239139</v>
      </c>
      <c r="M195" s="103">
        <v>0.68976599327435562</v>
      </c>
      <c r="N195" s="103">
        <f t="shared" si="91"/>
        <v>9.8748117130046165E-2</v>
      </c>
      <c r="O195" s="103">
        <f t="shared" si="92"/>
        <v>6.0318892684752212E-2</v>
      </c>
      <c r="P195" s="217">
        <f t="shared" si="97"/>
        <v>6.1991544771964229</v>
      </c>
      <c r="Q195" s="218">
        <f t="shared" si="98"/>
        <v>3.9239064033425142</v>
      </c>
      <c r="R195" s="219"/>
    </row>
    <row r="196" spans="1:18" x14ac:dyDescent="0.25">
      <c r="A196" s="42" t="s">
        <v>13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4"/>
    </row>
    <row r="197" spans="1:18" ht="21" x14ac:dyDescent="0.35">
      <c r="A197" s="189" t="s">
        <v>71</v>
      </c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</row>
    <row r="198" spans="1:18" x14ac:dyDescent="0.25">
      <c r="A198" s="72"/>
      <c r="B198" s="11" t="s">
        <v>114</v>
      </c>
      <c r="C198" s="12"/>
      <c r="D198" s="12"/>
      <c r="E198" s="12"/>
      <c r="F198" s="12"/>
      <c r="G198" s="12"/>
      <c r="H198" s="12"/>
      <c r="I198" s="13"/>
      <c r="J198" s="190"/>
      <c r="K198" s="11" t="str">
        <f>K$5</f>
        <v>acumulado febrero</v>
      </c>
      <c r="L198" s="12"/>
      <c r="M198" s="12"/>
      <c r="N198" s="12"/>
      <c r="O198" s="12"/>
      <c r="P198" s="12"/>
      <c r="Q198" s="12"/>
      <c r="R198" s="13"/>
    </row>
    <row r="199" spans="1:18" x14ac:dyDescent="0.25">
      <c r="A199" s="10"/>
      <c r="B199" s="16">
        <f>B$6</f>
        <v>2019</v>
      </c>
      <c r="C199" s="16">
        <f>C$6</f>
        <v>2022</v>
      </c>
      <c r="D199" s="16">
        <f>D$6</f>
        <v>2023</v>
      </c>
      <c r="E199" s="16" t="s">
        <v>69</v>
      </c>
      <c r="F199" s="16" t="s">
        <v>70</v>
      </c>
      <c r="G199" s="16" t="str">
        <f>CONCATENATE("dif ",RIGHT(D199,2),"-",RIGHT(C199,2))</f>
        <v>dif 23-22</v>
      </c>
      <c r="H199" s="108" t="str">
        <f>CONCATENATE("dif ",RIGHT(D199,2),"-",RIGHT(B199,2))</f>
        <v>dif 23-19</v>
      </c>
      <c r="I199" s="109"/>
      <c r="J199" s="191"/>
      <c r="K199" s="16">
        <f>K$6</f>
        <v>2019</v>
      </c>
      <c r="L199" s="16">
        <f>L$6</f>
        <v>2022</v>
      </c>
      <c r="M199" s="16">
        <f>M$6</f>
        <v>2023</v>
      </c>
      <c r="N199" s="16" t="s">
        <v>69</v>
      </c>
      <c r="O199" s="16" t="s">
        <v>70</v>
      </c>
      <c r="P199" s="16" t="str">
        <f>CONCATENATE("dif ",RIGHT(M199,2),"-",RIGHT(L199,2))</f>
        <v>dif 23-22</v>
      </c>
      <c r="Q199" s="108" t="str">
        <f>CONCATENATE("dif ",RIGHT(M199,2),"-",RIGHT(K199,2))</f>
        <v>dif 23-19</v>
      </c>
      <c r="R199" s="109"/>
    </row>
    <row r="200" spans="1:18" x14ac:dyDescent="0.25">
      <c r="A200" s="192" t="s">
        <v>48</v>
      </c>
      <c r="B200" s="193">
        <v>0.72450000000000003</v>
      </c>
      <c r="C200" s="193">
        <v>0.66890000000000005</v>
      </c>
      <c r="D200" s="193">
        <v>0.79590000000000005</v>
      </c>
      <c r="E200" s="220">
        <f>IFERROR(D200/C200-1,"-")</f>
        <v>0.18986395574824333</v>
      </c>
      <c r="F200" s="220">
        <f>IFERROR(D200/B200-1,"-")</f>
        <v>9.8550724637681109E-2</v>
      </c>
      <c r="G200" s="194">
        <f>IFERROR((D200-C200)*100,"-")</f>
        <v>12.7</v>
      </c>
      <c r="H200" s="195">
        <f>IFERROR((D200-B200)*100,"-")</f>
        <v>7.1400000000000023</v>
      </c>
      <c r="I200" s="196"/>
      <c r="J200" s="197"/>
      <c r="K200" s="193">
        <v>0.71933289372136544</v>
      </c>
      <c r="L200" s="193">
        <v>0.60071081530368453</v>
      </c>
      <c r="M200" s="193">
        <v>0.76713900878443608</v>
      </c>
      <c r="N200" s="220">
        <f>IFERROR(M200/L200-1,"-")</f>
        <v>0.27705210101239008</v>
      </c>
      <c r="O200" s="220">
        <f>IFERROR(M200/K200-1,"-")</f>
        <v>6.6458958682888314E-2</v>
      </c>
      <c r="P200" s="194">
        <f>IFERROR((M200-L200)*100,"-")</f>
        <v>16.642819348075154</v>
      </c>
      <c r="Q200" s="195">
        <f>IFERROR((M200-K200)*100,"-")</f>
        <v>4.7806115063070642</v>
      </c>
      <c r="R200" s="196"/>
    </row>
    <row r="201" spans="1:18" x14ac:dyDescent="0.25">
      <c r="A201" s="221" t="s">
        <v>49</v>
      </c>
      <c r="B201" s="204">
        <v>0.77150000000000007</v>
      </c>
      <c r="C201" s="204">
        <v>0.75780000000000003</v>
      </c>
      <c r="D201" s="204">
        <v>0.83819999999999995</v>
      </c>
      <c r="E201" s="222">
        <f>IFERROR(D201/C201-1,"-")</f>
        <v>0.10609659540775929</v>
      </c>
      <c r="F201" s="222">
        <f t="shared" ref="F201:F209" si="99">IFERROR(D201/B201-1,"-")</f>
        <v>8.6454957874270821E-2</v>
      </c>
      <c r="G201" s="223">
        <f t="shared" ref="G201:G209" si="100">IFERROR((D201-C201)*100,"-")</f>
        <v>8.039999999999992</v>
      </c>
      <c r="H201" s="210">
        <f t="shared" ref="H201:H209" si="101">IFERROR((D201-B201)*100,"-")</f>
        <v>6.6699999999999875</v>
      </c>
      <c r="I201" s="211"/>
      <c r="J201" s="191"/>
      <c r="K201" s="204">
        <v>0.76590510464268802</v>
      </c>
      <c r="L201" s="204">
        <v>0.67185428067137887</v>
      </c>
      <c r="M201" s="204">
        <v>0.80413505513713834</v>
      </c>
      <c r="N201" s="222">
        <f>IFERROR(M201/L201-1,"-")</f>
        <v>0.19688908483781975</v>
      </c>
      <c r="O201" s="222">
        <f t="shared" ref="O201:O209" si="102">IFERROR(M201/K201-1,"-")</f>
        <v>4.9914735210291328E-2</v>
      </c>
      <c r="P201" s="223">
        <f t="shared" ref="P201:P209" si="103">IFERROR((M201-L201)*100,"-")</f>
        <v>13.228077446575949</v>
      </c>
      <c r="Q201" s="210">
        <f t="shared" ref="Q201:Q209" si="104">IFERROR((M201-K201)*100,"-")</f>
        <v>3.8229950494450327</v>
      </c>
      <c r="R201" s="211"/>
    </row>
    <row r="202" spans="1:18" x14ac:dyDescent="0.25">
      <c r="A202" s="99" t="s">
        <v>50</v>
      </c>
      <c r="B202" s="32">
        <v>0.6915</v>
      </c>
      <c r="C202" s="32">
        <v>0.61280000000000001</v>
      </c>
      <c r="D202" s="32">
        <v>0.74250000000000005</v>
      </c>
      <c r="E202" s="222">
        <f>IFERROR(D202/C202-1,"-")</f>
        <v>0.21165143603133174</v>
      </c>
      <c r="F202" s="222">
        <f t="shared" si="99"/>
        <v>7.3752711496746226E-2</v>
      </c>
      <c r="G202" s="223">
        <f t="shared" si="100"/>
        <v>12.970000000000004</v>
      </c>
      <c r="H202" s="210">
        <f t="shared" si="101"/>
        <v>5.100000000000005</v>
      </c>
      <c r="I202" s="211"/>
      <c r="J202" s="191"/>
      <c r="K202" s="32">
        <v>0.68567289723823499</v>
      </c>
      <c r="L202" s="32">
        <v>0.55221641121148779</v>
      </c>
      <c r="M202" s="32">
        <v>0.70323784349690821</v>
      </c>
      <c r="N202" s="222">
        <f>IFERROR(M202/L202-1,"-")</f>
        <v>0.27348233268565836</v>
      </c>
      <c r="O202" s="222">
        <f t="shared" si="102"/>
        <v>2.5617092828696508E-2</v>
      </c>
      <c r="P202" s="223">
        <f t="shared" si="103"/>
        <v>15.102143228542042</v>
      </c>
      <c r="Q202" s="210">
        <f t="shared" si="104"/>
        <v>1.756494625867322</v>
      </c>
      <c r="R202" s="211"/>
    </row>
    <row r="203" spans="1:18" x14ac:dyDescent="0.25">
      <c r="A203" s="99" t="s">
        <v>51</v>
      </c>
      <c r="B203" s="32">
        <v>0.63009999999999999</v>
      </c>
      <c r="C203" s="32">
        <v>0.58860000000000001</v>
      </c>
      <c r="D203" s="32">
        <v>0.63369999999999993</v>
      </c>
      <c r="E203" s="222">
        <f>IFERROR(D203/C203-1,"-")</f>
        <v>7.6622494053686596E-2</v>
      </c>
      <c r="F203" s="222">
        <f t="shared" si="99"/>
        <v>5.7133788287573317E-3</v>
      </c>
      <c r="G203" s="223">
        <f t="shared" si="100"/>
        <v>4.5099999999999918</v>
      </c>
      <c r="H203" s="210">
        <f t="shared" si="101"/>
        <v>0.35999999999999366</v>
      </c>
      <c r="I203" s="211"/>
      <c r="J203" s="191"/>
      <c r="K203" s="222">
        <v>0.66871700780533294</v>
      </c>
      <c r="L203" s="222">
        <v>0.57354495118136861</v>
      </c>
      <c r="M203" s="222">
        <v>0.63490559024680349</v>
      </c>
      <c r="N203" s="222">
        <f>IFERROR(M203/L203-1,"-")</f>
        <v>0.1069848822468864</v>
      </c>
      <c r="O203" s="222">
        <f t="shared" si="102"/>
        <v>-5.0561623472827999E-2</v>
      </c>
      <c r="P203" s="223">
        <f t="shared" si="103"/>
        <v>6.1360639065434874</v>
      </c>
      <c r="Q203" s="210">
        <f t="shared" si="104"/>
        <v>-3.3811417558529455</v>
      </c>
      <c r="R203" s="211"/>
    </row>
    <row r="204" spans="1:18" x14ac:dyDescent="0.25">
      <c r="A204" s="99" t="s">
        <v>52</v>
      </c>
      <c r="B204" s="32">
        <v>0.72540000000000004</v>
      </c>
      <c r="C204" s="32">
        <v>0.58499999999999996</v>
      </c>
      <c r="D204" s="32">
        <v>0.76489999999999991</v>
      </c>
      <c r="E204" s="222">
        <f t="shared" ref="E204:E209" si="105">IFERROR(D204/C204-1,"-")</f>
        <v>0.30752136752136749</v>
      </c>
      <c r="F204" s="222">
        <f t="shared" si="99"/>
        <v>5.4452715743038116E-2</v>
      </c>
      <c r="G204" s="223">
        <f t="shared" si="100"/>
        <v>17.989999999999995</v>
      </c>
      <c r="H204" s="210">
        <f t="shared" si="101"/>
        <v>3.9499999999999869</v>
      </c>
      <c r="I204" s="211"/>
      <c r="J204" s="191"/>
      <c r="K204" s="222">
        <v>0.73107165167737787</v>
      </c>
      <c r="L204" s="222">
        <v>0.52346062201281907</v>
      </c>
      <c r="M204" s="222">
        <v>0.77167120497664432</v>
      </c>
      <c r="N204" s="222">
        <f t="shared" ref="N204:N209" si="106">IFERROR(M204/L204-1,"-")</f>
        <v>0.47417240672164018</v>
      </c>
      <c r="O204" s="222">
        <f t="shared" si="102"/>
        <v>5.5534301194847924E-2</v>
      </c>
      <c r="P204" s="223">
        <f t="shared" si="103"/>
        <v>24.821058296382525</v>
      </c>
      <c r="Q204" s="210">
        <f t="shared" si="104"/>
        <v>4.0599553299266455</v>
      </c>
      <c r="R204" s="211"/>
    </row>
    <row r="205" spans="1:18" x14ac:dyDescent="0.25">
      <c r="A205" s="99" t="s">
        <v>53</v>
      </c>
      <c r="B205" s="32">
        <v>0.78489999999999993</v>
      </c>
      <c r="C205" s="32">
        <v>0.86650000000000005</v>
      </c>
      <c r="D205" s="32">
        <v>0.80540000000000012</v>
      </c>
      <c r="E205" s="222">
        <f>IFERROR(D205/C205-1,"-")</f>
        <v>-7.0513560300057621E-2</v>
      </c>
      <c r="F205" s="222">
        <f>IFERROR(D205/B205-1,"-")</f>
        <v>2.6117976812332966E-2</v>
      </c>
      <c r="G205" s="223">
        <f>IFERROR((D205-C205)*100,"-")</f>
        <v>-6.1099999999999932</v>
      </c>
      <c r="H205" s="210">
        <f>IFERROR((D205-B205)*100,"-")</f>
        <v>2.0500000000000185</v>
      </c>
      <c r="I205" s="211"/>
      <c r="J205" s="191"/>
      <c r="K205" s="222">
        <v>0.40053220585755472</v>
      </c>
      <c r="L205" s="222">
        <v>0.33326692984132278</v>
      </c>
      <c r="M205" s="222">
        <v>0.39541654726906733</v>
      </c>
      <c r="N205" s="222">
        <f>IFERROR(M205/L205-1,"-")</f>
        <v>0.18648600224851486</v>
      </c>
      <c r="O205" s="222">
        <f>IFERROR(M205/K205-1,"-")</f>
        <v>-1.2772152934704906E-2</v>
      </c>
      <c r="P205" s="223">
        <f>IFERROR((M205-L205)*100,"-")</f>
        <v>6.214961742774455</v>
      </c>
      <c r="Q205" s="210">
        <f>IFERROR((M205-K205)*100,"-")</f>
        <v>-0.51156585884873929</v>
      </c>
      <c r="R205" s="211"/>
    </row>
    <row r="206" spans="1:18" x14ac:dyDescent="0.25">
      <c r="A206" s="99" t="s">
        <v>54</v>
      </c>
      <c r="B206" s="222">
        <v>0.61280000000000001</v>
      </c>
      <c r="C206" s="222">
        <v>0.60040000000000004</v>
      </c>
      <c r="D206" s="222">
        <v>0.6581999999999999</v>
      </c>
      <c r="E206" s="222">
        <f t="shared" si="105"/>
        <v>9.6269153897401427E-2</v>
      </c>
      <c r="F206" s="222">
        <f t="shared" si="99"/>
        <v>7.4086161879895363E-2</v>
      </c>
      <c r="G206" s="223">
        <f t="shared" si="100"/>
        <v>5.7799999999999851</v>
      </c>
      <c r="H206" s="210">
        <f t="shared" si="101"/>
        <v>4.5399999999999885</v>
      </c>
      <c r="I206" s="211"/>
      <c r="J206" s="191"/>
      <c r="K206" s="222">
        <v>0.59902320803577469</v>
      </c>
      <c r="L206" s="222">
        <v>0.55731641817427779</v>
      </c>
      <c r="M206" s="222">
        <v>0.66894091736091166</v>
      </c>
      <c r="N206" s="222">
        <f t="shared" si="106"/>
        <v>0.20028927113309614</v>
      </c>
      <c r="O206" s="222">
        <f t="shared" si="102"/>
        <v>0.1167195333790163</v>
      </c>
      <c r="P206" s="223">
        <f t="shared" si="103"/>
        <v>11.162449918663386</v>
      </c>
      <c r="Q206" s="210">
        <f t="shared" si="104"/>
        <v>6.9917709325136972</v>
      </c>
      <c r="R206" s="211"/>
    </row>
    <row r="207" spans="1:18" x14ac:dyDescent="0.25">
      <c r="A207" s="99" t="s">
        <v>55</v>
      </c>
      <c r="B207" s="222">
        <v>0.61759999999999993</v>
      </c>
      <c r="C207" s="222">
        <v>0.65049999999999997</v>
      </c>
      <c r="D207" s="222">
        <v>0.76769999999999994</v>
      </c>
      <c r="E207" s="222">
        <f>IFERROR(D207/C207-1,"-")</f>
        <v>0.18016910069177561</v>
      </c>
      <c r="F207" s="222">
        <f>IFERROR(D207/B207-1,"-")</f>
        <v>0.24303756476683946</v>
      </c>
      <c r="G207" s="223">
        <f>IFERROR((D207-C207)*100,"-")</f>
        <v>11.719999999999997</v>
      </c>
      <c r="H207" s="210">
        <f>IFERROR((D207-B207)*100,"-")</f>
        <v>15.010000000000002</v>
      </c>
      <c r="I207" s="211"/>
      <c r="J207" s="191"/>
      <c r="K207" s="222">
        <v>0.56385342686593176</v>
      </c>
      <c r="L207" s="222">
        <v>0.61784406779661016</v>
      </c>
      <c r="M207" s="222">
        <v>0.73124217092312804</v>
      </c>
      <c r="N207" s="222">
        <f>IFERROR(M207/L207-1,"-")</f>
        <v>0.18353838619981322</v>
      </c>
      <c r="O207" s="222">
        <f>IFERROR(M207/K207-1,"-")</f>
        <v>0.29686570318033478</v>
      </c>
      <c r="P207" s="223">
        <f>IFERROR((M207-L207)*100,"-")</f>
        <v>11.339810312651789</v>
      </c>
      <c r="Q207" s="210">
        <f>IFERROR((M207-K207)*100,"-")</f>
        <v>16.738874405719628</v>
      </c>
      <c r="R207" s="211"/>
    </row>
    <row r="208" spans="1:18" x14ac:dyDescent="0.25">
      <c r="A208" s="99" t="s">
        <v>56</v>
      </c>
      <c r="B208" s="32">
        <v>0.75069999999999992</v>
      </c>
      <c r="C208" s="32">
        <v>0.78700000000000003</v>
      </c>
      <c r="D208" s="32">
        <v>0.87060000000000004</v>
      </c>
      <c r="E208" s="222">
        <f t="shared" si="105"/>
        <v>0.10622617534942824</v>
      </c>
      <c r="F208" s="222">
        <f t="shared" si="99"/>
        <v>0.15971759690955123</v>
      </c>
      <c r="G208" s="223">
        <f t="shared" si="100"/>
        <v>8.3600000000000012</v>
      </c>
      <c r="H208" s="210">
        <f t="shared" si="101"/>
        <v>11.990000000000013</v>
      </c>
      <c r="I208" s="211"/>
      <c r="J208" s="191"/>
      <c r="K208" s="222">
        <v>0.74083786376718896</v>
      </c>
      <c r="L208" s="222">
        <v>0.67712023007708</v>
      </c>
      <c r="M208" s="222">
        <v>0.8462528237578768</v>
      </c>
      <c r="N208" s="222">
        <f t="shared" si="106"/>
        <v>0.24978221912162279</v>
      </c>
      <c r="O208" s="222">
        <f t="shared" si="102"/>
        <v>0.1422915392777695</v>
      </c>
      <c r="P208" s="223">
        <f t="shared" si="103"/>
        <v>16.913259368079679</v>
      </c>
      <c r="Q208" s="210">
        <f t="shared" si="104"/>
        <v>10.541495999068784</v>
      </c>
      <c r="R208" s="211"/>
    </row>
    <row r="209" spans="1:18" x14ac:dyDescent="0.25">
      <c r="A209" s="100" t="s">
        <v>57</v>
      </c>
      <c r="B209" s="224">
        <v>0.58760000000000001</v>
      </c>
      <c r="C209" s="224">
        <v>0.44229999999999997</v>
      </c>
      <c r="D209" s="224">
        <v>0.91339999999999999</v>
      </c>
      <c r="E209" s="224">
        <f t="shared" si="105"/>
        <v>1.0651141758987115</v>
      </c>
      <c r="F209" s="224">
        <f t="shared" si="99"/>
        <v>0.55445881552076237</v>
      </c>
      <c r="G209" s="225">
        <f t="shared" si="100"/>
        <v>47.11</v>
      </c>
      <c r="H209" s="226">
        <f t="shared" si="101"/>
        <v>32.58</v>
      </c>
      <c r="I209" s="227"/>
      <c r="J209" s="191"/>
      <c r="K209" s="224">
        <v>0.54841960604672468</v>
      </c>
      <c r="L209" s="224">
        <v>0.47255515347862592</v>
      </c>
      <c r="M209" s="224">
        <v>0.87985867037204912</v>
      </c>
      <c r="N209" s="224">
        <f t="shared" si="106"/>
        <v>0.86191741618969742</v>
      </c>
      <c r="O209" s="224">
        <f t="shared" si="102"/>
        <v>0.60435305498010639</v>
      </c>
      <c r="P209" s="225">
        <f t="shared" si="103"/>
        <v>40.730351689342321</v>
      </c>
      <c r="Q209" s="226">
        <f t="shared" si="104"/>
        <v>33.143906432532447</v>
      </c>
      <c r="R209" s="227"/>
    </row>
    <row r="210" spans="1:18" x14ac:dyDescent="0.25">
      <c r="A210" s="99" t="s">
        <v>58</v>
      </c>
      <c r="B210" s="222">
        <v>0.6552</v>
      </c>
      <c r="C210" s="222">
        <v>0.50049999999999994</v>
      </c>
      <c r="D210" s="222">
        <v>0.84140000000000004</v>
      </c>
      <c r="E210" s="222">
        <f>IFERROR(D210/C210-1,"-")</f>
        <v>0.6811188811188813</v>
      </c>
      <c r="F210" s="222">
        <f>IFERROR(D210/B210-1,"-")</f>
        <v>0.28418803418803429</v>
      </c>
      <c r="G210" s="223">
        <f>IFERROR((D210-C210)*100,"-")</f>
        <v>34.090000000000011</v>
      </c>
      <c r="H210" s="210">
        <f>IFERROR((D210-B210)*100,"-")</f>
        <v>18.620000000000005</v>
      </c>
      <c r="I210" s="211"/>
      <c r="J210" s="191"/>
      <c r="K210" s="222">
        <v>0.66056089566899534</v>
      </c>
      <c r="L210" s="222">
        <v>0.45798619029827209</v>
      </c>
      <c r="M210" s="222">
        <v>0.83872724572145296</v>
      </c>
      <c r="N210" s="222">
        <f>IFERROR(M210/L210-1,"-")</f>
        <v>0.83133741472688549</v>
      </c>
      <c r="O210" s="222">
        <f>IFERROR(M210/K210-1,"-")</f>
        <v>0.26971979604093321</v>
      </c>
      <c r="P210" s="223">
        <f>IFERROR((M210-L210)*100,"-")</f>
        <v>38.074105542318087</v>
      </c>
      <c r="Q210" s="210">
        <f>IFERROR((M210-K210)*100,"-")</f>
        <v>17.816635005245761</v>
      </c>
      <c r="R210" s="211"/>
    </row>
    <row r="211" spans="1:18" ht="23.25" x14ac:dyDescent="0.35">
      <c r="A211" s="228" t="s">
        <v>72</v>
      </c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</row>
    <row r="212" spans="1:18" ht="21" x14ac:dyDescent="0.35">
      <c r="A212" s="229" t="s">
        <v>73</v>
      </c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</row>
    <row r="213" spans="1:18" x14ac:dyDescent="0.25">
      <c r="A213" s="72"/>
      <c r="B213" s="11" t="s">
        <v>114</v>
      </c>
      <c r="C213" s="12"/>
      <c r="D213" s="12"/>
      <c r="E213" s="12"/>
      <c r="F213" s="12"/>
      <c r="G213" s="12"/>
      <c r="H213" s="12"/>
      <c r="I213" s="13"/>
      <c r="J213" s="230"/>
      <c r="K213" s="11" t="str">
        <f>K$5</f>
        <v>acumulado febrero</v>
      </c>
      <c r="L213" s="12"/>
      <c r="M213" s="12"/>
      <c r="N213" s="12"/>
      <c r="O213" s="12"/>
      <c r="P213" s="12"/>
      <c r="Q213" s="12"/>
      <c r="R213" s="13"/>
    </row>
    <row r="214" spans="1:18" x14ac:dyDescent="0.25">
      <c r="A214" s="15"/>
      <c r="B214" s="16">
        <f>B$6</f>
        <v>2019</v>
      </c>
      <c r="C214" s="16">
        <f>C$6</f>
        <v>2022</v>
      </c>
      <c r="D214" s="16">
        <f>D$6</f>
        <v>2023</v>
      </c>
      <c r="E214" s="16" t="str">
        <f>CONCATENATE("var ",RIGHT(D214,2),"/",RIGHT(C214,2))</f>
        <v>var 23/22</v>
      </c>
      <c r="F214" s="16" t="str">
        <f>CONCATENATE("var ",RIGHT(D214,2),"/",RIGHT(B214,2))</f>
        <v>var 23/19</v>
      </c>
      <c r="G214" s="16" t="str">
        <f>CONCATENATE("dif ",RIGHT(D214,2),"-",RIGHT(C214,2))</f>
        <v>dif 23-22</v>
      </c>
      <c r="H214" s="16" t="str">
        <f>CONCATENATE("dif ",RIGHT(D214,2),"-",RIGHT(B214,2))</f>
        <v>dif 23-19</v>
      </c>
      <c r="I214" s="16" t="str">
        <f>CONCATENATE("cuota ",RIGHT(D214,2))</f>
        <v>cuota 23</v>
      </c>
      <c r="J214" s="231"/>
      <c r="K214" s="16">
        <f>K$6</f>
        <v>2019</v>
      </c>
      <c r="L214" s="16">
        <f>L$6</f>
        <v>2022</v>
      </c>
      <c r="M214" s="16">
        <f>M$6</f>
        <v>2023</v>
      </c>
      <c r="N214" s="16" t="str">
        <f>CONCATENATE("var ",RIGHT(M214,2),"/",RIGHT(L214,2))</f>
        <v>var 23/22</v>
      </c>
      <c r="O214" s="16" t="str">
        <f>CONCATENATE("var ",RIGHT(M214,2),"/",RIGHT(K214,2))</f>
        <v>var 23/19</v>
      </c>
      <c r="P214" s="16" t="str">
        <f>CONCATENATE("dif ",RIGHT(M214,2),"-",RIGHT(L214,2))</f>
        <v>dif 23-22</v>
      </c>
      <c r="Q214" s="16" t="str">
        <f>CONCATENATE("dif ",RIGHT(M214,2),"-",RIGHT(K214,2))</f>
        <v>dif 23-19</v>
      </c>
      <c r="R214" s="16" t="str">
        <f>CONCATENATE("cuota ",RIGHT(M214,2))</f>
        <v>cuota 23</v>
      </c>
    </row>
    <row r="215" spans="1:18" x14ac:dyDescent="0.25">
      <c r="A215" s="232" t="s">
        <v>4</v>
      </c>
      <c r="B215" s="233">
        <v>128044242.26000001</v>
      </c>
      <c r="C215" s="233">
        <v>115132359.81999999</v>
      </c>
      <c r="D215" s="233">
        <v>154866035.41</v>
      </c>
      <c r="E215" s="234">
        <f>D215/C215-1</f>
        <v>0.34511301298887953</v>
      </c>
      <c r="F215" s="234">
        <f>D215/B215-1</f>
        <v>0.20947285622993528</v>
      </c>
      <c r="G215" s="233">
        <f>D215-C215</f>
        <v>39733675.590000004</v>
      </c>
      <c r="H215" s="233">
        <f>D215-B215</f>
        <v>26821793.149999991</v>
      </c>
      <c r="I215" s="234">
        <f>D215/$D$215</f>
        <v>1</v>
      </c>
      <c r="J215" s="235"/>
      <c r="K215" s="233">
        <v>268511585.25999999</v>
      </c>
      <c r="L215" s="233">
        <v>217035028.01999998</v>
      </c>
      <c r="M215" s="233">
        <v>317518559.50999999</v>
      </c>
      <c r="N215" s="234">
        <f>M215/L215-1</f>
        <v>0.46298301433969624</v>
      </c>
      <c r="O215" s="234">
        <f>M215/K215-1</f>
        <v>0.18251344426180527</v>
      </c>
      <c r="P215" s="233">
        <f>M215-L215</f>
        <v>100483531.49000001</v>
      </c>
      <c r="Q215" s="233">
        <f>M215-K215</f>
        <v>49006974.25</v>
      </c>
      <c r="R215" s="234">
        <f>M215/$M$215</f>
        <v>1</v>
      </c>
    </row>
    <row r="216" spans="1:18" x14ac:dyDescent="0.25">
      <c r="A216" s="236" t="s">
        <v>5</v>
      </c>
      <c r="B216" s="237">
        <v>102934342.70999999</v>
      </c>
      <c r="C216" s="237">
        <v>98088358.849999994</v>
      </c>
      <c r="D216" s="237">
        <v>129989971.65000001</v>
      </c>
      <c r="E216" s="238">
        <f t="shared" ref="E216:E226" si="107">D216/C216-1</f>
        <v>0.3252334239660899</v>
      </c>
      <c r="F216" s="238">
        <f t="shared" ref="F216:F226" si="108">D216/B216-1</f>
        <v>0.26284355859953035</v>
      </c>
      <c r="G216" s="237">
        <f t="shared" ref="G216:G226" si="109">D216-C216</f>
        <v>31901612.800000012</v>
      </c>
      <c r="H216" s="237">
        <f t="shared" ref="H216:H226" si="110">D216-B216</f>
        <v>27055628.940000013</v>
      </c>
      <c r="I216" s="238">
        <f t="shared" ref="I216:I226" si="111">D216/$D$215</f>
        <v>0.8393704359116454</v>
      </c>
      <c r="J216" s="239"/>
      <c r="K216" s="237">
        <v>215680790.66</v>
      </c>
      <c r="L216" s="237">
        <v>183218324.47999999</v>
      </c>
      <c r="M216" s="237">
        <v>265438248.03999999</v>
      </c>
      <c r="N216" s="240">
        <f t="shared" ref="N216:N226" si="112">M216/L216-1</f>
        <v>0.44875382303245037</v>
      </c>
      <c r="O216" s="240">
        <f t="shared" ref="O216:O226" si="113">M216/K216-1</f>
        <v>0.23069953159823964</v>
      </c>
      <c r="P216" s="241">
        <f t="shared" ref="P216:P226" si="114">M216-L216</f>
        <v>82219923.560000002</v>
      </c>
      <c r="Q216" s="241">
        <f t="shared" ref="Q216:Q226" si="115">M216-K216</f>
        <v>49757457.379999995</v>
      </c>
      <c r="R216" s="240">
        <f>M216/$M$215</f>
        <v>0.83597711091165439</v>
      </c>
    </row>
    <row r="217" spans="1:18" x14ac:dyDescent="0.25">
      <c r="A217" s="242" t="s">
        <v>74</v>
      </c>
      <c r="B217" s="243">
        <v>29316470.809999999</v>
      </c>
      <c r="C217" s="243">
        <v>35124443.140000001</v>
      </c>
      <c r="D217" s="243">
        <v>39628443.380000003</v>
      </c>
      <c r="E217" s="244">
        <f t="shared" si="107"/>
        <v>0.1282297977521758</v>
      </c>
      <c r="F217" s="244">
        <f t="shared" si="108"/>
        <v>0.35174672411395913</v>
      </c>
      <c r="G217" s="243">
        <f t="shared" si="109"/>
        <v>4504000.2400000021</v>
      </c>
      <c r="H217" s="243">
        <f t="shared" si="110"/>
        <v>10311972.570000004</v>
      </c>
      <c r="I217" s="244">
        <f t="shared" si="111"/>
        <v>0.25588853795530891</v>
      </c>
      <c r="J217" s="245"/>
      <c r="K217" s="243">
        <v>60337934.859999999</v>
      </c>
      <c r="L217" s="243">
        <v>65393559.900000006</v>
      </c>
      <c r="M217" s="243">
        <v>79011849.49000001</v>
      </c>
      <c r="N217" s="246">
        <f t="shared" si="112"/>
        <v>0.20825123469077278</v>
      </c>
      <c r="O217" s="246">
        <f t="shared" si="113"/>
        <v>0.30948879296794707</v>
      </c>
      <c r="P217" s="247">
        <f t="shared" si="114"/>
        <v>13618289.590000004</v>
      </c>
      <c r="Q217" s="247">
        <f t="shared" si="115"/>
        <v>18673914.63000001</v>
      </c>
      <c r="R217" s="246">
        <f t="shared" ref="R217:R226" si="116">M217/$M$215</f>
        <v>0.2488416727889306</v>
      </c>
    </row>
    <row r="218" spans="1:18" x14ac:dyDescent="0.25">
      <c r="A218" s="248" t="s">
        <v>75</v>
      </c>
      <c r="B218" s="249">
        <v>60415642.539999999</v>
      </c>
      <c r="C218" s="249">
        <v>52935724.109999999</v>
      </c>
      <c r="D218" s="249">
        <v>76508401.859999999</v>
      </c>
      <c r="E218" s="32">
        <f t="shared" si="107"/>
        <v>0.4453075526277146</v>
      </c>
      <c r="F218" s="32">
        <f t="shared" si="108"/>
        <v>0.26636742809356528</v>
      </c>
      <c r="G218" s="249">
        <f t="shared" si="109"/>
        <v>23572677.75</v>
      </c>
      <c r="H218" s="249">
        <f t="shared" si="110"/>
        <v>16092759.32</v>
      </c>
      <c r="I218" s="32">
        <f t="shared" si="111"/>
        <v>0.49402957632025563</v>
      </c>
      <c r="J218" s="245"/>
      <c r="K218" s="249">
        <v>127757206.94</v>
      </c>
      <c r="L218" s="249">
        <v>99427991.109999999</v>
      </c>
      <c r="M218" s="249">
        <v>158175185.34</v>
      </c>
      <c r="N218" s="222">
        <f t="shared" si="112"/>
        <v>0.59085166635828257</v>
      </c>
      <c r="O218" s="222">
        <f t="shared" si="113"/>
        <v>0.23809207424427759</v>
      </c>
      <c r="P218" s="250">
        <f t="shared" si="114"/>
        <v>58747194.230000004</v>
      </c>
      <c r="Q218" s="250">
        <f t="shared" si="115"/>
        <v>30417978.400000006</v>
      </c>
      <c r="R218" s="222">
        <f t="shared" si="116"/>
        <v>0.49816044008293131</v>
      </c>
    </row>
    <row r="219" spans="1:18" x14ac:dyDescent="0.25">
      <c r="A219" s="251" t="s">
        <v>76</v>
      </c>
      <c r="B219" s="249">
        <v>11221716.08</v>
      </c>
      <c r="C219" s="249">
        <v>8821780.8300000001</v>
      </c>
      <c r="D219" s="249">
        <v>12270925.060000001</v>
      </c>
      <c r="E219" s="32">
        <f t="shared" si="107"/>
        <v>0.39098049435444882</v>
      </c>
      <c r="F219" s="32">
        <f t="shared" si="108"/>
        <v>9.3498086435279015E-2</v>
      </c>
      <c r="G219" s="249">
        <f t="shared" si="109"/>
        <v>3449144.2300000004</v>
      </c>
      <c r="H219" s="249">
        <f t="shared" si="110"/>
        <v>1049208.9800000004</v>
      </c>
      <c r="I219" s="32">
        <f t="shared" si="111"/>
        <v>7.9235740926106538E-2</v>
      </c>
      <c r="J219" s="245"/>
      <c r="K219" s="249">
        <v>23662610.170000002</v>
      </c>
      <c r="L219" s="249">
        <v>16477117.34</v>
      </c>
      <c r="M219" s="249">
        <v>24799782.530000001</v>
      </c>
      <c r="N219" s="222">
        <f t="shared" si="112"/>
        <v>0.50510444383349884</v>
      </c>
      <c r="O219" s="222">
        <f t="shared" si="113"/>
        <v>4.8057773501324563E-2</v>
      </c>
      <c r="P219" s="250">
        <f t="shared" si="114"/>
        <v>8322665.1900000013</v>
      </c>
      <c r="Q219" s="250">
        <f t="shared" si="115"/>
        <v>1137172.3599999994</v>
      </c>
      <c r="R219" s="222">
        <f t="shared" si="116"/>
        <v>7.8104985636970145E-2</v>
      </c>
    </row>
    <row r="220" spans="1:18" x14ac:dyDescent="0.25">
      <c r="A220" s="251" t="s">
        <v>77</v>
      </c>
      <c r="B220" s="249">
        <v>1458537.27</v>
      </c>
      <c r="C220" s="249">
        <v>938870.68</v>
      </c>
      <c r="D220" s="249">
        <v>1163068.8</v>
      </c>
      <c r="E220" s="32">
        <f t="shared" si="107"/>
        <v>0.23879552826167716</v>
      </c>
      <c r="F220" s="32">
        <f t="shared" si="108"/>
        <v>-0.20257862179963348</v>
      </c>
      <c r="G220" s="249">
        <f t="shared" si="109"/>
        <v>224198.12</v>
      </c>
      <c r="H220" s="249">
        <f t="shared" si="110"/>
        <v>-295468.46999999997</v>
      </c>
      <c r="I220" s="32">
        <f t="shared" si="111"/>
        <v>7.5101606166958056E-3</v>
      </c>
      <c r="J220" s="245"/>
      <c r="K220" s="249">
        <v>2821295.39</v>
      </c>
      <c r="L220" s="249">
        <v>1502013.7000000002</v>
      </c>
      <c r="M220" s="249">
        <v>2578287.9000000004</v>
      </c>
      <c r="N220" s="222">
        <f t="shared" si="112"/>
        <v>0.71655418322748998</v>
      </c>
      <c r="O220" s="222">
        <f t="shared" si="113"/>
        <v>-8.613330275919806E-2</v>
      </c>
      <c r="P220" s="250">
        <f t="shared" si="114"/>
        <v>1076274.2000000002</v>
      </c>
      <c r="Q220" s="250">
        <f t="shared" si="115"/>
        <v>-243007.48999999976</v>
      </c>
      <c r="R220" s="222">
        <f t="shared" si="116"/>
        <v>8.1201171483608961E-3</v>
      </c>
    </row>
    <row r="221" spans="1:18" x14ac:dyDescent="0.25">
      <c r="A221" s="252" t="s">
        <v>78</v>
      </c>
      <c r="B221" s="253">
        <v>521976.01</v>
      </c>
      <c r="C221" s="253">
        <v>267540.08</v>
      </c>
      <c r="D221" s="253">
        <v>419132.55</v>
      </c>
      <c r="E221" s="254">
        <f t="shared" si="107"/>
        <v>0.56661592535966943</v>
      </c>
      <c r="F221" s="254">
        <f t="shared" si="108"/>
        <v>-0.19702717755170396</v>
      </c>
      <c r="G221" s="253">
        <f t="shared" si="109"/>
        <v>151592.46999999997</v>
      </c>
      <c r="H221" s="253">
        <f t="shared" si="110"/>
        <v>-102843.46000000002</v>
      </c>
      <c r="I221" s="254">
        <f t="shared" si="111"/>
        <v>2.7064200932784763E-3</v>
      </c>
      <c r="J221" s="245"/>
      <c r="K221" s="253">
        <v>1101743.31</v>
      </c>
      <c r="L221" s="253">
        <v>417642.42000000004</v>
      </c>
      <c r="M221" s="253">
        <v>873142.78</v>
      </c>
      <c r="N221" s="255">
        <f t="shared" si="112"/>
        <v>1.0906467786485865</v>
      </c>
      <c r="O221" s="255">
        <f t="shared" si="113"/>
        <v>-0.20748982809798044</v>
      </c>
      <c r="P221" s="256">
        <f t="shared" si="114"/>
        <v>455500.36</v>
      </c>
      <c r="Q221" s="256">
        <f t="shared" si="115"/>
        <v>-228600.53000000003</v>
      </c>
      <c r="R221" s="255">
        <f t="shared" si="116"/>
        <v>2.7498952544614988E-3</v>
      </c>
    </row>
    <row r="222" spans="1:18" x14ac:dyDescent="0.25">
      <c r="A222" s="236" t="s">
        <v>11</v>
      </c>
      <c r="B222" s="237">
        <v>25109899.550000001</v>
      </c>
      <c r="C222" s="237">
        <v>17044000.960000001</v>
      </c>
      <c r="D222" s="237">
        <v>24876063.760000002</v>
      </c>
      <c r="E222" s="238">
        <f t="shared" si="107"/>
        <v>0.45952020411057282</v>
      </c>
      <c r="F222" s="238">
        <f t="shared" si="108"/>
        <v>-9.3124940438082948E-3</v>
      </c>
      <c r="G222" s="237">
        <f t="shared" si="109"/>
        <v>7832062.8000000007</v>
      </c>
      <c r="H222" s="237">
        <f t="shared" si="110"/>
        <v>-233835.78999999911</v>
      </c>
      <c r="I222" s="238">
        <f t="shared" si="111"/>
        <v>0.16062956408835469</v>
      </c>
      <c r="J222" s="239"/>
      <c r="K222" s="237">
        <v>52830794.600000001</v>
      </c>
      <c r="L222" s="237">
        <v>33816703.530000001</v>
      </c>
      <c r="M222" s="237">
        <v>52080311.469999999</v>
      </c>
      <c r="N222" s="240">
        <f t="shared" si="112"/>
        <v>0.54007653122657873</v>
      </c>
      <c r="O222" s="240">
        <f t="shared" si="113"/>
        <v>-1.4205410607244673E-2</v>
      </c>
      <c r="P222" s="241">
        <f t="shared" si="114"/>
        <v>18263607.939999998</v>
      </c>
      <c r="Q222" s="241">
        <f t="shared" si="115"/>
        <v>-750483.13000000268</v>
      </c>
      <c r="R222" s="240">
        <f>M222/$M$215</f>
        <v>0.16402288908834561</v>
      </c>
    </row>
    <row r="223" spans="1:18" x14ac:dyDescent="0.25">
      <c r="A223" s="36" t="s">
        <v>12</v>
      </c>
      <c r="B223" s="257">
        <v>1935775.48</v>
      </c>
      <c r="C223" s="257">
        <v>1606969.73</v>
      </c>
      <c r="D223" s="257">
        <v>2266123.79</v>
      </c>
      <c r="E223" s="258">
        <f t="shared" si="107"/>
        <v>0.41018449053175376</v>
      </c>
      <c r="F223" s="258">
        <f t="shared" si="108"/>
        <v>0.17065424860118594</v>
      </c>
      <c r="G223" s="257">
        <f t="shared" si="109"/>
        <v>659154.06000000006</v>
      </c>
      <c r="H223" s="257">
        <f t="shared" si="110"/>
        <v>330348.31000000006</v>
      </c>
      <c r="I223" s="258">
        <f t="shared" si="111"/>
        <v>1.4632800432971322E-2</v>
      </c>
      <c r="J223" s="245"/>
      <c r="K223" s="257">
        <v>3830230.3899999997</v>
      </c>
      <c r="L223" s="257">
        <v>2983832.1799999997</v>
      </c>
      <c r="M223" s="257">
        <v>4620659.95</v>
      </c>
      <c r="N223" s="259">
        <f t="shared" si="112"/>
        <v>0.54856562677060494</v>
      </c>
      <c r="O223" s="259">
        <f t="shared" si="113"/>
        <v>0.20636606144206393</v>
      </c>
      <c r="P223" s="260">
        <f t="shared" si="114"/>
        <v>1636827.7700000005</v>
      </c>
      <c r="Q223" s="260">
        <f t="shared" si="115"/>
        <v>790429.56000000052</v>
      </c>
      <c r="R223" s="259">
        <f t="shared" si="116"/>
        <v>1.455240902179287E-2</v>
      </c>
    </row>
    <row r="224" spans="1:18" x14ac:dyDescent="0.25">
      <c r="A224" s="37" t="s">
        <v>8</v>
      </c>
      <c r="B224" s="249">
        <v>15310888.5</v>
      </c>
      <c r="C224" s="249">
        <v>10741500.859999999</v>
      </c>
      <c r="D224" s="249">
        <v>15646581.76</v>
      </c>
      <c r="E224" s="32">
        <f t="shared" si="107"/>
        <v>0.45664762903533385</v>
      </c>
      <c r="F224" s="32">
        <f t="shared" si="108"/>
        <v>2.1925132561706029E-2</v>
      </c>
      <c r="G224" s="249">
        <f t="shared" si="109"/>
        <v>4905080.9000000004</v>
      </c>
      <c r="H224" s="249">
        <f t="shared" si="110"/>
        <v>335693.25999999978</v>
      </c>
      <c r="I224" s="32">
        <f t="shared" si="111"/>
        <v>0.10103301036006034</v>
      </c>
      <c r="J224" s="245"/>
      <c r="K224" s="249">
        <v>31900378.390000001</v>
      </c>
      <c r="L224" s="249">
        <v>21465717.119999997</v>
      </c>
      <c r="M224" s="249">
        <v>33057464.390000001</v>
      </c>
      <c r="N224" s="222">
        <f t="shared" si="112"/>
        <v>0.540012113510979</v>
      </c>
      <c r="O224" s="222">
        <f t="shared" si="113"/>
        <v>3.6271858153341441E-2</v>
      </c>
      <c r="P224" s="250">
        <f t="shared" si="114"/>
        <v>11591747.270000003</v>
      </c>
      <c r="Q224" s="250">
        <f t="shared" si="115"/>
        <v>1157086</v>
      </c>
      <c r="R224" s="222">
        <f t="shared" si="116"/>
        <v>0.10411191220133663</v>
      </c>
    </row>
    <row r="225" spans="1:18" x14ac:dyDescent="0.25">
      <c r="A225" s="37" t="s">
        <v>9</v>
      </c>
      <c r="B225" s="249">
        <v>4944746.2</v>
      </c>
      <c r="C225" s="249">
        <v>2741090.12</v>
      </c>
      <c r="D225" s="249">
        <v>4791894.1100000003</v>
      </c>
      <c r="E225" s="32">
        <f t="shared" si="107"/>
        <v>0.74817094667431072</v>
      </c>
      <c r="F225" s="32">
        <f t="shared" si="108"/>
        <v>-3.0912019306471139E-2</v>
      </c>
      <c r="G225" s="249">
        <f t="shared" si="109"/>
        <v>2050803.9900000002</v>
      </c>
      <c r="H225" s="249">
        <f t="shared" si="110"/>
        <v>-152852.08999999985</v>
      </c>
      <c r="I225" s="32">
        <f t="shared" si="111"/>
        <v>3.0942188823480262E-2</v>
      </c>
      <c r="J225" s="245"/>
      <c r="K225" s="249">
        <v>10564012.17</v>
      </c>
      <c r="L225" s="249">
        <v>5399022.3700000001</v>
      </c>
      <c r="M225" s="249">
        <v>9915134.8000000007</v>
      </c>
      <c r="N225" s="222">
        <f t="shared" si="112"/>
        <v>0.83646855310214252</v>
      </c>
      <c r="O225" s="222">
        <f t="shared" si="113"/>
        <v>-6.1423383422701927E-2</v>
      </c>
      <c r="P225" s="250">
        <f t="shared" si="114"/>
        <v>4516112.4300000006</v>
      </c>
      <c r="Q225" s="250">
        <f t="shared" si="115"/>
        <v>-648877.36999999918</v>
      </c>
      <c r="R225" s="222">
        <f t="shared" si="116"/>
        <v>3.1226945647842459E-2</v>
      </c>
    </row>
    <row r="226" spans="1:18" x14ac:dyDescent="0.25">
      <c r="A226" s="38" t="s">
        <v>10</v>
      </c>
      <c r="B226" s="261">
        <v>2918489.37</v>
      </c>
      <c r="C226" s="261">
        <v>1954440.26</v>
      </c>
      <c r="D226" s="261">
        <v>2171464.11</v>
      </c>
      <c r="E226" s="103">
        <f t="shared" si="107"/>
        <v>0.11104143444118364</v>
      </c>
      <c r="F226" s="103">
        <f t="shared" si="108"/>
        <v>-0.25596298813999119</v>
      </c>
      <c r="G226" s="261">
        <f t="shared" si="109"/>
        <v>217023.84999999986</v>
      </c>
      <c r="H226" s="261">
        <f t="shared" si="110"/>
        <v>-747025.26000000024</v>
      </c>
      <c r="I226" s="103">
        <f t="shared" si="111"/>
        <v>1.4021564536414705E-2</v>
      </c>
      <c r="J226" s="245"/>
      <c r="K226" s="261">
        <v>6536173.6500000004</v>
      </c>
      <c r="L226" s="261">
        <v>3968131.87</v>
      </c>
      <c r="M226" s="261">
        <v>4487052.34</v>
      </c>
      <c r="N226" s="262">
        <f t="shared" si="112"/>
        <v>0.1307719821317328</v>
      </c>
      <c r="O226" s="262">
        <f t="shared" si="113"/>
        <v>-0.31350472305765631</v>
      </c>
      <c r="P226" s="263">
        <f t="shared" si="114"/>
        <v>518920.46999999974</v>
      </c>
      <c r="Q226" s="263">
        <f t="shared" si="115"/>
        <v>-2049121.3100000005</v>
      </c>
      <c r="R226" s="262">
        <f t="shared" si="116"/>
        <v>1.4131622248867893E-2</v>
      </c>
    </row>
    <row r="227" spans="1:18" x14ac:dyDescent="0.25">
      <c r="A227" s="42" t="s">
        <v>13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4"/>
    </row>
    <row r="228" spans="1:18" ht="21" x14ac:dyDescent="0.35">
      <c r="A228" s="229" t="s">
        <v>79</v>
      </c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</row>
    <row r="229" spans="1:18" x14ac:dyDescent="0.25">
      <c r="A229" s="72"/>
      <c r="B229" s="11" t="s">
        <v>114</v>
      </c>
      <c r="C229" s="12"/>
      <c r="D229" s="12"/>
      <c r="E229" s="12"/>
      <c r="F229" s="12"/>
      <c r="G229" s="12"/>
      <c r="H229" s="12"/>
      <c r="I229" s="13"/>
      <c r="J229" s="230"/>
      <c r="K229" s="11" t="str">
        <f>K$5</f>
        <v>acumulado febrero</v>
      </c>
      <c r="L229" s="12"/>
      <c r="M229" s="12"/>
      <c r="N229" s="12"/>
      <c r="O229" s="12"/>
      <c r="P229" s="12"/>
      <c r="Q229" s="12"/>
      <c r="R229" s="13"/>
    </row>
    <row r="230" spans="1:18" x14ac:dyDescent="0.25">
      <c r="A230" s="15"/>
      <c r="B230" s="16">
        <f>B$6</f>
        <v>2019</v>
      </c>
      <c r="C230" s="16">
        <f>C$6</f>
        <v>2022</v>
      </c>
      <c r="D230" s="16">
        <f>D$6</f>
        <v>2023</v>
      </c>
      <c r="E230" s="16" t="str">
        <f>CONCATENATE("var ",RIGHT(D230,2),"/",RIGHT(C230,2))</f>
        <v>var 23/22</v>
      </c>
      <c r="F230" s="16" t="str">
        <f>CONCATENATE("var ",RIGHT(D230,2),"/",RIGHT(B230,2))</f>
        <v>var 23/19</v>
      </c>
      <c r="G230" s="16" t="str">
        <f>CONCATENATE("dif ",RIGHT(D230,2),"-",RIGHT(C230,2))</f>
        <v>dif 23-22</v>
      </c>
      <c r="H230" s="16" t="str">
        <f>CONCATENATE("dif ",RIGHT(D230,2),"-",RIGHT(B230,2))</f>
        <v>dif 23-19</v>
      </c>
      <c r="I230" s="16" t="str">
        <f>CONCATENATE("cuota ",RIGHT(D230,2))</f>
        <v>cuota 23</v>
      </c>
      <c r="J230" s="231"/>
      <c r="K230" s="16">
        <f>K$6</f>
        <v>2019</v>
      </c>
      <c r="L230" s="16">
        <f>L$6</f>
        <v>2022</v>
      </c>
      <c r="M230" s="16">
        <f>M$6</f>
        <v>2023</v>
      </c>
      <c r="N230" s="16" t="str">
        <f>CONCATENATE("var ",RIGHT(M230,2),"/",RIGHT(L230,2))</f>
        <v>var 23/22</v>
      </c>
      <c r="O230" s="16" t="str">
        <f>CONCATENATE("var ",RIGHT(M230,2),"/",RIGHT(K230,2))</f>
        <v>var 23/19</v>
      </c>
      <c r="P230" s="16" t="str">
        <f>CONCATENATE("dif ",RIGHT(M230,2),"-",RIGHT(L230,2))</f>
        <v>dif 23-22</v>
      </c>
      <c r="Q230" s="16" t="str">
        <f>CONCATENATE("dif ",RIGHT(M230,2),"-",RIGHT(K230,2))</f>
        <v>dif 23-19</v>
      </c>
      <c r="R230" s="16" t="str">
        <f>CONCATENATE("cuota ",RIGHT(M230,2))</f>
        <v>cuota 23</v>
      </c>
    </row>
    <row r="231" spans="1:18" x14ac:dyDescent="0.25">
      <c r="A231" s="232" t="s">
        <v>48</v>
      </c>
      <c r="B231" s="233">
        <v>128044242.26000001</v>
      </c>
      <c r="C231" s="233">
        <v>115132359.81999999</v>
      </c>
      <c r="D231" s="233">
        <v>154866035.41</v>
      </c>
      <c r="E231" s="264">
        <f t="shared" ref="E231:E241" si="117">D231/C231-1</f>
        <v>0.34511301298887953</v>
      </c>
      <c r="F231" s="264">
        <f t="shared" ref="F231:F241" si="118">D231/B231-1</f>
        <v>0.20947285622993528</v>
      </c>
      <c r="G231" s="233">
        <f>D231-C231</f>
        <v>39733675.590000004</v>
      </c>
      <c r="H231" s="233">
        <f>D231-B231</f>
        <v>26821793.149999991</v>
      </c>
      <c r="I231" s="234">
        <f>D231/$D$231</f>
        <v>1</v>
      </c>
      <c r="J231" s="235"/>
      <c r="K231" s="233">
        <v>268511585.25999999</v>
      </c>
      <c r="L231" s="233">
        <v>217035028.01999998</v>
      </c>
      <c r="M231" s="233">
        <v>317518559.50999999</v>
      </c>
      <c r="N231" s="264">
        <f t="shared" ref="N231:N241" si="119">M231/L231-1</f>
        <v>0.46298301433969624</v>
      </c>
      <c r="O231" s="264">
        <f t="shared" ref="O231:O241" si="120">M231/K231-1</f>
        <v>0.18251344426180527</v>
      </c>
      <c r="P231" s="233">
        <f>M231-L231</f>
        <v>100483531.49000001</v>
      </c>
      <c r="Q231" s="233">
        <f>M231-K231</f>
        <v>49006974.25</v>
      </c>
      <c r="R231" s="234">
        <f>M231/$M$231</f>
        <v>1</v>
      </c>
    </row>
    <row r="232" spans="1:18" x14ac:dyDescent="0.25">
      <c r="A232" s="96" t="s">
        <v>49</v>
      </c>
      <c r="B232" s="265">
        <v>56656802.979999997</v>
      </c>
      <c r="C232" s="265">
        <v>56661102.710000001</v>
      </c>
      <c r="D232" s="265">
        <v>74388405.060000002</v>
      </c>
      <c r="E232" s="266">
        <f t="shared" si="117"/>
        <v>0.31286546682176275</v>
      </c>
      <c r="F232" s="266">
        <f t="shared" si="118"/>
        <v>0.31296510122993193</v>
      </c>
      <c r="G232" s="265">
        <f t="shared" ref="G232:G241" si="121">D232-C232</f>
        <v>17727302.350000001</v>
      </c>
      <c r="H232" s="265">
        <f t="shared" ref="H232:H241" si="122">D232-B232</f>
        <v>17731602.080000006</v>
      </c>
      <c r="I232" s="98">
        <f t="shared" ref="I232:I241" si="123">D232/$D$231</f>
        <v>0.48034034617765259</v>
      </c>
      <c r="J232" s="231"/>
      <c r="K232" s="265">
        <v>119493654.72</v>
      </c>
      <c r="L232" s="265">
        <v>106455964.21000001</v>
      </c>
      <c r="M232" s="265">
        <v>151198533.88</v>
      </c>
      <c r="N232" s="266">
        <f t="shared" si="119"/>
        <v>0.42029180799808175</v>
      </c>
      <c r="O232" s="266">
        <f t="shared" si="120"/>
        <v>0.26532688479812183</v>
      </c>
      <c r="P232" s="265">
        <f t="shared" ref="P232:P241" si="124">M232-L232</f>
        <v>44742569.669999987</v>
      </c>
      <c r="Q232" s="265">
        <f t="shared" ref="Q232:Q241" si="125">M232-K232</f>
        <v>31704879.159999996</v>
      </c>
      <c r="R232" s="98">
        <f t="shared" ref="R232:R241" si="126">M232/$M$231</f>
        <v>0.47618801909826036</v>
      </c>
    </row>
    <row r="233" spans="1:18" x14ac:dyDescent="0.25">
      <c r="A233" s="99" t="s">
        <v>50</v>
      </c>
      <c r="B233" s="249">
        <v>35522665.079999998</v>
      </c>
      <c r="C233" s="249">
        <v>27254185.800000001</v>
      </c>
      <c r="D233" s="249">
        <v>38290390.469999999</v>
      </c>
      <c r="E233" s="222">
        <f t="shared" si="117"/>
        <v>0.40493613535136319</v>
      </c>
      <c r="F233" s="222">
        <f t="shared" si="118"/>
        <v>7.7914350845209812E-2</v>
      </c>
      <c r="G233" s="249">
        <f t="shared" si="121"/>
        <v>11036204.669999998</v>
      </c>
      <c r="H233" s="249">
        <f t="shared" si="122"/>
        <v>2767725.3900000006</v>
      </c>
      <c r="I233" s="32">
        <f t="shared" si="123"/>
        <v>0.24724847103258069</v>
      </c>
      <c r="J233" s="231"/>
      <c r="K233" s="249">
        <v>74591392.219999999</v>
      </c>
      <c r="L233" s="249">
        <v>53875636.230000004</v>
      </c>
      <c r="M233" s="249">
        <v>79034503.379999995</v>
      </c>
      <c r="N233" s="222">
        <f t="shared" si="119"/>
        <v>0.46698041843245242</v>
      </c>
      <c r="O233" s="222">
        <f t="shared" si="120"/>
        <v>5.9566003901569076E-2</v>
      </c>
      <c r="P233" s="249">
        <f t="shared" si="124"/>
        <v>25158867.149999991</v>
      </c>
      <c r="Q233" s="249">
        <f t="shared" si="125"/>
        <v>4443111.1599999964</v>
      </c>
      <c r="R233" s="32">
        <f t="shared" si="126"/>
        <v>0.24891301945299632</v>
      </c>
    </row>
    <row r="234" spans="1:18" x14ac:dyDescent="0.25">
      <c r="A234" s="99" t="s">
        <v>51</v>
      </c>
      <c r="B234" s="249">
        <v>794748.54</v>
      </c>
      <c r="C234" s="249">
        <v>578634.11</v>
      </c>
      <c r="D234" s="249">
        <v>924668.49</v>
      </c>
      <c r="E234" s="222">
        <f t="shared" si="117"/>
        <v>0.59801932520016843</v>
      </c>
      <c r="F234" s="222">
        <f t="shared" si="118"/>
        <v>0.16347302758178062</v>
      </c>
      <c r="G234" s="249">
        <f t="shared" si="121"/>
        <v>346034.38</v>
      </c>
      <c r="H234" s="249">
        <f t="shared" si="122"/>
        <v>129919.94999999995</v>
      </c>
      <c r="I234" s="32">
        <f t="shared" si="123"/>
        <v>5.9707636187107584E-3</v>
      </c>
      <c r="J234" s="231"/>
      <c r="K234" s="249">
        <v>1792902.94</v>
      </c>
      <c r="L234" s="249">
        <v>1281840.23</v>
      </c>
      <c r="M234" s="249">
        <v>1822118.37</v>
      </c>
      <c r="N234" s="222">
        <f t="shared" si="119"/>
        <v>0.42148633453328288</v>
      </c>
      <c r="O234" s="222">
        <f t="shared" si="120"/>
        <v>1.6295042719936648E-2</v>
      </c>
      <c r="P234" s="249">
        <f t="shared" si="124"/>
        <v>540278.14000000013</v>
      </c>
      <c r="Q234" s="249">
        <f t="shared" si="125"/>
        <v>29215.430000000168</v>
      </c>
      <c r="R234" s="32">
        <f t="shared" si="126"/>
        <v>5.738620044169777E-3</v>
      </c>
    </row>
    <row r="235" spans="1:18" x14ac:dyDescent="0.25">
      <c r="A235" s="99" t="s">
        <v>52</v>
      </c>
      <c r="B235" s="249">
        <v>14360464.189999999</v>
      </c>
      <c r="C235" s="249">
        <v>9785463.75</v>
      </c>
      <c r="D235" s="249">
        <v>15390930.710000001</v>
      </c>
      <c r="E235" s="222">
        <f t="shared" si="117"/>
        <v>0.57283610702660881</v>
      </c>
      <c r="F235" s="222">
        <f t="shared" si="118"/>
        <v>7.175718739771475E-2</v>
      </c>
      <c r="G235" s="249">
        <f t="shared" si="121"/>
        <v>5605466.9600000009</v>
      </c>
      <c r="H235" s="249">
        <f t="shared" si="122"/>
        <v>1030466.5200000014</v>
      </c>
      <c r="I235" s="32">
        <f t="shared" si="123"/>
        <v>9.9382221991111797E-2</v>
      </c>
      <c r="J235" s="231"/>
      <c r="K235" s="249">
        <v>29781832.219999999</v>
      </c>
      <c r="L235" s="249">
        <v>18148115.27</v>
      </c>
      <c r="M235" s="249">
        <v>32073511.609999999</v>
      </c>
      <c r="N235" s="222">
        <f t="shared" si="119"/>
        <v>0.76731914762628683</v>
      </c>
      <c r="O235" s="222">
        <f t="shared" si="120"/>
        <v>7.6948905395451961E-2</v>
      </c>
      <c r="P235" s="249">
        <f t="shared" si="124"/>
        <v>13925396.34</v>
      </c>
      <c r="Q235" s="249">
        <f t="shared" si="125"/>
        <v>2291679.3900000006</v>
      </c>
      <c r="R235" s="32">
        <f t="shared" si="126"/>
        <v>0.10101302947297439</v>
      </c>
    </row>
    <row r="236" spans="1:18" x14ac:dyDescent="0.25">
      <c r="A236" s="99" t="s">
        <v>53</v>
      </c>
      <c r="B236" s="249">
        <v>3769275.82</v>
      </c>
      <c r="C236" s="249">
        <v>4164402.6</v>
      </c>
      <c r="D236" s="249">
        <v>5630214.1100000003</v>
      </c>
      <c r="E236" s="222">
        <f>D236/C236-1</f>
        <v>0.35198602315731908</v>
      </c>
      <c r="F236" s="222">
        <f>D236/B236-1</f>
        <v>0.49371242086497147</v>
      </c>
      <c r="G236" s="249">
        <f>D236-C236</f>
        <v>1465811.5100000002</v>
      </c>
      <c r="H236" s="249">
        <f>D236-B236</f>
        <v>1860938.2900000005</v>
      </c>
      <c r="I236" s="32">
        <f>D236/$D$231</f>
        <v>3.6355383509975532E-2</v>
      </c>
      <c r="J236" s="231"/>
      <c r="K236" s="249">
        <v>7895511.4100000001</v>
      </c>
      <c r="L236" s="249">
        <v>8281147.7800000003</v>
      </c>
      <c r="M236" s="249">
        <v>11750040.949999999</v>
      </c>
      <c r="N236" s="222">
        <f>M236/L236-1</f>
        <v>0.4188903835743405</v>
      </c>
      <c r="O236" s="222">
        <f>M236/K236-1</f>
        <v>0.4881925108889178</v>
      </c>
      <c r="P236" s="249">
        <f>M236-L236</f>
        <v>3468893.169999999</v>
      </c>
      <c r="Q236" s="249">
        <f>M236-K236</f>
        <v>3854529.5399999991</v>
      </c>
      <c r="R236" s="32">
        <f>M236/$M$231</f>
        <v>3.7005839810223567E-2</v>
      </c>
    </row>
    <row r="237" spans="1:18" x14ac:dyDescent="0.25">
      <c r="A237" s="99" t="s">
        <v>54</v>
      </c>
      <c r="B237" s="249">
        <v>2307275.5499999998</v>
      </c>
      <c r="C237" s="249">
        <v>2291558.0699999998</v>
      </c>
      <c r="D237" s="249">
        <v>3490710.75</v>
      </c>
      <c r="E237" s="222">
        <f t="shared" si="117"/>
        <v>0.52329142154359642</v>
      </c>
      <c r="F237" s="222">
        <f t="shared" si="118"/>
        <v>0.51291454980312179</v>
      </c>
      <c r="G237" s="249">
        <f t="shared" si="121"/>
        <v>1199152.6800000002</v>
      </c>
      <c r="H237" s="249">
        <f t="shared" si="122"/>
        <v>1183435.2000000002</v>
      </c>
      <c r="I237" s="32">
        <f t="shared" si="123"/>
        <v>2.2540195729544698E-2</v>
      </c>
      <c r="J237" s="231"/>
      <c r="K237" s="249">
        <v>4589899.55</v>
      </c>
      <c r="L237" s="249">
        <v>4543456.59</v>
      </c>
      <c r="M237" s="249">
        <v>6782968.5600000005</v>
      </c>
      <c r="N237" s="222">
        <f t="shared" si="119"/>
        <v>0.49290929177778287</v>
      </c>
      <c r="O237" s="222">
        <f t="shared" si="120"/>
        <v>0.47780326913690319</v>
      </c>
      <c r="P237" s="249">
        <f t="shared" si="124"/>
        <v>2239511.9700000007</v>
      </c>
      <c r="Q237" s="249">
        <f t="shared" si="125"/>
        <v>2193069.0100000007</v>
      </c>
      <c r="R237" s="32">
        <f t="shared" si="126"/>
        <v>2.1362431759792536E-2</v>
      </c>
    </row>
    <row r="238" spans="1:18" x14ac:dyDescent="0.25">
      <c r="A238" s="99" t="s">
        <v>55</v>
      </c>
      <c r="B238" s="249">
        <v>710923.87</v>
      </c>
      <c r="C238" s="249">
        <v>699489.94</v>
      </c>
      <c r="D238" s="249">
        <v>881509.93</v>
      </c>
      <c r="E238" s="222">
        <f>D238/C238-1</f>
        <v>0.26021816696892031</v>
      </c>
      <c r="F238" s="222">
        <f>D238/B238-1</f>
        <v>0.23994982753919913</v>
      </c>
      <c r="G238" s="249">
        <f>D238-C238</f>
        <v>182019.99000000011</v>
      </c>
      <c r="H238" s="249">
        <f>D238-B238</f>
        <v>170586.06000000006</v>
      </c>
      <c r="I238" s="32">
        <f>D238/$D$231</f>
        <v>5.6920804336873937E-3</v>
      </c>
      <c r="J238" s="231"/>
      <c r="K238" s="249">
        <v>1331649.2</v>
      </c>
      <c r="L238" s="249">
        <v>1363843.4</v>
      </c>
      <c r="M238" s="249">
        <v>1825163.71</v>
      </c>
      <c r="N238" s="222">
        <f>M238/L238-1</f>
        <v>0.33825020526550187</v>
      </c>
      <c r="O238" s="222">
        <f>M238/K238-1</f>
        <v>0.37060399240280395</v>
      </c>
      <c r="P238" s="249">
        <f>M238-L238</f>
        <v>461320.31000000006</v>
      </c>
      <c r="Q238" s="249">
        <f>M238-K238</f>
        <v>493514.51</v>
      </c>
      <c r="R238" s="32">
        <f>M238/$M$231</f>
        <v>5.7482111055700913E-3</v>
      </c>
    </row>
    <row r="239" spans="1:18" x14ac:dyDescent="0.25">
      <c r="A239" s="99" t="s">
        <v>56</v>
      </c>
      <c r="B239" s="249">
        <v>6496059.46</v>
      </c>
      <c r="C239" s="249">
        <v>6465811.2400000002</v>
      </c>
      <c r="D239" s="249">
        <v>9199851.7400000002</v>
      </c>
      <c r="E239" s="222">
        <f t="shared" si="117"/>
        <v>0.4228457031170616</v>
      </c>
      <c r="F239" s="222">
        <f t="shared" si="118"/>
        <v>0.41622037123410194</v>
      </c>
      <c r="G239" s="249">
        <f t="shared" si="121"/>
        <v>2734040.5</v>
      </c>
      <c r="H239" s="249">
        <f t="shared" si="122"/>
        <v>2703792.2800000003</v>
      </c>
      <c r="I239" s="32">
        <f t="shared" si="123"/>
        <v>5.9405225397834056E-2</v>
      </c>
      <c r="J239" s="231"/>
      <c r="K239" s="249">
        <v>13834191.51</v>
      </c>
      <c r="L239" s="249">
        <v>12055550.190000001</v>
      </c>
      <c r="M239" s="249">
        <v>18459396.420000002</v>
      </c>
      <c r="N239" s="222">
        <f t="shared" si="119"/>
        <v>0.53119485457511084</v>
      </c>
      <c r="O239" s="222">
        <f t="shared" si="120"/>
        <v>0.33433142129460092</v>
      </c>
      <c r="P239" s="249">
        <f t="shared" si="124"/>
        <v>6403846.2300000004</v>
      </c>
      <c r="Q239" s="249">
        <f t="shared" si="125"/>
        <v>4625204.910000002</v>
      </c>
      <c r="R239" s="32">
        <f t="shared" si="126"/>
        <v>5.8136432870213493E-2</v>
      </c>
    </row>
    <row r="240" spans="1:18" x14ac:dyDescent="0.25">
      <c r="A240" s="99" t="s">
        <v>57</v>
      </c>
      <c r="B240" s="249">
        <v>5655882.3600000003</v>
      </c>
      <c r="C240" s="249">
        <v>5100532.28</v>
      </c>
      <c r="D240" s="249">
        <v>4142115.84</v>
      </c>
      <c r="E240" s="222">
        <f>D240/C240-1</f>
        <v>-0.18790518075105689</v>
      </c>
      <c r="F240" s="222">
        <f>D240/B240-1</f>
        <v>-0.26764462618702711</v>
      </c>
      <c r="G240" s="249">
        <f>D240-C240</f>
        <v>-958416.44000000041</v>
      </c>
      <c r="H240" s="249">
        <f>D240-B240</f>
        <v>-1513766.5200000005</v>
      </c>
      <c r="I240" s="32">
        <f>D240/$D$231</f>
        <v>2.6746444622502006E-2</v>
      </c>
      <c r="J240" s="231"/>
      <c r="K240" s="249">
        <v>11476918.09</v>
      </c>
      <c r="L240" s="249">
        <v>7250696.9000000004</v>
      </c>
      <c r="M240" s="249">
        <v>9296528.870000001</v>
      </c>
      <c r="N240" s="222">
        <f>M240/L240-1</f>
        <v>0.2821565979402616</v>
      </c>
      <c r="O240" s="222">
        <f>M240/K240-1</f>
        <v>-0.18998037651761257</v>
      </c>
      <c r="P240" s="249">
        <f>M240-L240</f>
        <v>2045831.9700000007</v>
      </c>
      <c r="Q240" s="249">
        <f>M240-K240</f>
        <v>-2180389.2199999988</v>
      </c>
      <c r="R240" s="32">
        <f>M240/$M$231</f>
        <v>2.9278694399302394E-2</v>
      </c>
    </row>
    <row r="241" spans="1:18" x14ac:dyDescent="0.25">
      <c r="A241" s="101" t="s">
        <v>58</v>
      </c>
      <c r="B241" s="261">
        <v>1770144.41</v>
      </c>
      <c r="C241" s="261">
        <v>2131179.3199999998</v>
      </c>
      <c r="D241" s="261">
        <v>2527238.31</v>
      </c>
      <c r="E241" s="262">
        <f t="shared" si="117"/>
        <v>0.18584029334518903</v>
      </c>
      <c r="F241" s="262">
        <f t="shared" si="118"/>
        <v>0.42770177151817812</v>
      </c>
      <c r="G241" s="261">
        <f t="shared" si="121"/>
        <v>396058.99000000022</v>
      </c>
      <c r="H241" s="261">
        <f t="shared" si="122"/>
        <v>757093.90000000014</v>
      </c>
      <c r="I241" s="103">
        <f t="shared" si="123"/>
        <v>1.6318867486400518E-2</v>
      </c>
      <c r="J241" s="231"/>
      <c r="K241" s="261">
        <v>3723633.4</v>
      </c>
      <c r="L241" s="261">
        <v>3778777.21</v>
      </c>
      <c r="M241" s="261">
        <v>5275793.76</v>
      </c>
      <c r="N241" s="262">
        <f t="shared" si="119"/>
        <v>0.39616427929076026</v>
      </c>
      <c r="O241" s="262">
        <f t="shared" si="120"/>
        <v>0.41684027219220887</v>
      </c>
      <c r="P241" s="261">
        <f t="shared" si="124"/>
        <v>1497016.5499999998</v>
      </c>
      <c r="Q241" s="261">
        <f t="shared" si="125"/>
        <v>1552160.3599999999</v>
      </c>
      <c r="R241" s="103">
        <f t="shared" si="126"/>
        <v>1.6615701986497085E-2</v>
      </c>
    </row>
    <row r="242" spans="1:18" ht="21" x14ac:dyDescent="0.35">
      <c r="A242" s="229" t="s">
        <v>80</v>
      </c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</row>
    <row r="243" spans="1:18" x14ac:dyDescent="0.25">
      <c r="A243" s="72"/>
      <c r="B243" s="11" t="s">
        <v>114</v>
      </c>
      <c r="C243" s="12"/>
      <c r="D243" s="12"/>
      <c r="E243" s="12"/>
      <c r="F243" s="12"/>
      <c r="G243" s="12"/>
      <c r="H243" s="12"/>
      <c r="I243" s="13"/>
      <c r="J243" s="230"/>
      <c r="K243" s="11" t="str">
        <f>K$5</f>
        <v>acumulado febrero</v>
      </c>
      <c r="L243" s="12"/>
      <c r="M243" s="12"/>
      <c r="N243" s="12"/>
      <c r="O243" s="12"/>
      <c r="P243" s="12"/>
      <c r="Q243" s="12"/>
      <c r="R243" s="13"/>
    </row>
    <row r="244" spans="1:18" x14ac:dyDescent="0.25">
      <c r="A244" s="15"/>
      <c r="B244" s="16">
        <f>B$6</f>
        <v>2019</v>
      </c>
      <c r="C244" s="16">
        <f>C$6</f>
        <v>2022</v>
      </c>
      <c r="D244" s="16">
        <f>D$6</f>
        <v>2023</v>
      </c>
      <c r="E244" s="16" t="str">
        <f>CONCATENATE("var ",RIGHT(D244,2),"/",RIGHT(C244,2))</f>
        <v>var 23/22</v>
      </c>
      <c r="F244" s="16" t="str">
        <f>CONCATENATE("var ",RIGHT(D244,2),"/",RIGHT(B244,2))</f>
        <v>var 23/19</v>
      </c>
      <c r="G244" s="16" t="str">
        <f>CONCATENATE("dif ",RIGHT(D244,2),"-",RIGHT(C244,2))</f>
        <v>dif 23-22</v>
      </c>
      <c r="H244" s="108" t="str">
        <f>CONCATENATE("dif ",RIGHT(D244,2),"-",RIGHT(B244,2))</f>
        <v>dif 23-19</v>
      </c>
      <c r="I244" s="109"/>
      <c r="J244" s="231"/>
      <c r="K244" s="16">
        <f>K$6</f>
        <v>2019</v>
      </c>
      <c r="L244" s="16">
        <f>L$6</f>
        <v>2022</v>
      </c>
      <c r="M244" s="16">
        <f>M$6</f>
        <v>2023</v>
      </c>
      <c r="N244" s="16" t="str">
        <f>CONCATENATE("var ",RIGHT(M244,2),"/",RIGHT(L244,2))</f>
        <v>var 23/22</v>
      </c>
      <c r="O244" s="16" t="str">
        <f>CONCATENATE("var ",RIGHT(M244,2),"/",RIGHT(K244,2))</f>
        <v>var 23/19</v>
      </c>
      <c r="P244" s="16" t="str">
        <f>CONCATENATE("dif ",RIGHT(M244,2),"-",RIGHT(L244,2))</f>
        <v>dif 23-22</v>
      </c>
      <c r="Q244" s="108" t="str">
        <f>CONCATENATE("dif ",RIGHT(M244,2),"-",RIGHT(K244,2))</f>
        <v>dif 23-19</v>
      </c>
      <c r="R244" s="109"/>
    </row>
    <row r="245" spans="1:18" x14ac:dyDescent="0.25">
      <c r="A245" s="232" t="s">
        <v>4</v>
      </c>
      <c r="B245" s="267">
        <v>96.33</v>
      </c>
      <c r="C245" s="267">
        <v>109.22</v>
      </c>
      <c r="D245" s="267">
        <v>118.31</v>
      </c>
      <c r="E245" s="268">
        <f t="shared" ref="E245:E256" si="127">D245/C245-1</f>
        <v>8.3226515290239833E-2</v>
      </c>
      <c r="F245" s="268">
        <f t="shared" ref="F245:F256" si="128">D245/B245-1</f>
        <v>0.22817398525900545</v>
      </c>
      <c r="G245" s="269">
        <f>D245-C245</f>
        <v>9.0900000000000034</v>
      </c>
      <c r="H245" s="270">
        <f>D245-B245</f>
        <v>21.980000000000004</v>
      </c>
      <c r="I245" s="271"/>
      <c r="J245" s="272"/>
      <c r="K245" s="267">
        <v>95.909829394316517</v>
      </c>
      <c r="L245" s="267">
        <v>107.42662960551083</v>
      </c>
      <c r="M245" s="267">
        <v>115.97720294608973</v>
      </c>
      <c r="N245" s="268">
        <f t="shared" ref="N245:N256" si="129">M245/L245-1</f>
        <v>7.9594541613919212E-2</v>
      </c>
      <c r="O245" s="268">
        <f t="shared" ref="O245:O256" si="130">M245/K245-1</f>
        <v>0.20923166768725765</v>
      </c>
      <c r="P245" s="269">
        <f>M245-L245</f>
        <v>8.5505733405789073</v>
      </c>
      <c r="Q245" s="270">
        <f>M245-K245</f>
        <v>20.067373551773215</v>
      </c>
      <c r="R245" s="271"/>
    </row>
    <row r="246" spans="1:18" x14ac:dyDescent="0.25">
      <c r="A246" s="236" t="s">
        <v>5</v>
      </c>
      <c r="B246" s="273">
        <v>105.48</v>
      </c>
      <c r="C246" s="273">
        <v>118.67</v>
      </c>
      <c r="D246" s="273">
        <v>128.58000000000001</v>
      </c>
      <c r="E246" s="274">
        <f t="shared" si="127"/>
        <v>8.3508890199713637E-2</v>
      </c>
      <c r="F246" s="274">
        <f t="shared" si="128"/>
        <v>0.21899886234357235</v>
      </c>
      <c r="G246" s="275">
        <f t="shared" ref="G246:G256" si="131">D246-C246</f>
        <v>9.9100000000000108</v>
      </c>
      <c r="H246" s="276">
        <f t="shared" ref="H246:H256" si="132">D246-B246</f>
        <v>23.100000000000009</v>
      </c>
      <c r="I246" s="277"/>
      <c r="J246" s="278"/>
      <c r="K246" s="273">
        <v>105.0866049213008</v>
      </c>
      <c r="L246" s="273">
        <v>117.15659979367341</v>
      </c>
      <c r="M246" s="273">
        <v>125.59085179866517</v>
      </c>
      <c r="N246" s="274">
        <f t="shared" si="129"/>
        <v>7.1991266559847888E-2</v>
      </c>
      <c r="O246" s="274">
        <f t="shared" si="130"/>
        <v>0.1951176069749323</v>
      </c>
      <c r="P246" s="275">
        <f t="shared" ref="P246:P256" si="133">M246-L246</f>
        <v>8.4342520049917624</v>
      </c>
      <c r="Q246" s="276">
        <f t="shared" ref="Q246:Q256" si="134">M246-K246</f>
        <v>20.504246877364366</v>
      </c>
      <c r="R246" s="277"/>
    </row>
    <row r="247" spans="1:18" x14ac:dyDescent="0.25">
      <c r="A247" s="242" t="s">
        <v>74</v>
      </c>
      <c r="B247" s="279">
        <v>183.59</v>
      </c>
      <c r="C247" s="279">
        <v>214.55</v>
      </c>
      <c r="D247" s="279">
        <v>230.53</v>
      </c>
      <c r="E247" s="280">
        <f t="shared" si="127"/>
        <v>7.4481472850151498E-2</v>
      </c>
      <c r="F247" s="280">
        <f t="shared" si="128"/>
        <v>0.25567841385696388</v>
      </c>
      <c r="G247" s="281">
        <f t="shared" si="131"/>
        <v>15.97999999999999</v>
      </c>
      <c r="H247" s="282">
        <f t="shared" si="132"/>
        <v>46.94</v>
      </c>
      <c r="I247" s="283"/>
      <c r="J247" s="231"/>
      <c r="K247" s="279">
        <v>185.57965462615135</v>
      </c>
      <c r="L247" s="279">
        <v>207.85424122724027</v>
      </c>
      <c r="M247" s="279">
        <v>221.04636541408891</v>
      </c>
      <c r="N247" s="280">
        <f>M247/L247-1</f>
        <v>6.3468150127502732E-2</v>
      </c>
      <c r="O247" s="280">
        <f t="shared" si="130"/>
        <v>0.19111314146685388</v>
      </c>
      <c r="P247" s="281">
        <f t="shared" si="133"/>
        <v>13.192124186848645</v>
      </c>
      <c r="Q247" s="282">
        <f t="shared" si="134"/>
        <v>35.466710787937558</v>
      </c>
      <c r="R247" s="283"/>
    </row>
    <row r="248" spans="1:18" x14ac:dyDescent="0.25">
      <c r="A248" s="248" t="s">
        <v>75</v>
      </c>
      <c r="B248" s="284">
        <v>97.91</v>
      </c>
      <c r="C248" s="284">
        <v>102.65</v>
      </c>
      <c r="D248" s="284">
        <v>116.22</v>
      </c>
      <c r="E248" s="285">
        <f t="shared" si="127"/>
        <v>0.1321967851924013</v>
      </c>
      <c r="F248" s="285">
        <f t="shared" si="128"/>
        <v>0.18700847717291391</v>
      </c>
      <c r="G248" s="286">
        <f t="shared" si="131"/>
        <v>13.569999999999993</v>
      </c>
      <c r="H248" s="287">
        <f t="shared" si="132"/>
        <v>18.310000000000002</v>
      </c>
      <c r="I248" s="288"/>
      <c r="J248" s="231"/>
      <c r="K248" s="284">
        <v>97.608720261866949</v>
      </c>
      <c r="L248" s="284">
        <v>101.88607355232858</v>
      </c>
      <c r="M248" s="284">
        <v>114.59853174821093</v>
      </c>
      <c r="N248" s="285">
        <f t="shared" si="129"/>
        <v>0.12477130340441711</v>
      </c>
      <c r="O248" s="285">
        <f t="shared" si="130"/>
        <v>0.17406038559632098</v>
      </c>
      <c r="P248" s="286">
        <f t="shared" si="133"/>
        <v>12.712458195882348</v>
      </c>
      <c r="Q248" s="287">
        <f t="shared" si="134"/>
        <v>16.989811486343982</v>
      </c>
      <c r="R248" s="288"/>
    </row>
    <row r="249" spans="1:18" x14ac:dyDescent="0.25">
      <c r="A249" s="251" t="s">
        <v>76</v>
      </c>
      <c r="B249" s="284">
        <v>67.849999999999994</v>
      </c>
      <c r="C249" s="284">
        <v>68.12</v>
      </c>
      <c r="D249" s="284">
        <v>78.63</v>
      </c>
      <c r="E249" s="289">
        <f t="shared" si="127"/>
        <v>0.15428655314151474</v>
      </c>
      <c r="F249" s="289">
        <f t="shared" si="128"/>
        <v>0.15887988209285187</v>
      </c>
      <c r="G249" s="290">
        <f t="shared" si="131"/>
        <v>10.509999999999991</v>
      </c>
      <c r="H249" s="291">
        <f t="shared" si="132"/>
        <v>10.780000000000001</v>
      </c>
      <c r="I249" s="292"/>
      <c r="J249" s="231"/>
      <c r="K249" s="284">
        <v>67.918286972644992</v>
      </c>
      <c r="L249" s="284">
        <v>68.599270728222123</v>
      </c>
      <c r="M249" s="284">
        <v>76.784986432763361</v>
      </c>
      <c r="N249" s="289">
        <f t="shared" si="129"/>
        <v>0.11932657035045691</v>
      </c>
      <c r="O249" s="289">
        <f t="shared" si="130"/>
        <v>0.13054951553312222</v>
      </c>
      <c r="P249" s="290">
        <f t="shared" si="133"/>
        <v>8.1857157045412379</v>
      </c>
      <c r="Q249" s="291">
        <f t="shared" si="134"/>
        <v>8.8666994601183688</v>
      </c>
      <c r="R249" s="292"/>
    </row>
    <row r="250" spans="1:18" x14ac:dyDescent="0.25">
      <c r="A250" s="251" t="s">
        <v>77</v>
      </c>
      <c r="B250" s="284">
        <v>65.2</v>
      </c>
      <c r="C250" s="284">
        <v>73.94</v>
      </c>
      <c r="D250" s="284">
        <v>66.12</v>
      </c>
      <c r="E250" s="289">
        <f t="shared" si="127"/>
        <v>-0.10576142818501477</v>
      </c>
      <c r="F250" s="289">
        <f t="shared" si="128"/>
        <v>1.4110429447852679E-2</v>
      </c>
      <c r="G250" s="290">
        <f t="shared" si="131"/>
        <v>-7.8199999999999932</v>
      </c>
      <c r="H250" s="291">
        <f t="shared" si="132"/>
        <v>0.92000000000000171</v>
      </c>
      <c r="I250" s="292"/>
      <c r="J250" s="231"/>
      <c r="K250" s="284">
        <v>61.304539496153055</v>
      </c>
      <c r="L250" s="284">
        <v>60.73476442646065</v>
      </c>
      <c r="M250" s="284">
        <v>68.06434972761744</v>
      </c>
      <c r="N250" s="289">
        <f t="shared" si="129"/>
        <v>0.1206818758642203</v>
      </c>
      <c r="O250" s="289">
        <f t="shared" si="130"/>
        <v>0.11026606328049438</v>
      </c>
      <c r="P250" s="290">
        <f t="shared" si="133"/>
        <v>7.32958530115679</v>
      </c>
      <c r="Q250" s="291">
        <f t="shared" si="134"/>
        <v>6.7598102314643853</v>
      </c>
      <c r="R250" s="292"/>
    </row>
    <row r="251" spans="1:18" x14ac:dyDescent="0.25">
      <c r="A251" s="252" t="s">
        <v>78</v>
      </c>
      <c r="B251" s="293">
        <v>46.04</v>
      </c>
      <c r="C251" s="293">
        <v>53.51</v>
      </c>
      <c r="D251" s="293">
        <v>59.13</v>
      </c>
      <c r="E251" s="294">
        <f t="shared" si="127"/>
        <v>0.10502709773874042</v>
      </c>
      <c r="F251" s="294">
        <f t="shared" si="128"/>
        <v>0.28431798436142497</v>
      </c>
      <c r="G251" s="295">
        <f t="shared" si="131"/>
        <v>5.6200000000000045</v>
      </c>
      <c r="H251" s="296">
        <f t="shared" si="132"/>
        <v>13.090000000000003</v>
      </c>
      <c r="I251" s="297"/>
      <c r="J251" s="231"/>
      <c r="K251" s="293">
        <v>46.103069382753119</v>
      </c>
      <c r="L251" s="293">
        <v>49.198395827516954</v>
      </c>
      <c r="M251" s="293">
        <v>58.473371098095065</v>
      </c>
      <c r="N251" s="294">
        <f t="shared" si="129"/>
        <v>0.18852190431360705</v>
      </c>
      <c r="O251" s="294">
        <f t="shared" si="130"/>
        <v>0.26831839790627043</v>
      </c>
      <c r="P251" s="295">
        <f t="shared" si="133"/>
        <v>9.2749752705781106</v>
      </c>
      <c r="Q251" s="296">
        <f t="shared" si="134"/>
        <v>12.370301715341945</v>
      </c>
      <c r="R251" s="297"/>
    </row>
    <row r="252" spans="1:18" x14ac:dyDescent="0.25">
      <c r="A252" s="236" t="s">
        <v>11</v>
      </c>
      <c r="B252" s="273">
        <v>71.05</v>
      </c>
      <c r="C252" s="273">
        <v>74.91</v>
      </c>
      <c r="D252" s="273">
        <v>83.47</v>
      </c>
      <c r="E252" s="274">
        <f t="shared" si="127"/>
        <v>0.11427045788279266</v>
      </c>
      <c r="F252" s="274">
        <f t="shared" si="128"/>
        <v>0.17480647431386354</v>
      </c>
      <c r="G252" s="275">
        <f t="shared" si="131"/>
        <v>8.5600000000000023</v>
      </c>
      <c r="H252" s="276">
        <f t="shared" si="132"/>
        <v>12.420000000000002</v>
      </c>
      <c r="I252" s="277"/>
      <c r="J252" s="278"/>
      <c r="K252" s="273">
        <v>70.691566105732051</v>
      </c>
      <c r="L252" s="273">
        <v>74.102713319127645</v>
      </c>
      <c r="M252" s="273">
        <v>83.41773490558235</v>
      </c>
      <c r="N252" s="274">
        <f t="shared" si="129"/>
        <v>0.12570419043009973</v>
      </c>
      <c r="O252" s="274">
        <f t="shared" si="130"/>
        <v>0.18002386282991667</v>
      </c>
      <c r="P252" s="275">
        <f t="shared" si="133"/>
        <v>9.315021586454705</v>
      </c>
      <c r="Q252" s="276">
        <f t="shared" si="134"/>
        <v>12.726168799850299</v>
      </c>
      <c r="R252" s="277"/>
    </row>
    <row r="253" spans="1:18" x14ac:dyDescent="0.25">
      <c r="A253" s="36" t="s">
        <v>12</v>
      </c>
      <c r="B253" s="298">
        <v>120.75</v>
      </c>
      <c r="C253" s="298">
        <v>116.56</v>
      </c>
      <c r="D253" s="298">
        <v>146.9</v>
      </c>
      <c r="E253" s="299">
        <f t="shared" si="127"/>
        <v>0.26029512697323276</v>
      </c>
      <c r="F253" s="299">
        <f t="shared" si="128"/>
        <v>0.21656314699792967</v>
      </c>
      <c r="G253" s="300">
        <f t="shared" si="131"/>
        <v>30.340000000000003</v>
      </c>
      <c r="H253" s="301">
        <f t="shared" si="132"/>
        <v>26.150000000000006</v>
      </c>
      <c r="I253" s="302"/>
      <c r="J253" s="231"/>
      <c r="K253" s="298">
        <v>113.32750377085016</v>
      </c>
      <c r="L253" s="298">
        <v>112.53737109671691</v>
      </c>
      <c r="M253" s="298">
        <v>143.53563740769266</v>
      </c>
      <c r="N253" s="299">
        <f t="shared" si="129"/>
        <v>0.27544864438263095</v>
      </c>
      <c r="O253" s="299">
        <f t="shared" si="130"/>
        <v>0.26655606654783282</v>
      </c>
      <c r="P253" s="300">
        <f t="shared" si="133"/>
        <v>30.998266310975751</v>
      </c>
      <c r="Q253" s="301">
        <f t="shared" si="134"/>
        <v>30.208133636842504</v>
      </c>
      <c r="R253" s="302"/>
    </row>
    <row r="254" spans="1:18" x14ac:dyDescent="0.25">
      <c r="A254" s="37" t="s">
        <v>8</v>
      </c>
      <c r="B254" s="284">
        <v>75.349999999999994</v>
      </c>
      <c r="C254" s="284">
        <v>78.86</v>
      </c>
      <c r="D254" s="284">
        <v>85.43</v>
      </c>
      <c r="E254" s="303">
        <f t="shared" si="127"/>
        <v>8.3312198833375595E-2</v>
      </c>
      <c r="F254" s="303">
        <f t="shared" si="128"/>
        <v>0.13377571333775728</v>
      </c>
      <c r="G254" s="304">
        <f t="shared" si="131"/>
        <v>6.5700000000000074</v>
      </c>
      <c r="H254" s="305">
        <f t="shared" si="132"/>
        <v>10.080000000000013</v>
      </c>
      <c r="I254" s="306"/>
      <c r="J254" s="231"/>
      <c r="K254" s="284">
        <v>74.093251253628836</v>
      </c>
      <c r="L254" s="284">
        <v>78.357212191833156</v>
      </c>
      <c r="M254" s="284">
        <v>86.083828630090338</v>
      </c>
      <c r="N254" s="303">
        <f t="shared" si="129"/>
        <v>9.8607597464557273E-2</v>
      </c>
      <c r="O254" s="303">
        <f t="shared" si="130"/>
        <v>0.16183089786971983</v>
      </c>
      <c r="P254" s="304">
        <f t="shared" si="133"/>
        <v>7.7266164382571816</v>
      </c>
      <c r="Q254" s="305">
        <f t="shared" si="134"/>
        <v>11.990577376461502</v>
      </c>
      <c r="R254" s="306"/>
    </row>
    <row r="255" spans="1:18" x14ac:dyDescent="0.25">
      <c r="A255" s="37" t="s">
        <v>9</v>
      </c>
      <c r="B255" s="284">
        <v>53.77</v>
      </c>
      <c r="C255" s="284">
        <v>49.95</v>
      </c>
      <c r="D255" s="284">
        <v>67.36</v>
      </c>
      <c r="E255" s="303">
        <f t="shared" si="127"/>
        <v>0.34854854854854844</v>
      </c>
      <c r="F255" s="303">
        <f t="shared" si="128"/>
        <v>0.25274316533382923</v>
      </c>
      <c r="G255" s="304">
        <f t="shared" si="131"/>
        <v>17.409999999999997</v>
      </c>
      <c r="H255" s="305">
        <f t="shared" si="132"/>
        <v>13.589999999999996</v>
      </c>
      <c r="I255" s="306"/>
      <c r="J255" s="231"/>
      <c r="K255" s="284">
        <v>54.500536664184679</v>
      </c>
      <c r="L255" s="284">
        <v>49.40234823762885</v>
      </c>
      <c r="M255" s="284">
        <v>66.369995007363585</v>
      </c>
      <c r="N255" s="303">
        <f t="shared" si="129"/>
        <v>0.3434583046157873</v>
      </c>
      <c r="O255" s="303">
        <f t="shared" si="130"/>
        <v>0.21778608193006987</v>
      </c>
      <c r="P255" s="304">
        <f t="shared" si="133"/>
        <v>16.967646769734735</v>
      </c>
      <c r="Q255" s="305">
        <f t="shared" si="134"/>
        <v>11.869458343178906</v>
      </c>
      <c r="R255" s="306"/>
    </row>
    <row r="256" spans="1:18" x14ac:dyDescent="0.25">
      <c r="A256" s="38" t="s">
        <v>10</v>
      </c>
      <c r="B256" s="307">
        <v>69.09</v>
      </c>
      <c r="C256" s="307">
        <v>86.26</v>
      </c>
      <c r="D256" s="307">
        <v>76.739999999999995</v>
      </c>
      <c r="E256" s="308">
        <f t="shared" si="127"/>
        <v>-0.11036401576628807</v>
      </c>
      <c r="F256" s="308">
        <f t="shared" si="128"/>
        <v>0.11072514112027787</v>
      </c>
      <c r="G256" s="309">
        <f t="shared" si="131"/>
        <v>-9.5200000000000102</v>
      </c>
      <c r="H256" s="310">
        <f t="shared" si="132"/>
        <v>7.6499999999999915</v>
      </c>
      <c r="I256" s="311"/>
      <c r="J256" s="231"/>
      <c r="K256" s="307">
        <v>73.305218705076115</v>
      </c>
      <c r="L256" s="307">
        <v>85.160589119461306</v>
      </c>
      <c r="M256" s="307">
        <v>76.397976861810989</v>
      </c>
      <c r="N256" s="308">
        <f t="shared" si="129"/>
        <v>-0.10289515782186909</v>
      </c>
      <c r="O256" s="308">
        <f t="shared" si="130"/>
        <v>4.2190149778800201E-2</v>
      </c>
      <c r="P256" s="309">
        <f t="shared" si="133"/>
        <v>-8.7626122576503178</v>
      </c>
      <c r="Q256" s="310">
        <f t="shared" si="134"/>
        <v>3.0927581567348739</v>
      </c>
      <c r="R256" s="311"/>
    </row>
    <row r="257" spans="1:18" x14ac:dyDescent="0.25">
      <c r="A257" s="42" t="s">
        <v>13</v>
      </c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4"/>
    </row>
    <row r="258" spans="1:18" ht="21" x14ac:dyDescent="0.35">
      <c r="A258" s="229" t="s">
        <v>81</v>
      </c>
      <c r="B258" s="229"/>
      <c r="C258" s="229"/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</row>
    <row r="259" spans="1:18" x14ac:dyDescent="0.25">
      <c r="A259" s="72"/>
      <c r="B259" s="11" t="s">
        <v>114</v>
      </c>
      <c r="C259" s="12"/>
      <c r="D259" s="12"/>
      <c r="E259" s="12"/>
      <c r="F259" s="12"/>
      <c r="G259" s="12"/>
      <c r="H259" s="12"/>
      <c r="I259" s="13"/>
      <c r="J259" s="230"/>
      <c r="K259" s="11" t="str">
        <f>K$5</f>
        <v>acumulado febrero</v>
      </c>
      <c r="L259" s="12"/>
      <c r="M259" s="12"/>
      <c r="N259" s="12"/>
      <c r="O259" s="12"/>
      <c r="P259" s="12"/>
      <c r="Q259" s="12"/>
      <c r="R259" s="13"/>
    </row>
    <row r="260" spans="1:18" x14ac:dyDescent="0.25">
      <c r="A260" s="15"/>
      <c r="B260" s="16">
        <f>B$6</f>
        <v>2019</v>
      </c>
      <c r="C260" s="16">
        <f>C$6</f>
        <v>2022</v>
      </c>
      <c r="D260" s="16">
        <f>D$6</f>
        <v>2023</v>
      </c>
      <c r="E260" s="16" t="str">
        <f>CONCATENATE("var ",RIGHT(D260,2),"/",RIGHT(C260,2))</f>
        <v>var 23/22</v>
      </c>
      <c r="F260" s="16" t="str">
        <f>CONCATENATE("var ",RIGHT(D260,2),"/",RIGHT(B260,2))</f>
        <v>var 23/19</v>
      </c>
      <c r="G260" s="16" t="str">
        <f>CONCATENATE("dif ",RIGHT(D260,2),"-",RIGHT(C260,2))</f>
        <v>dif 23-22</v>
      </c>
      <c r="H260" s="108" t="str">
        <f>CONCATENATE("dif ",RIGHT(D260,2),"-",RIGHT(B260,2))</f>
        <v>dif 23-19</v>
      </c>
      <c r="I260" s="109"/>
      <c r="J260" s="231"/>
      <c r="K260" s="16">
        <f>K$6</f>
        <v>2019</v>
      </c>
      <c r="L260" s="16">
        <f>L$6</f>
        <v>2022</v>
      </c>
      <c r="M260" s="16">
        <f>M$6</f>
        <v>2023</v>
      </c>
      <c r="N260" s="16" t="str">
        <f>CONCATENATE("var ",RIGHT(M260,2),"/",RIGHT(L260,2))</f>
        <v>var 23/22</v>
      </c>
      <c r="O260" s="16" t="str">
        <f>CONCATENATE("var ",RIGHT(M260,2),"/",RIGHT(K260,2))</f>
        <v>var 23/19</v>
      </c>
      <c r="P260" s="16" t="str">
        <f>CONCATENATE("dif ",RIGHT(M260,2),"-",RIGHT(L260,2))</f>
        <v>dif 23-22</v>
      </c>
      <c r="Q260" s="108" t="str">
        <f>CONCATENATE("dif ",RIGHT(M260,2),"-",RIGHT(K260,2))</f>
        <v>dif 23-19</v>
      </c>
      <c r="R260" s="109"/>
    </row>
    <row r="261" spans="1:18" x14ac:dyDescent="0.25">
      <c r="A261" s="232" t="s">
        <v>48</v>
      </c>
      <c r="B261" s="267">
        <v>96.33</v>
      </c>
      <c r="C261" s="267">
        <v>109.22</v>
      </c>
      <c r="D261" s="267">
        <v>118.31</v>
      </c>
      <c r="E261" s="312">
        <f t="shared" ref="E261:E269" si="135">D261/C261-1</f>
        <v>8.3226515290239833E-2</v>
      </c>
      <c r="F261" s="312">
        <f t="shared" ref="F261:F269" si="136">D261/B261-1</f>
        <v>0.22817398525900545</v>
      </c>
      <c r="G261" s="313">
        <f>D261-C261</f>
        <v>9.0900000000000034</v>
      </c>
      <c r="H261" s="314">
        <f>D261-B261</f>
        <v>21.980000000000004</v>
      </c>
      <c r="I261" s="315"/>
      <c r="J261" s="272"/>
      <c r="K261" s="267">
        <v>95.909829394316517</v>
      </c>
      <c r="L261" s="267">
        <v>107.42662960551083</v>
      </c>
      <c r="M261" s="267">
        <v>115.97720294608973</v>
      </c>
      <c r="N261" s="312">
        <f t="shared" ref="N261:N269" si="137">M261/L261-1</f>
        <v>7.9594541613919212E-2</v>
      </c>
      <c r="O261" s="312">
        <f t="shared" ref="O261:O269" si="138">M261/K261-1</f>
        <v>0.20923166768725765</v>
      </c>
      <c r="P261" s="313">
        <f>M261-L261</f>
        <v>8.5505733405789073</v>
      </c>
      <c r="Q261" s="314">
        <f>M261-K261</f>
        <v>20.067373551773215</v>
      </c>
      <c r="R261" s="315"/>
    </row>
    <row r="262" spans="1:18" x14ac:dyDescent="0.25">
      <c r="A262" s="96" t="s">
        <v>49</v>
      </c>
      <c r="B262" s="316">
        <v>118.02</v>
      </c>
      <c r="C262" s="316">
        <v>137.80000000000001</v>
      </c>
      <c r="D262" s="316">
        <v>149.51</v>
      </c>
      <c r="E262" s="317">
        <f t="shared" si="135"/>
        <v>8.4978229317851817E-2</v>
      </c>
      <c r="F262" s="318">
        <f t="shared" si="136"/>
        <v>0.26681918318928988</v>
      </c>
      <c r="G262" s="319">
        <f t="shared" ref="G262:G269" si="139">D262-C262</f>
        <v>11.70999999999998</v>
      </c>
      <c r="H262" s="320">
        <f t="shared" ref="H262:H269" si="140">D262-B262</f>
        <v>31.489999999999995</v>
      </c>
      <c r="I262" s="321"/>
      <c r="J262" s="231"/>
      <c r="K262" s="316">
        <v>119.00120464962593</v>
      </c>
      <c r="L262" s="316">
        <v>136.87146565085982</v>
      </c>
      <c r="M262" s="316">
        <v>146.31592200561823</v>
      </c>
      <c r="N262" s="317">
        <f t="shared" si="137"/>
        <v>6.9002376133312726E-2</v>
      </c>
      <c r="O262" s="318">
        <f t="shared" si="138"/>
        <v>0.22953311637823126</v>
      </c>
      <c r="P262" s="319">
        <f t="shared" ref="P262:P269" si="141">M262-L262</f>
        <v>9.4444563547584153</v>
      </c>
      <c r="Q262" s="320">
        <f t="shared" ref="Q262:Q269" si="142">M262-K262</f>
        <v>27.3147173559923</v>
      </c>
      <c r="R262" s="321"/>
    </row>
    <row r="263" spans="1:18" x14ac:dyDescent="0.25">
      <c r="A263" s="99" t="s">
        <v>50</v>
      </c>
      <c r="B263" s="284">
        <v>92.74</v>
      </c>
      <c r="C263" s="284">
        <v>96.08</v>
      </c>
      <c r="D263" s="284">
        <v>106.63</v>
      </c>
      <c r="E263" s="322">
        <f t="shared" si="135"/>
        <v>0.10980432972522891</v>
      </c>
      <c r="F263" s="322">
        <f t="shared" si="136"/>
        <v>0.14977356049169721</v>
      </c>
      <c r="G263" s="304">
        <f t="shared" si="139"/>
        <v>10.549999999999997</v>
      </c>
      <c r="H263" s="305">
        <f t="shared" si="140"/>
        <v>13.89</v>
      </c>
      <c r="I263" s="306"/>
      <c r="J263" s="231"/>
      <c r="K263" s="284">
        <v>92.608889204242502</v>
      </c>
      <c r="L263" s="284">
        <v>95.802470136595772</v>
      </c>
      <c r="M263" s="284">
        <v>104.80183527069782</v>
      </c>
      <c r="N263" s="322">
        <f t="shared" si="137"/>
        <v>9.3936671165896879E-2</v>
      </c>
      <c r="O263" s="322">
        <f t="shared" si="138"/>
        <v>0.13166064479582107</v>
      </c>
      <c r="P263" s="304">
        <f t="shared" si="141"/>
        <v>8.9993651341020495</v>
      </c>
      <c r="Q263" s="305">
        <f t="shared" si="142"/>
        <v>12.19294606645532</v>
      </c>
      <c r="R263" s="306"/>
    </row>
    <row r="264" spans="1:18" x14ac:dyDescent="0.25">
      <c r="A264" s="99" t="s">
        <v>51</v>
      </c>
      <c r="B264" s="284">
        <v>70.45</v>
      </c>
      <c r="C264" s="284">
        <v>63.06</v>
      </c>
      <c r="D264" s="284">
        <v>88.36</v>
      </c>
      <c r="E264" s="322">
        <f t="shared" si="135"/>
        <v>0.40120520139549631</v>
      </c>
      <c r="F264" s="322">
        <f t="shared" si="136"/>
        <v>0.25422285308729586</v>
      </c>
      <c r="G264" s="304">
        <f t="shared" si="139"/>
        <v>25.299999999999997</v>
      </c>
      <c r="H264" s="305">
        <f t="shared" si="140"/>
        <v>17.909999999999997</v>
      </c>
      <c r="I264" s="306"/>
      <c r="J264" s="231"/>
      <c r="K264" s="284">
        <v>71.836444331078368</v>
      </c>
      <c r="L264" s="284">
        <v>69.78140055723847</v>
      </c>
      <c r="M264" s="284">
        <v>83.372344282581096</v>
      </c>
      <c r="N264" s="322">
        <f t="shared" si="137"/>
        <v>0.1947645592781504</v>
      </c>
      <c r="O264" s="322">
        <f t="shared" si="138"/>
        <v>0.1605856200000142</v>
      </c>
      <c r="P264" s="304">
        <f t="shared" si="141"/>
        <v>13.590943725342626</v>
      </c>
      <c r="Q264" s="305">
        <f t="shared" si="142"/>
        <v>11.535899951502728</v>
      </c>
      <c r="R264" s="306"/>
    </row>
    <row r="265" spans="1:18" x14ac:dyDescent="0.25">
      <c r="A265" s="99" t="s">
        <v>52</v>
      </c>
      <c r="B265" s="284">
        <v>60.22</v>
      </c>
      <c r="C265" s="284">
        <v>60.31</v>
      </c>
      <c r="D265" s="284">
        <v>66.91</v>
      </c>
      <c r="E265" s="322">
        <f t="shared" si="135"/>
        <v>0.10943458796219518</v>
      </c>
      <c r="F265" s="322">
        <f t="shared" si="136"/>
        <v>0.11109266024576558</v>
      </c>
      <c r="G265" s="304">
        <f t="shared" si="139"/>
        <v>6.5999999999999943</v>
      </c>
      <c r="H265" s="305">
        <f t="shared" si="140"/>
        <v>6.6899999999999977</v>
      </c>
      <c r="I265" s="306"/>
      <c r="J265" s="231"/>
      <c r="K265" s="284">
        <v>58.047045930941721</v>
      </c>
      <c r="L265" s="284">
        <v>58.25432326977181</v>
      </c>
      <c r="M265" s="284">
        <v>66.56507773904157</v>
      </c>
      <c r="N265" s="322">
        <f t="shared" si="137"/>
        <v>0.14266330810819339</v>
      </c>
      <c r="O265" s="322">
        <f t="shared" si="138"/>
        <v>0.14674358826517553</v>
      </c>
      <c r="P265" s="304">
        <f t="shared" si="141"/>
        <v>8.3107544692697601</v>
      </c>
      <c r="Q265" s="305">
        <f t="shared" si="142"/>
        <v>8.5180318080998489</v>
      </c>
      <c r="R265" s="306"/>
    </row>
    <row r="266" spans="1:18" x14ac:dyDescent="0.25">
      <c r="A266" s="99" t="s">
        <v>53</v>
      </c>
      <c r="B266" s="284">
        <v>86.03</v>
      </c>
      <c r="C266" s="284">
        <v>119.87</v>
      </c>
      <c r="D266" s="284">
        <v>139.19999999999999</v>
      </c>
      <c r="E266" s="322">
        <f>D266/C266-1</f>
        <v>0.16125802953199275</v>
      </c>
      <c r="F266" s="322">
        <f>D266/B266-1</f>
        <v>0.61804021852842017</v>
      </c>
      <c r="G266" s="304">
        <f>D266-C266</f>
        <v>19.329999999999984</v>
      </c>
      <c r="H266" s="305">
        <f>D266-B266</f>
        <v>53.169999999999987</v>
      </c>
      <c r="I266" s="306"/>
      <c r="J266" s="231"/>
      <c r="K266" s="284">
        <v>85.625867167434961</v>
      </c>
      <c r="L266" s="284">
        <v>119.93955630267902</v>
      </c>
      <c r="M266" s="284">
        <v>138.43574065188142</v>
      </c>
      <c r="N266" s="322">
        <f>M266/L266-1</f>
        <v>0.1542125460471564</v>
      </c>
      <c r="O266" s="322">
        <f>M266/K266-1</f>
        <v>0.61675140038209131</v>
      </c>
      <c r="P266" s="304">
        <f>M266-L266</f>
        <v>18.496184349202395</v>
      </c>
      <c r="Q266" s="305">
        <f>M266-K266</f>
        <v>52.809873484446456</v>
      </c>
      <c r="R266" s="306"/>
    </row>
    <row r="267" spans="1:18" x14ac:dyDescent="0.25">
      <c r="A267" s="99" t="s">
        <v>54</v>
      </c>
      <c r="B267" s="284">
        <v>65.84</v>
      </c>
      <c r="C267" s="284">
        <v>78</v>
      </c>
      <c r="D267" s="284">
        <v>100.67</v>
      </c>
      <c r="E267" s="322">
        <f t="shared" si="135"/>
        <v>0.29064102564102567</v>
      </c>
      <c r="F267" s="322">
        <f t="shared" si="136"/>
        <v>0.52900972053462936</v>
      </c>
      <c r="G267" s="304">
        <f t="shared" si="139"/>
        <v>22.67</v>
      </c>
      <c r="H267" s="305">
        <f t="shared" si="140"/>
        <v>34.83</v>
      </c>
      <c r="I267" s="306"/>
      <c r="J267" s="231"/>
      <c r="K267" s="284">
        <v>64.952804620743393</v>
      </c>
      <c r="L267" s="284">
        <v>77.651477594610085</v>
      </c>
      <c r="M267" s="284">
        <v>93.294652633269465</v>
      </c>
      <c r="N267" s="322">
        <f t="shared" si="137"/>
        <v>0.2014536686645767</v>
      </c>
      <c r="O267" s="322">
        <f t="shared" si="138"/>
        <v>0.43634525372711597</v>
      </c>
      <c r="P267" s="304">
        <f t="shared" si="141"/>
        <v>15.643175038659379</v>
      </c>
      <c r="Q267" s="305">
        <f t="shared" si="142"/>
        <v>28.341848012526071</v>
      </c>
      <c r="R267" s="306"/>
    </row>
    <row r="268" spans="1:18" x14ac:dyDescent="0.25">
      <c r="A268" s="99" t="s">
        <v>55</v>
      </c>
      <c r="B268" s="284">
        <v>88.7</v>
      </c>
      <c r="C268" s="284">
        <v>93.97</v>
      </c>
      <c r="D268" s="284">
        <v>104.31</v>
      </c>
      <c r="E268" s="322">
        <f>D268/C268-1</f>
        <v>0.11003511759072038</v>
      </c>
      <c r="F268" s="322">
        <f>D268/B268-1</f>
        <v>0.1759864712514092</v>
      </c>
      <c r="G268" s="304">
        <f>D268-C268</f>
        <v>10.340000000000003</v>
      </c>
      <c r="H268" s="305">
        <f>D268-B268</f>
        <v>15.61</v>
      </c>
      <c r="I268" s="306"/>
      <c r="J268" s="231"/>
      <c r="K268" s="284">
        <v>84.570811843004847</v>
      </c>
      <c r="L268" s="284">
        <v>92.388557572071193</v>
      </c>
      <c r="M268" s="284">
        <v>104.4906656836398</v>
      </c>
      <c r="N268" s="322">
        <f>M268/L268-1</f>
        <v>0.13099141743963161</v>
      </c>
      <c r="O268" s="322">
        <f>M268/K268-1</f>
        <v>0.23554052995983632</v>
      </c>
      <c r="P268" s="304">
        <f>M268-L268</f>
        <v>12.102108111568612</v>
      </c>
      <c r="Q268" s="305">
        <f>M268-K268</f>
        <v>19.919853840634957</v>
      </c>
      <c r="R268" s="306"/>
    </row>
    <row r="269" spans="1:18" x14ac:dyDescent="0.25">
      <c r="A269" s="99" t="s">
        <v>56</v>
      </c>
      <c r="B269" s="284">
        <v>104.89</v>
      </c>
      <c r="C269" s="284">
        <v>109.54</v>
      </c>
      <c r="D269" s="284">
        <v>131.43</v>
      </c>
      <c r="E269" s="322">
        <f t="shared" si="135"/>
        <v>0.19983567646521827</v>
      </c>
      <c r="F269" s="322">
        <f t="shared" si="136"/>
        <v>0.25302698064639162</v>
      </c>
      <c r="G269" s="304">
        <f t="shared" si="139"/>
        <v>21.89</v>
      </c>
      <c r="H269" s="305">
        <f t="shared" si="140"/>
        <v>26.540000000000006</v>
      </c>
      <c r="I269" s="306"/>
      <c r="J269" s="231"/>
      <c r="K269" s="284">
        <v>103.57602383097773</v>
      </c>
      <c r="L269" s="284">
        <v>109.50289224983422</v>
      </c>
      <c r="M269" s="284">
        <v>126.62676373998313</v>
      </c>
      <c r="N269" s="322">
        <f t="shared" si="137"/>
        <v>0.15637825758136392</v>
      </c>
      <c r="O269" s="322">
        <f t="shared" si="138"/>
        <v>0.2225489940280112</v>
      </c>
      <c r="P269" s="304">
        <f t="shared" si="141"/>
        <v>17.123871490148915</v>
      </c>
      <c r="Q269" s="310">
        <f t="shared" si="142"/>
        <v>23.050739909005401</v>
      </c>
      <c r="R269" s="311"/>
    </row>
    <row r="270" spans="1:18" x14ac:dyDescent="0.25">
      <c r="A270" s="99" t="s">
        <v>57</v>
      </c>
      <c r="B270" s="284">
        <v>162.29</v>
      </c>
      <c r="C270" s="284">
        <v>193.53</v>
      </c>
      <c r="D270" s="284">
        <v>149.53</v>
      </c>
      <c r="E270" s="322">
        <f>D270/C270-1</f>
        <v>-0.22735493205187829</v>
      </c>
      <c r="F270" s="322">
        <f>D270/B270-1</f>
        <v>-7.8624684207283191E-2</v>
      </c>
      <c r="G270" s="304">
        <f>D270-C270</f>
        <v>-44</v>
      </c>
      <c r="H270" s="305">
        <f>D270-B270</f>
        <v>-12.759999999999991</v>
      </c>
      <c r="I270" s="306"/>
      <c r="J270" s="231"/>
      <c r="K270" s="284">
        <v>162.46732979188246</v>
      </c>
      <c r="L270" s="284">
        <v>167.63678421516943</v>
      </c>
      <c r="M270" s="284">
        <v>149.52445538577581</v>
      </c>
      <c r="N270" s="322">
        <f>M270/L270-1</f>
        <v>-0.10804507443990108</v>
      </c>
      <c r="O270" s="322">
        <f>M270/K270-1</f>
        <v>-7.9664474221901926E-2</v>
      </c>
      <c r="P270" s="304">
        <f>M270-L270</f>
        <v>-18.112328829393618</v>
      </c>
      <c r="Q270" s="305">
        <f>M270-K270</f>
        <v>-12.942874406106654</v>
      </c>
      <c r="R270" s="306"/>
    </row>
    <row r="271" spans="1:18" x14ac:dyDescent="0.25">
      <c r="A271" s="99" t="s">
        <v>82</v>
      </c>
      <c r="B271" s="307">
        <v>54.02</v>
      </c>
      <c r="C271" s="307">
        <v>68.989999999999995</v>
      </c>
      <c r="D271" s="307">
        <v>82.61</v>
      </c>
      <c r="E271" s="322">
        <f>D271/C271-1</f>
        <v>0.19741991592984509</v>
      </c>
      <c r="F271" s="322">
        <f>D271/B271-1</f>
        <v>0.5292484265087003</v>
      </c>
      <c r="G271" s="304">
        <f>D271-C271</f>
        <v>13.620000000000005</v>
      </c>
      <c r="H271" s="305">
        <f>D271-B271</f>
        <v>28.589999999999996</v>
      </c>
      <c r="I271" s="306"/>
      <c r="J271" s="231"/>
      <c r="K271" s="307">
        <v>53.74594400443722</v>
      </c>
      <c r="L271" s="307">
        <v>69.276224605892551</v>
      </c>
      <c r="M271" s="307">
        <v>82.895625194551073</v>
      </c>
      <c r="N271" s="322">
        <f>M271/L271-1</f>
        <v>0.19659559489764789</v>
      </c>
      <c r="O271" s="322">
        <f>M271/K271-1</f>
        <v>0.5423605767852413</v>
      </c>
      <c r="P271" s="304">
        <f>M271-L271</f>
        <v>13.619400588658522</v>
      </c>
      <c r="Q271" s="305">
        <f>M271-K271</f>
        <v>29.149681190113853</v>
      </c>
      <c r="R271" s="306"/>
    </row>
    <row r="272" spans="1:18" x14ac:dyDescent="0.25">
      <c r="A272" s="42" t="s">
        <v>13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4"/>
    </row>
    <row r="273" spans="1:18" ht="21" x14ac:dyDescent="0.35">
      <c r="A273" s="229" t="s">
        <v>83</v>
      </c>
      <c r="B273" s="229"/>
      <c r="C273" s="229"/>
      <c r="D273" s="229"/>
      <c r="E273" s="229"/>
      <c r="F273" s="229"/>
      <c r="G273" s="229"/>
      <c r="H273" s="229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</row>
    <row r="274" spans="1:18" x14ac:dyDescent="0.25">
      <c r="A274" s="72"/>
      <c r="B274" s="11" t="s">
        <v>114</v>
      </c>
      <c r="C274" s="12"/>
      <c r="D274" s="12"/>
      <c r="E274" s="12"/>
      <c r="F274" s="12"/>
      <c r="G274" s="12"/>
      <c r="H274" s="12"/>
      <c r="I274" s="13"/>
      <c r="J274" s="230"/>
      <c r="K274" s="11" t="str">
        <f>K$5</f>
        <v>acumulado febrero</v>
      </c>
      <c r="L274" s="12"/>
      <c r="M274" s="12"/>
      <c r="N274" s="12"/>
      <c r="O274" s="12"/>
      <c r="P274" s="12"/>
      <c r="Q274" s="12"/>
      <c r="R274" s="13"/>
    </row>
    <row r="275" spans="1:18" x14ac:dyDescent="0.25">
      <c r="A275" s="15"/>
      <c r="B275" s="16">
        <f>B$6</f>
        <v>2019</v>
      </c>
      <c r="C275" s="16">
        <f>C$6</f>
        <v>2022</v>
      </c>
      <c r="D275" s="16">
        <f>D$6</f>
        <v>2023</v>
      </c>
      <c r="E275" s="16" t="str">
        <f>CONCATENATE("var ",RIGHT(D275,2),"/",RIGHT(C275,2))</f>
        <v>var 23/22</v>
      </c>
      <c r="F275" s="16" t="str">
        <f>CONCATENATE("var ",RIGHT(D275,2),"/",RIGHT(B275,2))</f>
        <v>var 23/19</v>
      </c>
      <c r="G275" s="16" t="str">
        <f>CONCATENATE("dif ",RIGHT(D275,2),"-",RIGHT(C275,2))</f>
        <v>dif 23-22</v>
      </c>
      <c r="H275" s="108" t="str">
        <f>CONCATENATE("dif ",RIGHT(D275,2),"-",RIGHT(B275,2))</f>
        <v>dif 23-19</v>
      </c>
      <c r="I275" s="109"/>
      <c r="J275" s="231"/>
      <c r="K275" s="16">
        <f>K$6</f>
        <v>2019</v>
      </c>
      <c r="L275" s="16">
        <f>L$6</f>
        <v>2022</v>
      </c>
      <c r="M275" s="16">
        <f>M$6</f>
        <v>2023</v>
      </c>
      <c r="N275" s="16" t="str">
        <f>CONCATENATE("var ",RIGHT(M275,2),"/",RIGHT(L275,2))</f>
        <v>var 23/22</v>
      </c>
      <c r="O275" s="16" t="str">
        <f>CONCATENATE("var ",RIGHT(M275,2),"/",RIGHT(K275,2))</f>
        <v>var 23/19</v>
      </c>
      <c r="P275" s="16" t="str">
        <f>CONCATENATE("dif ",RIGHT(M275,2),"-",RIGHT(L275,2))</f>
        <v>dif 23-22</v>
      </c>
      <c r="Q275" s="108" t="str">
        <f>CONCATENATE("dif ",RIGHT(M275,2),"-",RIGHT(K275,2))</f>
        <v>dif 23-19</v>
      </c>
      <c r="R275" s="109"/>
    </row>
    <row r="276" spans="1:18" x14ac:dyDescent="0.25">
      <c r="A276" s="232" t="s">
        <v>4</v>
      </c>
      <c r="B276" s="267">
        <v>81.98</v>
      </c>
      <c r="C276" s="267">
        <v>81.88</v>
      </c>
      <c r="D276" s="267">
        <v>104.34</v>
      </c>
      <c r="E276" s="268">
        <f t="shared" ref="E276:E287" si="143">D276/C276-1</f>
        <v>0.27430385930630208</v>
      </c>
      <c r="F276" s="268">
        <f t="shared" ref="F276:F287" si="144">D276/B276-1</f>
        <v>0.27274945108563053</v>
      </c>
      <c r="G276" s="323">
        <f>D276-C276</f>
        <v>22.460000000000008</v>
      </c>
      <c r="H276" s="324">
        <f>D276-B276</f>
        <v>22.36</v>
      </c>
      <c r="I276" s="325"/>
      <c r="J276" s="272"/>
      <c r="K276" s="267">
        <v>81.575375073976616</v>
      </c>
      <c r="L276" s="267">
        <v>73.087706577330749</v>
      </c>
      <c r="M276" s="267">
        <v>100.82416988105642</v>
      </c>
      <c r="N276" s="268">
        <f t="shared" ref="N276:N287" si="145">M276/L276-1</f>
        <v>0.37949560333212795</v>
      </c>
      <c r="O276" s="268">
        <f t="shared" ref="O276:O287" si="146">M276/K276-1</f>
        <v>0.2359633012980209</v>
      </c>
      <c r="P276" s="323">
        <f>M276-L276</f>
        <v>27.736463303725671</v>
      </c>
      <c r="Q276" s="324">
        <f>M276-K276</f>
        <v>19.248794807079804</v>
      </c>
      <c r="R276" s="325"/>
    </row>
    <row r="277" spans="1:18" x14ac:dyDescent="0.25">
      <c r="A277" s="236" t="s">
        <v>5</v>
      </c>
      <c r="B277" s="273">
        <v>89.48</v>
      </c>
      <c r="C277" s="273">
        <v>88.28</v>
      </c>
      <c r="D277" s="273">
        <v>113.82</v>
      </c>
      <c r="E277" s="274">
        <f t="shared" si="143"/>
        <v>0.28930675124603522</v>
      </c>
      <c r="F277" s="274">
        <f t="shared" si="144"/>
        <v>0.27201609298167173</v>
      </c>
      <c r="G277" s="326">
        <f t="shared" ref="G277:G287" si="147">D277-C277</f>
        <v>25.539999999999992</v>
      </c>
      <c r="H277" s="327">
        <f t="shared" ref="H277:H287" si="148">D277-B277</f>
        <v>24.339999999999989</v>
      </c>
      <c r="I277" s="328"/>
      <c r="J277" s="278"/>
      <c r="K277" s="273">
        <v>88.965016316560664</v>
      </c>
      <c r="L277" s="273">
        <v>77.824786040980683</v>
      </c>
      <c r="M277" s="273">
        <v>109.29046373411298</v>
      </c>
      <c r="N277" s="274">
        <f t="shared" si="145"/>
        <v>0.40431434885748629</v>
      </c>
      <c r="O277" s="274">
        <f t="shared" si="146"/>
        <v>0.2284656178247535</v>
      </c>
      <c r="P277" s="326">
        <f t="shared" ref="P277:P287" si="149">M277-L277</f>
        <v>31.465677693132292</v>
      </c>
      <c r="Q277" s="327">
        <f t="shared" ref="Q277:Q287" si="150">M277-K277</f>
        <v>20.325447417552311</v>
      </c>
      <c r="R277" s="328"/>
    </row>
    <row r="278" spans="1:18" x14ac:dyDescent="0.25">
      <c r="A278" s="37" t="s">
        <v>74</v>
      </c>
      <c r="B278" s="279">
        <v>144.02000000000001</v>
      </c>
      <c r="C278" s="279">
        <v>157.49</v>
      </c>
      <c r="D278" s="279">
        <v>184.31</v>
      </c>
      <c r="E278" s="322">
        <f t="shared" si="143"/>
        <v>0.17029652676360407</v>
      </c>
      <c r="F278" s="322">
        <f t="shared" si="144"/>
        <v>0.27975281210942926</v>
      </c>
      <c r="G278" s="329">
        <f t="shared" si="147"/>
        <v>26.819999999999993</v>
      </c>
      <c r="H278" s="330">
        <f t="shared" si="148"/>
        <v>40.289999999999992</v>
      </c>
      <c r="I278" s="331"/>
      <c r="J278" s="231"/>
      <c r="K278" s="279">
        <v>140.67307450680568</v>
      </c>
      <c r="L278" s="279">
        <v>134.40060684334469</v>
      </c>
      <c r="M278" s="279">
        <v>168.22798335820909</v>
      </c>
      <c r="N278" s="322">
        <f t="shared" si="145"/>
        <v>0.25169065311061489</v>
      </c>
      <c r="O278" s="322">
        <f t="shared" si="146"/>
        <v>0.19587905466635913</v>
      </c>
      <c r="P278" s="304">
        <f t="shared" si="149"/>
        <v>33.827376514864397</v>
      </c>
      <c r="Q278" s="305">
        <f t="shared" si="150"/>
        <v>27.554908851403411</v>
      </c>
      <c r="R278" s="306"/>
    </row>
    <row r="279" spans="1:18" x14ac:dyDescent="0.25">
      <c r="A279" s="37" t="s">
        <v>75</v>
      </c>
      <c r="B279" s="284">
        <v>85.01</v>
      </c>
      <c r="C279" s="284">
        <v>76.16</v>
      </c>
      <c r="D279" s="284">
        <v>105.21</v>
      </c>
      <c r="E279" s="322">
        <f t="shared" si="143"/>
        <v>0.38143382352941169</v>
      </c>
      <c r="F279" s="322">
        <f t="shared" si="144"/>
        <v>0.23761910363486627</v>
      </c>
      <c r="G279" s="329">
        <f t="shared" si="147"/>
        <v>29.049999999999997</v>
      </c>
      <c r="H279" s="330">
        <f t="shared" si="148"/>
        <v>20.199999999999989</v>
      </c>
      <c r="I279" s="331"/>
      <c r="J279" s="231"/>
      <c r="K279" s="284">
        <v>85.299023907127847</v>
      </c>
      <c r="L279" s="284">
        <v>67.89006170866719</v>
      </c>
      <c r="M279" s="284">
        <v>103.24523302571532</v>
      </c>
      <c r="N279" s="322">
        <f t="shared" si="145"/>
        <v>0.52077094094811383</v>
      </c>
      <c r="O279" s="322">
        <f t="shared" si="146"/>
        <v>0.21039172896195169</v>
      </c>
      <c r="P279" s="304">
        <f t="shared" si="149"/>
        <v>35.355171317048132</v>
      </c>
      <c r="Q279" s="305">
        <f t="shared" si="150"/>
        <v>17.946209118587475</v>
      </c>
      <c r="R279" s="306"/>
    </row>
    <row r="280" spans="1:18" x14ac:dyDescent="0.25">
      <c r="A280" s="37" t="s">
        <v>76</v>
      </c>
      <c r="B280" s="284">
        <v>58.24</v>
      </c>
      <c r="C280" s="284">
        <v>51.36</v>
      </c>
      <c r="D280" s="284">
        <v>71.680000000000007</v>
      </c>
      <c r="E280" s="322">
        <f t="shared" si="143"/>
        <v>0.39563862928348925</v>
      </c>
      <c r="F280" s="322">
        <f t="shared" si="144"/>
        <v>0.23076923076923084</v>
      </c>
      <c r="G280" s="329">
        <f t="shared" si="147"/>
        <v>20.320000000000007</v>
      </c>
      <c r="H280" s="330">
        <f t="shared" si="148"/>
        <v>13.440000000000005</v>
      </c>
      <c r="I280" s="331"/>
      <c r="J280" s="231"/>
      <c r="K280" s="284">
        <v>58.282033554039074</v>
      </c>
      <c r="L280" s="284">
        <v>45.5458976721036</v>
      </c>
      <c r="M280" s="284">
        <v>67.87468936579279</v>
      </c>
      <c r="N280" s="322">
        <f t="shared" si="145"/>
        <v>0.4902481416534985</v>
      </c>
      <c r="O280" s="322">
        <f t="shared" si="146"/>
        <v>0.16459027296738737</v>
      </c>
      <c r="P280" s="304">
        <f t="shared" si="149"/>
        <v>22.32879169368919</v>
      </c>
      <c r="Q280" s="305">
        <f t="shared" si="150"/>
        <v>9.5926558117537155</v>
      </c>
      <c r="R280" s="306"/>
    </row>
    <row r="281" spans="1:18" x14ac:dyDescent="0.25">
      <c r="A281" s="37" t="s">
        <v>77</v>
      </c>
      <c r="B281" s="284">
        <v>52.09</v>
      </c>
      <c r="C281" s="284">
        <v>63.39</v>
      </c>
      <c r="D281" s="284">
        <v>55.53</v>
      </c>
      <c r="E281" s="322">
        <f t="shared" si="143"/>
        <v>-0.12399432087079976</v>
      </c>
      <c r="F281" s="322">
        <f t="shared" si="144"/>
        <v>6.6039546937991966E-2</v>
      </c>
      <c r="G281" s="329">
        <f t="shared" si="147"/>
        <v>-7.8599999999999994</v>
      </c>
      <c r="H281" s="330">
        <f t="shared" si="148"/>
        <v>3.4399999999999977</v>
      </c>
      <c r="I281" s="331"/>
      <c r="J281" s="231"/>
      <c r="K281" s="284">
        <v>47.818331885449595</v>
      </c>
      <c r="L281" s="284">
        <v>49.101852877720809</v>
      </c>
      <c r="M281" s="284">
        <v>56.943406437897572</v>
      </c>
      <c r="N281" s="322">
        <f t="shared" si="145"/>
        <v>0.159699748596142</v>
      </c>
      <c r="O281" s="322">
        <f t="shared" si="146"/>
        <v>0.19082795640607864</v>
      </c>
      <c r="P281" s="304">
        <f t="shared" si="149"/>
        <v>7.841553560176763</v>
      </c>
      <c r="Q281" s="305">
        <f t="shared" si="150"/>
        <v>9.1250745524479768</v>
      </c>
      <c r="R281" s="306"/>
    </row>
    <row r="282" spans="1:18" x14ac:dyDescent="0.25">
      <c r="A282" s="37" t="s">
        <v>78</v>
      </c>
      <c r="B282" s="293">
        <v>33.71</v>
      </c>
      <c r="C282" s="293">
        <v>41.36</v>
      </c>
      <c r="D282" s="293">
        <v>54.04</v>
      </c>
      <c r="E282" s="322">
        <f t="shared" si="143"/>
        <v>0.30657640232108307</v>
      </c>
      <c r="F282" s="322">
        <f t="shared" si="144"/>
        <v>0.60308513794126362</v>
      </c>
      <c r="G282" s="329">
        <f t="shared" si="147"/>
        <v>12.68</v>
      </c>
      <c r="H282" s="330">
        <f t="shared" si="148"/>
        <v>20.329999999999998</v>
      </c>
      <c r="I282" s="331"/>
      <c r="J282" s="231"/>
      <c r="K282" s="293">
        <v>33.767795641342374</v>
      </c>
      <c r="L282" s="293">
        <v>38.31019851787444</v>
      </c>
      <c r="M282" s="293">
        <v>53.425243074885877</v>
      </c>
      <c r="N282" s="322">
        <f t="shared" si="145"/>
        <v>0.39454362393761011</v>
      </c>
      <c r="O282" s="322">
        <f t="shared" si="146"/>
        <v>0.58213593929349128</v>
      </c>
      <c r="P282" s="304">
        <f t="shared" si="149"/>
        <v>15.115044557011437</v>
      </c>
      <c r="Q282" s="305">
        <f t="shared" si="150"/>
        <v>19.657447433543503</v>
      </c>
      <c r="R282" s="306"/>
    </row>
    <row r="283" spans="1:18" x14ac:dyDescent="0.25">
      <c r="A283" s="236" t="s">
        <v>11</v>
      </c>
      <c r="B283" s="273">
        <v>61.01</v>
      </c>
      <c r="C283" s="273">
        <v>57.76</v>
      </c>
      <c r="D283" s="273">
        <v>72.7</v>
      </c>
      <c r="E283" s="274">
        <f t="shared" si="143"/>
        <v>0.25865650969529086</v>
      </c>
      <c r="F283" s="274">
        <f t="shared" si="144"/>
        <v>0.19160793312571722</v>
      </c>
      <c r="G283" s="326">
        <f t="shared" si="147"/>
        <v>14.940000000000005</v>
      </c>
      <c r="H283" s="327">
        <f t="shared" si="148"/>
        <v>11.690000000000005</v>
      </c>
      <c r="I283" s="328"/>
      <c r="J283" s="278"/>
      <c r="K283" s="273">
        <v>60.9206808523031</v>
      </c>
      <c r="L283" s="273">
        <v>54.971058663428359</v>
      </c>
      <c r="M283" s="273">
        <v>72.27991047701228</v>
      </c>
      <c r="N283" s="274">
        <f t="shared" si="145"/>
        <v>0.31487208422819246</v>
      </c>
      <c r="O283" s="274">
        <f t="shared" si="146"/>
        <v>0.18645933475774257</v>
      </c>
      <c r="P283" s="326">
        <f t="shared" si="149"/>
        <v>17.308851813583921</v>
      </c>
      <c r="Q283" s="327">
        <f t="shared" si="150"/>
        <v>11.35922962470918</v>
      </c>
      <c r="R283" s="328"/>
    </row>
    <row r="284" spans="1:18" x14ac:dyDescent="0.25">
      <c r="A284" s="36" t="s">
        <v>12</v>
      </c>
      <c r="B284" s="298">
        <v>100.49</v>
      </c>
      <c r="C284" s="298">
        <v>83.18</v>
      </c>
      <c r="D284" s="298">
        <v>119.02</v>
      </c>
      <c r="E284" s="322">
        <f t="shared" si="143"/>
        <v>0.43087280596297162</v>
      </c>
      <c r="F284" s="322">
        <f t="shared" si="144"/>
        <v>0.18439645735894117</v>
      </c>
      <c r="G284" s="329">
        <f t="shared" si="147"/>
        <v>35.839999999999989</v>
      </c>
      <c r="H284" s="330">
        <f t="shared" si="148"/>
        <v>18.53</v>
      </c>
      <c r="I284" s="331"/>
      <c r="J284" s="231"/>
      <c r="K284" s="298">
        <v>94.358052455792972</v>
      </c>
      <c r="L284" s="298">
        <v>82.818249118334904</v>
      </c>
      <c r="M284" s="298">
        <v>115.17396200003527</v>
      </c>
      <c r="N284" s="322">
        <f t="shared" si="145"/>
        <v>0.39068337264011577</v>
      </c>
      <c r="O284" s="322">
        <f t="shared" si="146"/>
        <v>0.22060554454527992</v>
      </c>
      <c r="P284" s="304">
        <f t="shared" si="149"/>
        <v>32.35571288170037</v>
      </c>
      <c r="Q284" s="305">
        <f t="shared" si="150"/>
        <v>20.815909544242302</v>
      </c>
      <c r="R284" s="306"/>
    </row>
    <row r="285" spans="1:18" x14ac:dyDescent="0.25">
      <c r="A285" s="37" t="s">
        <v>8</v>
      </c>
      <c r="B285" s="284">
        <v>66.91</v>
      </c>
      <c r="C285" s="284">
        <v>60.58</v>
      </c>
      <c r="D285" s="284">
        <v>76.5</v>
      </c>
      <c r="E285" s="322">
        <f t="shared" si="143"/>
        <v>0.26279300099042602</v>
      </c>
      <c r="F285" s="322">
        <f t="shared" si="144"/>
        <v>0.14332685697205205</v>
      </c>
      <c r="G285" s="329">
        <f t="shared" si="147"/>
        <v>15.920000000000002</v>
      </c>
      <c r="H285" s="330">
        <f t="shared" si="148"/>
        <v>9.5900000000000034</v>
      </c>
      <c r="I285" s="331"/>
      <c r="J285" s="231"/>
      <c r="K285" s="284">
        <v>66.163943134511513</v>
      </c>
      <c r="L285" s="284">
        <v>57.750745362923972</v>
      </c>
      <c r="M285" s="284">
        <v>76.699670990374742</v>
      </c>
      <c r="N285" s="322">
        <f t="shared" si="145"/>
        <v>0.32811568938841784</v>
      </c>
      <c r="O285" s="322">
        <f t="shared" si="146"/>
        <v>0.15923669836974597</v>
      </c>
      <c r="P285" s="304">
        <f t="shared" si="149"/>
        <v>18.94892562745077</v>
      </c>
      <c r="Q285" s="305">
        <f t="shared" si="150"/>
        <v>10.535727855863229</v>
      </c>
      <c r="R285" s="306"/>
    </row>
    <row r="286" spans="1:18" x14ac:dyDescent="0.25">
      <c r="A286" s="37" t="s">
        <v>9</v>
      </c>
      <c r="B286" s="284">
        <v>43.28</v>
      </c>
      <c r="C286" s="284">
        <v>38.5</v>
      </c>
      <c r="D286" s="284">
        <v>54.82</v>
      </c>
      <c r="E286" s="322">
        <f t="shared" si="143"/>
        <v>0.42389610389610399</v>
      </c>
      <c r="F286" s="322">
        <f t="shared" si="144"/>
        <v>0.26663585951940849</v>
      </c>
      <c r="G286" s="329">
        <f t="shared" si="147"/>
        <v>16.32</v>
      </c>
      <c r="H286" s="330">
        <f t="shared" si="148"/>
        <v>11.54</v>
      </c>
      <c r="I286" s="331"/>
      <c r="J286" s="231"/>
      <c r="K286" s="284">
        <v>43.884199559188929</v>
      </c>
      <c r="L286" s="284">
        <v>35.98850176443576</v>
      </c>
      <c r="M286" s="284">
        <v>53.832215286409998</v>
      </c>
      <c r="N286" s="322">
        <f t="shared" si="145"/>
        <v>0.49581707065137115</v>
      </c>
      <c r="O286" s="322">
        <f t="shared" si="146"/>
        <v>0.22668787005682201</v>
      </c>
      <c r="P286" s="304">
        <f t="shared" si="149"/>
        <v>17.843713521974237</v>
      </c>
      <c r="Q286" s="305">
        <f t="shared" si="150"/>
        <v>9.948015727221069</v>
      </c>
      <c r="R286" s="306"/>
    </row>
    <row r="287" spans="1:18" x14ac:dyDescent="0.25">
      <c r="A287" s="38" t="s">
        <v>10</v>
      </c>
      <c r="B287" s="307">
        <v>59.26</v>
      </c>
      <c r="C287" s="307">
        <v>71.81</v>
      </c>
      <c r="D287" s="307">
        <v>69.62</v>
      </c>
      <c r="E287" s="332">
        <f t="shared" si="143"/>
        <v>-3.0497145244394952E-2</v>
      </c>
      <c r="F287" s="332">
        <f t="shared" si="144"/>
        <v>0.17482281471481609</v>
      </c>
      <c r="G287" s="333">
        <f t="shared" si="147"/>
        <v>-2.1899999999999977</v>
      </c>
      <c r="H287" s="334">
        <f t="shared" si="148"/>
        <v>10.360000000000007</v>
      </c>
      <c r="I287" s="335"/>
      <c r="J287" s="336"/>
      <c r="K287" s="307">
        <v>62.980223838107115</v>
      </c>
      <c r="L287" s="307">
        <v>69.193445977331123</v>
      </c>
      <c r="M287" s="307">
        <v>68.790294403638697</v>
      </c>
      <c r="N287" s="332">
        <f t="shared" si="145"/>
        <v>-5.8264416231633698E-3</v>
      </c>
      <c r="O287" s="332">
        <f t="shared" si="146"/>
        <v>9.2252300983663993E-2</v>
      </c>
      <c r="P287" s="337">
        <f t="shared" si="149"/>
        <v>-0.40315157369242627</v>
      </c>
      <c r="Q287" s="338">
        <f t="shared" si="150"/>
        <v>5.8100705655315821</v>
      </c>
      <c r="R287" s="339"/>
    </row>
    <row r="288" spans="1:18" x14ac:dyDescent="0.25">
      <c r="A288" s="340" t="s">
        <v>13</v>
      </c>
      <c r="B288" s="341"/>
      <c r="C288" s="341"/>
      <c r="D288" s="341"/>
      <c r="E288" s="341"/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2"/>
    </row>
    <row r="289" spans="1:18" ht="21" x14ac:dyDescent="0.35">
      <c r="A289" s="229" t="s">
        <v>84</v>
      </c>
      <c r="B289" s="229"/>
      <c r="C289" s="229"/>
      <c r="D289" s="229"/>
      <c r="E289" s="229"/>
      <c r="F289" s="229"/>
      <c r="G289" s="229"/>
      <c r="H289" s="229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</row>
    <row r="290" spans="1:18" x14ac:dyDescent="0.25">
      <c r="A290" s="72"/>
      <c r="B290" s="11" t="s">
        <v>114</v>
      </c>
      <c r="C290" s="12"/>
      <c r="D290" s="12"/>
      <c r="E290" s="12"/>
      <c r="F290" s="12"/>
      <c r="G290" s="12"/>
      <c r="H290" s="12"/>
      <c r="I290" s="13"/>
      <c r="J290" s="230"/>
      <c r="K290" s="11" t="str">
        <f>K$5</f>
        <v>acumulado febrero</v>
      </c>
      <c r="L290" s="12"/>
      <c r="M290" s="12"/>
      <c r="N290" s="12"/>
      <c r="O290" s="12"/>
      <c r="P290" s="12"/>
      <c r="Q290" s="12"/>
      <c r="R290" s="13"/>
    </row>
    <row r="291" spans="1:18" x14ac:dyDescent="0.25">
      <c r="A291" s="15"/>
      <c r="B291" s="16">
        <f>B$6</f>
        <v>2019</v>
      </c>
      <c r="C291" s="16">
        <f>C$6</f>
        <v>2022</v>
      </c>
      <c r="D291" s="16">
        <f>D$6</f>
        <v>2023</v>
      </c>
      <c r="E291" s="16" t="str">
        <f>CONCATENATE("var ",RIGHT(D291,2),"/",RIGHT(C291,2))</f>
        <v>var 23/22</v>
      </c>
      <c r="F291" s="16" t="str">
        <f>CONCATENATE("var ",RIGHT(D291,2),"/",RIGHT(B291,2))</f>
        <v>var 23/19</v>
      </c>
      <c r="G291" s="16" t="str">
        <f>CONCATENATE("dif ",RIGHT(D291,2),"-",RIGHT(C291,2))</f>
        <v>dif 23-22</v>
      </c>
      <c r="H291" s="108" t="str">
        <f>CONCATENATE("dif ",RIGHT(D291,2),"-",RIGHT(B291,2))</f>
        <v>dif 23-19</v>
      </c>
      <c r="I291" s="109"/>
      <c r="J291" s="231"/>
      <c r="K291" s="16">
        <f>K$6</f>
        <v>2019</v>
      </c>
      <c r="L291" s="16">
        <f>L$6</f>
        <v>2022</v>
      </c>
      <c r="M291" s="16">
        <f>M$6</f>
        <v>2023</v>
      </c>
      <c r="N291" s="16" t="str">
        <f>CONCATENATE("var ",RIGHT(M291,2),"/",RIGHT(L291,2))</f>
        <v>var 23/22</v>
      </c>
      <c r="O291" s="16" t="str">
        <f>CONCATENATE("var ",RIGHT(M291,2),"/",RIGHT(K291,2))</f>
        <v>var 23/19</v>
      </c>
      <c r="P291" s="16" t="str">
        <f>CONCATENATE("dif ",RIGHT(M291,2),"-",RIGHT(L291,2))</f>
        <v>dif 23-22</v>
      </c>
      <c r="Q291" s="108" t="str">
        <f>CONCATENATE("dif ",RIGHT(M291,2),"-",RIGHT(K291,2))</f>
        <v>dif 23-19</v>
      </c>
      <c r="R291" s="109"/>
    </row>
    <row r="292" spans="1:18" x14ac:dyDescent="0.25">
      <c r="A292" s="232" t="s">
        <v>48</v>
      </c>
      <c r="B292" s="267">
        <v>81.98</v>
      </c>
      <c r="C292" s="267">
        <v>81.88</v>
      </c>
      <c r="D292" s="267">
        <v>104.34</v>
      </c>
      <c r="E292" s="312">
        <f t="shared" ref="E292:E300" si="151">D292/C292-1</f>
        <v>0.27430385930630208</v>
      </c>
      <c r="F292" s="312">
        <f t="shared" ref="F292:F300" si="152">D292/B292-1</f>
        <v>0.27274945108563053</v>
      </c>
      <c r="G292" s="323">
        <f>D292-C292</f>
        <v>22.460000000000008</v>
      </c>
      <c r="H292" s="324">
        <f>D292-B292</f>
        <v>22.36</v>
      </c>
      <c r="I292" s="325"/>
      <c r="J292" s="272"/>
      <c r="K292" s="267">
        <v>81.575375073976616</v>
      </c>
      <c r="L292" s="267">
        <v>73.087706577330749</v>
      </c>
      <c r="M292" s="267">
        <v>100.82416988105642</v>
      </c>
      <c r="N292" s="312">
        <f t="shared" ref="N292:N300" si="153">M292/L292-1</f>
        <v>0.37949560333212795</v>
      </c>
      <c r="O292" s="312">
        <f t="shared" ref="O292:O300" si="154">M292/K292-1</f>
        <v>0.2359633012980209</v>
      </c>
      <c r="P292" s="323">
        <f>M292-L292</f>
        <v>27.736463303725671</v>
      </c>
      <c r="Q292" s="324">
        <f>M292-K292</f>
        <v>19.248794807079804</v>
      </c>
      <c r="R292" s="325"/>
    </row>
    <row r="293" spans="1:18" x14ac:dyDescent="0.25">
      <c r="A293" s="96" t="s">
        <v>49</v>
      </c>
      <c r="B293" s="316">
        <v>103.01</v>
      </c>
      <c r="C293" s="316">
        <v>110.27</v>
      </c>
      <c r="D293" s="316">
        <v>135.19999999999999</v>
      </c>
      <c r="E293" s="343">
        <f t="shared" si="151"/>
        <v>0.22608143647410905</v>
      </c>
      <c r="F293" s="343">
        <f t="shared" si="152"/>
        <v>0.31249393262789993</v>
      </c>
      <c r="G293" s="344">
        <f t="shared" ref="G293:G300" si="155">D293-C293</f>
        <v>24.929999999999993</v>
      </c>
      <c r="H293" s="345">
        <f t="shared" ref="H293:H300" si="156">D293-B293</f>
        <v>32.189999999999984</v>
      </c>
      <c r="I293" s="346"/>
      <c r="J293" s="231"/>
      <c r="K293" s="316">
        <v>103.10457631929276</v>
      </c>
      <c r="L293" s="316">
        <v>98.586857706960444</v>
      </c>
      <c r="M293" s="316">
        <v>130.22835309565522</v>
      </c>
      <c r="N293" s="343">
        <f>M293/L293-1</f>
        <v>0.32095044029850262</v>
      </c>
      <c r="O293" s="343">
        <f t="shared" si="154"/>
        <v>0.2630705420132462</v>
      </c>
      <c r="P293" s="344">
        <f t="shared" ref="P293:P300" si="157">M293-L293</f>
        <v>31.641495388694779</v>
      </c>
      <c r="Q293" s="345">
        <f t="shared" ref="Q293:Q300" si="158">M293-K293</f>
        <v>27.123776776362462</v>
      </c>
      <c r="R293" s="346"/>
    </row>
    <row r="294" spans="1:18" x14ac:dyDescent="0.25">
      <c r="A294" s="99" t="s">
        <v>50</v>
      </c>
      <c r="B294" s="284">
        <v>80.180000000000007</v>
      </c>
      <c r="C294" s="284">
        <v>71.63</v>
      </c>
      <c r="D294" s="284">
        <v>95.9</v>
      </c>
      <c r="E294" s="322">
        <f t="shared" si="151"/>
        <v>0.33882451486807219</v>
      </c>
      <c r="F294" s="322">
        <f t="shared" si="152"/>
        <v>0.19605886754801682</v>
      </c>
      <c r="G294" s="347">
        <f t="shared" si="155"/>
        <v>24.27000000000001</v>
      </c>
      <c r="H294" s="348">
        <f t="shared" si="156"/>
        <v>15.719999999999999</v>
      </c>
      <c r="I294" s="349"/>
      <c r="J294" s="231"/>
      <c r="K294" s="284">
        <v>79.90152532323512</v>
      </c>
      <c r="L294" s="284">
        <v>65.841190792023127</v>
      </c>
      <c r="M294" s="284">
        <v>91.417039203133882</v>
      </c>
      <c r="N294" s="322">
        <f t="shared" si="153"/>
        <v>0.38844753722481817</v>
      </c>
      <c r="O294" s="322">
        <f t="shared" si="154"/>
        <v>0.14412132726269844</v>
      </c>
      <c r="P294" s="347">
        <f t="shared" si="157"/>
        <v>25.575848411110755</v>
      </c>
      <c r="Q294" s="348">
        <f t="shared" si="158"/>
        <v>11.515513879898762</v>
      </c>
      <c r="R294" s="349"/>
    </row>
    <row r="295" spans="1:18" x14ac:dyDescent="0.25">
      <c r="A295" s="99" t="s">
        <v>51</v>
      </c>
      <c r="B295" s="284">
        <v>54.9</v>
      </c>
      <c r="C295" s="284">
        <v>53.26</v>
      </c>
      <c r="D295" s="284">
        <v>73.39</v>
      </c>
      <c r="E295" s="322">
        <f t="shared" si="151"/>
        <v>0.37795719113781456</v>
      </c>
      <c r="F295" s="322">
        <f t="shared" si="152"/>
        <v>0.33679417122040078</v>
      </c>
      <c r="G295" s="347">
        <f t="shared" si="155"/>
        <v>20.130000000000003</v>
      </c>
      <c r="H295" s="348">
        <f t="shared" si="156"/>
        <v>18.490000000000002</v>
      </c>
      <c r="I295" s="349"/>
      <c r="J295" s="231"/>
      <c r="K295" s="284">
        <v>58.777576545910136</v>
      </c>
      <c r="L295" s="284">
        <v>55.992255037951011</v>
      </c>
      <c r="M295" s="284">
        <v>68.629433075493111</v>
      </c>
      <c r="N295" s="322">
        <f t="shared" si="153"/>
        <v>0.22569510781404922</v>
      </c>
      <c r="O295" s="322">
        <f t="shared" si="154"/>
        <v>0.16761249967303193</v>
      </c>
      <c r="P295" s="347">
        <f t="shared" si="157"/>
        <v>12.6371780375421</v>
      </c>
      <c r="Q295" s="348">
        <f t="shared" si="158"/>
        <v>9.8518565295829745</v>
      </c>
      <c r="R295" s="349"/>
    </row>
    <row r="296" spans="1:18" x14ac:dyDescent="0.25">
      <c r="A296" s="99" t="s">
        <v>52</v>
      </c>
      <c r="B296" s="284">
        <v>49.39</v>
      </c>
      <c r="C296" s="284">
        <v>39.25</v>
      </c>
      <c r="D296" s="284">
        <v>58.46</v>
      </c>
      <c r="E296" s="322">
        <f t="shared" si="151"/>
        <v>0.48942675159235671</v>
      </c>
      <c r="F296" s="322">
        <f t="shared" si="152"/>
        <v>0.18364041303907674</v>
      </c>
      <c r="G296" s="347">
        <f t="shared" si="155"/>
        <v>19.21</v>
      </c>
      <c r="H296" s="348">
        <f t="shared" si="156"/>
        <v>9.07</v>
      </c>
      <c r="I296" s="349"/>
      <c r="J296" s="231"/>
      <c r="K296" s="284">
        <v>48.607072213389074</v>
      </c>
      <c r="L296" s="284">
        <v>34.708747045986314</v>
      </c>
      <c r="M296" s="284">
        <v>58.15162644809719</v>
      </c>
      <c r="N296" s="322">
        <f t="shared" si="153"/>
        <v>0.67541704605616948</v>
      </c>
      <c r="O296" s="322">
        <f t="shared" si="154"/>
        <v>0.19636143055082056</v>
      </c>
      <c r="P296" s="347">
        <f t="shared" si="157"/>
        <v>23.442879402110876</v>
      </c>
      <c r="Q296" s="348">
        <f t="shared" si="158"/>
        <v>9.5445542347081158</v>
      </c>
      <c r="R296" s="349"/>
    </row>
    <row r="297" spans="1:18" x14ac:dyDescent="0.25">
      <c r="A297" s="99" t="s">
        <v>53</v>
      </c>
      <c r="B297" s="284">
        <v>78.59</v>
      </c>
      <c r="C297" s="284">
        <v>96.58</v>
      </c>
      <c r="D297" s="284">
        <v>112.65</v>
      </c>
      <c r="E297" s="322">
        <f>D297/C297-1</f>
        <v>0.16639055705114947</v>
      </c>
      <c r="F297" s="322">
        <f>D297/B297-1</f>
        <v>0.43338847181575257</v>
      </c>
      <c r="G297" s="347">
        <f>D297-C297</f>
        <v>16.070000000000007</v>
      </c>
      <c r="H297" s="348">
        <f>D297-B297</f>
        <v>34.06</v>
      </c>
      <c r="I297" s="349"/>
      <c r="J297" s="231"/>
      <c r="K297" s="284">
        <v>78.122353100744093</v>
      </c>
      <c r="L297" s="284">
        <v>91.141707350527511</v>
      </c>
      <c r="M297" s="284">
        <v>111.57289709304678</v>
      </c>
      <c r="N297" s="322">
        <f>M297/L297-1</f>
        <v>0.22416948657700364</v>
      </c>
      <c r="O297" s="322">
        <f>M297/K297-1</f>
        <v>0.42818147002261853</v>
      </c>
      <c r="P297" s="347">
        <f>M297-L297</f>
        <v>20.431189742519265</v>
      </c>
      <c r="Q297" s="348">
        <f>M297-K297</f>
        <v>33.450543992302684</v>
      </c>
      <c r="R297" s="349"/>
    </row>
    <row r="298" spans="1:18" x14ac:dyDescent="0.25">
      <c r="A298" s="99" t="s">
        <v>54</v>
      </c>
      <c r="B298" s="284">
        <v>54.72</v>
      </c>
      <c r="C298" s="284">
        <v>62.38</v>
      </c>
      <c r="D298" s="284">
        <v>81.86</v>
      </c>
      <c r="E298" s="322">
        <f t="shared" si="151"/>
        <v>0.31227957678743179</v>
      </c>
      <c r="F298" s="322">
        <f t="shared" si="152"/>
        <v>0.4959795321637428</v>
      </c>
      <c r="G298" s="347">
        <f t="shared" si="155"/>
        <v>19.479999999999997</v>
      </c>
      <c r="H298" s="348">
        <f t="shared" si="156"/>
        <v>27.14</v>
      </c>
      <c r="I298" s="349"/>
      <c r="J298" s="231"/>
      <c r="K298" s="284">
        <v>51.511872929176626</v>
      </c>
      <c r="L298" s="284">
        <v>58.696839499282781</v>
      </c>
      <c r="M298" s="284">
        <v>75.486412476286418</v>
      </c>
      <c r="N298" s="322">
        <f t="shared" si="153"/>
        <v>0.28603879050777148</v>
      </c>
      <c r="O298" s="322">
        <f t="shared" si="154"/>
        <v>0.46541774126660562</v>
      </c>
      <c r="P298" s="347">
        <f t="shared" si="157"/>
        <v>16.789572977003637</v>
      </c>
      <c r="Q298" s="348">
        <f t="shared" si="158"/>
        <v>23.974539547109792</v>
      </c>
      <c r="R298" s="349"/>
    </row>
    <row r="299" spans="1:18" x14ac:dyDescent="0.25">
      <c r="A299" s="99" t="s">
        <v>55</v>
      </c>
      <c r="B299" s="284">
        <v>64.12</v>
      </c>
      <c r="C299" s="284">
        <v>79.06</v>
      </c>
      <c r="D299" s="284">
        <v>92.87</v>
      </c>
      <c r="E299" s="322">
        <f>D299/C299-1</f>
        <v>0.17467746015684282</v>
      </c>
      <c r="F299" s="322">
        <f>D299/B299-1</f>
        <v>0.44837804117280089</v>
      </c>
      <c r="G299" s="347">
        <f>D299-C299</f>
        <v>13.810000000000002</v>
      </c>
      <c r="H299" s="348">
        <f>D299-B299</f>
        <v>28.75</v>
      </c>
      <c r="I299" s="349"/>
      <c r="J299" s="231"/>
      <c r="K299" s="284">
        <v>56.994793662511952</v>
      </c>
      <c r="L299" s="284">
        <v>73.154152809057592</v>
      </c>
      <c r="M299" s="284">
        <v>91.251643124888915</v>
      </c>
      <c r="N299" s="322">
        <f>M299/L299-1</f>
        <v>0.24738842049156484</v>
      </c>
      <c r="O299" s="322">
        <f>M299/K299-1</f>
        <v>0.60105225865409584</v>
      </c>
      <c r="P299" s="347">
        <f>M299-L299</f>
        <v>18.097490315831323</v>
      </c>
      <c r="Q299" s="348">
        <f>M299-K299</f>
        <v>34.256849462376962</v>
      </c>
      <c r="R299" s="349"/>
    </row>
    <row r="300" spans="1:18" x14ac:dyDescent="0.25">
      <c r="A300" s="99" t="s">
        <v>56</v>
      </c>
      <c r="B300" s="284">
        <v>81.95</v>
      </c>
      <c r="C300" s="284">
        <v>84.87</v>
      </c>
      <c r="D300" s="284">
        <v>120.71</v>
      </c>
      <c r="E300" s="322">
        <f t="shared" si="151"/>
        <v>0.42229291858135953</v>
      </c>
      <c r="F300" s="322">
        <f t="shared" si="152"/>
        <v>0.47297132397803532</v>
      </c>
      <c r="G300" s="347">
        <f t="shared" si="155"/>
        <v>35.839999999999989</v>
      </c>
      <c r="H300" s="348">
        <f t="shared" si="156"/>
        <v>38.759999999999991</v>
      </c>
      <c r="I300" s="349"/>
      <c r="J300" s="231"/>
      <c r="K300" s="284">
        <v>82.822224932929572</v>
      </c>
      <c r="L300" s="284">
        <v>75.097096502328881</v>
      </c>
      <c r="M300" s="284">
        <v>114.94070238862606</v>
      </c>
      <c r="N300" s="322">
        <f t="shared" si="153"/>
        <v>0.53056120332244228</v>
      </c>
      <c r="O300" s="322">
        <f t="shared" si="154"/>
        <v>0.38780022489985533</v>
      </c>
      <c r="P300" s="347">
        <f t="shared" si="157"/>
        <v>39.843605886297183</v>
      </c>
      <c r="Q300" s="350">
        <f t="shared" si="158"/>
        <v>32.118477455696492</v>
      </c>
      <c r="R300" s="351"/>
    </row>
    <row r="301" spans="1:18" x14ac:dyDescent="0.25">
      <c r="A301" s="99" t="s">
        <v>57</v>
      </c>
      <c r="B301" s="284">
        <v>129.15</v>
      </c>
      <c r="C301" s="284">
        <v>110.2</v>
      </c>
      <c r="D301" s="284">
        <v>89.6</v>
      </c>
      <c r="E301" s="322">
        <f>D301/C301-1</f>
        <v>-0.18693284936479138</v>
      </c>
      <c r="F301" s="322">
        <f>D301/B301-1</f>
        <v>-0.30623306233062342</v>
      </c>
      <c r="G301" s="347">
        <f>D301-C301</f>
        <v>-20.600000000000009</v>
      </c>
      <c r="H301" s="348">
        <f>D301-B301</f>
        <v>-39.550000000000011</v>
      </c>
      <c r="I301" s="349"/>
      <c r="J301" s="231"/>
      <c r="K301" s="284">
        <v>124.37393845932439</v>
      </c>
      <c r="L301" s="284">
        <v>78.094776988409933</v>
      </c>
      <c r="M301" s="284">
        <v>95.437385718013189</v>
      </c>
      <c r="N301" s="322">
        <f>M301/L301-1</f>
        <v>0.22207130103178452</v>
      </c>
      <c r="O301" s="322">
        <f>M301/K301-1</f>
        <v>-0.23265768616609894</v>
      </c>
      <c r="P301" s="347">
        <f>M301-L301</f>
        <v>17.342608729603256</v>
      </c>
      <c r="Q301" s="348">
        <f>M301-K301</f>
        <v>-28.936552741311203</v>
      </c>
      <c r="R301" s="349"/>
    </row>
    <row r="302" spans="1:18" x14ac:dyDescent="0.25">
      <c r="A302" s="99" t="s">
        <v>82</v>
      </c>
      <c r="B302" s="307">
        <v>44.96</v>
      </c>
      <c r="C302" s="307">
        <v>52.6</v>
      </c>
      <c r="D302" s="307">
        <v>73.62</v>
      </c>
      <c r="E302" s="322">
        <f>D302/C302-1</f>
        <v>0.39961977186311781</v>
      </c>
      <c r="F302" s="322">
        <f>D302/B302-1</f>
        <v>0.637455516014235</v>
      </c>
      <c r="G302" s="347">
        <f>D302-C302</f>
        <v>21.020000000000003</v>
      </c>
      <c r="H302" s="348">
        <f>D302-B302</f>
        <v>28.660000000000004</v>
      </c>
      <c r="I302" s="349"/>
      <c r="J302" s="231"/>
      <c r="K302" s="307">
        <v>44.886444451291737</v>
      </c>
      <c r="L302" s="307">
        <v>44.261594791575249</v>
      </c>
      <c r="M302" s="307">
        <v>72.936955094116485</v>
      </c>
      <c r="N302" s="322">
        <f>M302/L302-1</f>
        <v>0.64786098281301197</v>
      </c>
      <c r="O302" s="322">
        <f>M302/K302-1</f>
        <v>0.6249216436214633</v>
      </c>
      <c r="P302" s="347">
        <f>M302-L302</f>
        <v>28.675360302541236</v>
      </c>
      <c r="Q302" s="348">
        <f>M302-K302</f>
        <v>28.050510642824747</v>
      </c>
      <c r="R302" s="349"/>
    </row>
    <row r="303" spans="1:18" x14ac:dyDescent="0.25">
      <c r="A303" s="42" t="s">
        <v>13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4"/>
    </row>
    <row r="304" spans="1:18" ht="23.25" x14ac:dyDescent="0.35">
      <c r="A304" s="352" t="s">
        <v>85</v>
      </c>
      <c r="B304" s="352"/>
      <c r="C304" s="352"/>
      <c r="D304" s="352"/>
      <c r="E304" s="352"/>
      <c r="F304" s="352"/>
      <c r="G304" s="352"/>
      <c r="H304" s="352"/>
      <c r="I304" s="352"/>
      <c r="J304" s="352"/>
      <c r="K304" s="352"/>
      <c r="L304" s="352"/>
      <c r="M304" s="352"/>
      <c r="N304" s="352"/>
      <c r="O304" s="352"/>
      <c r="P304" s="352"/>
      <c r="Q304" s="352"/>
      <c r="R304" s="352"/>
    </row>
    <row r="305" spans="1:18" ht="21" x14ac:dyDescent="0.35">
      <c r="A305" s="353" t="s">
        <v>86</v>
      </c>
      <c r="B305" s="353"/>
      <c r="C305" s="353"/>
      <c r="D305" s="353"/>
      <c r="E305" s="353"/>
      <c r="F305" s="353"/>
      <c r="G305" s="353"/>
      <c r="H305" s="353"/>
      <c r="I305" s="353"/>
      <c r="J305" s="353"/>
      <c r="K305" s="353"/>
      <c r="L305" s="353"/>
      <c r="M305" s="353"/>
      <c r="N305" s="353"/>
      <c r="O305" s="353"/>
      <c r="P305" s="353"/>
      <c r="Q305" s="353"/>
      <c r="R305" s="353"/>
    </row>
    <row r="306" spans="1:18" x14ac:dyDescent="0.25">
      <c r="A306" s="72"/>
      <c r="B306" s="11" t="s">
        <v>114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3"/>
    </row>
    <row r="307" spans="1:18" x14ac:dyDescent="0.25">
      <c r="A307" s="15"/>
      <c r="B307" s="108">
        <f>B$6</f>
        <v>2019</v>
      </c>
      <c r="C307" s="109"/>
      <c r="D307" s="108">
        <f>C$6</f>
        <v>2022</v>
      </c>
      <c r="E307" s="109"/>
      <c r="F307" s="108">
        <f>D$6</f>
        <v>2023</v>
      </c>
      <c r="G307" s="109"/>
      <c r="H307" s="108" t="str">
        <f>CONCATENATE("var ",RIGHT(F307,2),"/",RIGHT(D307,2))</f>
        <v>var 23/22</v>
      </c>
      <c r="I307" s="109"/>
      <c r="J307" s="16"/>
      <c r="K307" s="108" t="str">
        <f>CONCATENATE("var ",RIGHT(F307,2),"/",RIGHT(B307,2))</f>
        <v>var 23/19</v>
      </c>
      <c r="L307" s="109"/>
      <c r="M307" s="108" t="str">
        <f>CONCATENATE("dif ",RIGHT(F307,2),"-",RIGHT(D307,2))</f>
        <v>dif 23-22</v>
      </c>
      <c r="N307" s="109"/>
      <c r="O307" s="108" t="str">
        <f>CONCATENATE("dif ",RIGHT(F307,2),"-",RIGHT(B307,2))</f>
        <v>dif 23-19</v>
      </c>
      <c r="P307" s="109"/>
      <c r="Q307" s="108" t="str">
        <f>CONCATENATE("cuota ",RIGHT(F307,2))</f>
        <v>cuota 23</v>
      </c>
      <c r="R307" s="109"/>
    </row>
    <row r="308" spans="1:18" x14ac:dyDescent="0.25">
      <c r="A308" s="354" t="s">
        <v>4</v>
      </c>
      <c r="B308" s="355">
        <v>392</v>
      </c>
      <c r="C308" s="356"/>
      <c r="D308" s="355">
        <v>282</v>
      </c>
      <c r="E308" s="356"/>
      <c r="F308" s="355">
        <v>310</v>
      </c>
      <c r="G308" s="356"/>
      <c r="H308" s="357">
        <f>F308/D308-1</f>
        <v>9.9290780141843893E-2</v>
      </c>
      <c r="I308" s="358"/>
      <c r="J308" s="359"/>
      <c r="K308" s="357">
        <f>F308/B308-1</f>
        <v>-0.20918367346938771</v>
      </c>
      <c r="L308" s="358"/>
      <c r="M308" s="360">
        <f>F308-D308</f>
        <v>28</v>
      </c>
      <c r="N308" s="361"/>
      <c r="O308" s="360">
        <f>F308-B308</f>
        <v>-82</v>
      </c>
      <c r="P308" s="361"/>
      <c r="Q308" s="357">
        <f>F308/$F$308</f>
        <v>1</v>
      </c>
      <c r="R308" s="358"/>
    </row>
    <row r="309" spans="1:18" x14ac:dyDescent="0.25">
      <c r="A309" s="362" t="s">
        <v>5</v>
      </c>
      <c r="B309" s="363">
        <v>233</v>
      </c>
      <c r="C309" s="364"/>
      <c r="D309" s="363">
        <v>187</v>
      </c>
      <c r="E309" s="364"/>
      <c r="F309" s="363">
        <v>199</v>
      </c>
      <c r="G309" s="364"/>
      <c r="H309" s="365">
        <f t="shared" ref="H309:H319" si="159">F309/D309-1</f>
        <v>6.4171122994652441E-2</v>
      </c>
      <c r="I309" s="366"/>
      <c r="J309" s="367"/>
      <c r="K309" s="365">
        <f t="shared" ref="K309:K319" si="160">F309/B309-1</f>
        <v>-0.14592274678111583</v>
      </c>
      <c r="L309" s="366"/>
      <c r="M309" s="368">
        <f t="shared" ref="M309:M319" si="161">F309-D309</f>
        <v>12</v>
      </c>
      <c r="N309" s="369"/>
      <c r="O309" s="368">
        <f t="shared" ref="O309:O319" si="162">F309-B309</f>
        <v>-34</v>
      </c>
      <c r="P309" s="369"/>
      <c r="Q309" s="365">
        <f t="shared" ref="Q309:Q319" si="163">F309/$F$308</f>
        <v>0.64193548387096777</v>
      </c>
      <c r="R309" s="366"/>
    </row>
    <row r="310" spans="1:18" x14ac:dyDescent="0.25">
      <c r="A310" s="370" t="s">
        <v>6</v>
      </c>
      <c r="B310" s="371">
        <v>26</v>
      </c>
      <c r="C310" s="372"/>
      <c r="D310" s="371">
        <v>29</v>
      </c>
      <c r="E310" s="372"/>
      <c r="F310" s="371">
        <v>28</v>
      </c>
      <c r="G310" s="372"/>
      <c r="H310" s="373">
        <f t="shared" si="159"/>
        <v>-3.4482758620689613E-2</v>
      </c>
      <c r="I310" s="374"/>
      <c r="J310" s="375"/>
      <c r="K310" s="373">
        <f t="shared" si="160"/>
        <v>7.6923076923076872E-2</v>
      </c>
      <c r="L310" s="374"/>
      <c r="M310" s="376">
        <f t="shared" si="161"/>
        <v>-1</v>
      </c>
      <c r="N310" s="377"/>
      <c r="O310" s="376">
        <f t="shared" si="162"/>
        <v>2</v>
      </c>
      <c r="P310" s="377"/>
      <c r="Q310" s="373">
        <f t="shared" si="163"/>
        <v>9.0322580645161285E-2</v>
      </c>
      <c r="R310" s="374"/>
    </row>
    <row r="311" spans="1:18" x14ac:dyDescent="0.25">
      <c r="A311" s="37" t="s">
        <v>7</v>
      </c>
      <c r="B311" s="378">
        <v>98</v>
      </c>
      <c r="C311" s="379"/>
      <c r="D311" s="378">
        <v>97</v>
      </c>
      <c r="E311" s="379"/>
      <c r="F311" s="378">
        <v>102</v>
      </c>
      <c r="G311" s="379"/>
      <c r="H311" s="380">
        <f t="shared" si="159"/>
        <v>5.1546391752577359E-2</v>
      </c>
      <c r="I311" s="381"/>
      <c r="J311" s="382"/>
      <c r="K311" s="380">
        <f t="shared" si="160"/>
        <v>4.081632653061229E-2</v>
      </c>
      <c r="L311" s="381"/>
      <c r="M311" s="383">
        <f t="shared" si="161"/>
        <v>5</v>
      </c>
      <c r="N311" s="384"/>
      <c r="O311" s="383">
        <f t="shared" si="162"/>
        <v>4</v>
      </c>
      <c r="P311" s="384"/>
      <c r="Q311" s="380">
        <f t="shared" si="163"/>
        <v>0.32903225806451614</v>
      </c>
      <c r="R311" s="381"/>
    </row>
    <row r="312" spans="1:18" x14ac:dyDescent="0.25">
      <c r="A312" s="37" t="s">
        <v>8</v>
      </c>
      <c r="B312" s="378">
        <v>53</v>
      </c>
      <c r="C312" s="379"/>
      <c r="D312" s="378">
        <v>44</v>
      </c>
      <c r="E312" s="379"/>
      <c r="F312" s="378">
        <v>45</v>
      </c>
      <c r="G312" s="379"/>
      <c r="H312" s="380">
        <f t="shared" si="159"/>
        <v>2.2727272727272707E-2</v>
      </c>
      <c r="I312" s="381"/>
      <c r="J312" s="382"/>
      <c r="K312" s="380">
        <f t="shared" si="160"/>
        <v>-0.15094339622641506</v>
      </c>
      <c r="L312" s="381"/>
      <c r="M312" s="383">
        <f t="shared" si="161"/>
        <v>1</v>
      </c>
      <c r="N312" s="384"/>
      <c r="O312" s="383">
        <f t="shared" si="162"/>
        <v>-8</v>
      </c>
      <c r="P312" s="384"/>
      <c r="Q312" s="380">
        <f t="shared" si="163"/>
        <v>0.14516129032258066</v>
      </c>
      <c r="R312" s="381"/>
    </row>
    <row r="313" spans="1:18" x14ac:dyDescent="0.25">
      <c r="A313" s="37" t="s">
        <v>9</v>
      </c>
      <c r="B313" s="378">
        <v>23</v>
      </c>
      <c r="C313" s="379"/>
      <c r="D313" s="378">
        <v>9</v>
      </c>
      <c r="E313" s="379"/>
      <c r="F313" s="378">
        <v>14</v>
      </c>
      <c r="G313" s="379"/>
      <c r="H313" s="380">
        <f t="shared" si="159"/>
        <v>0.55555555555555558</v>
      </c>
      <c r="I313" s="381"/>
      <c r="J313" s="382"/>
      <c r="K313" s="380">
        <f t="shared" si="160"/>
        <v>-0.39130434782608692</v>
      </c>
      <c r="L313" s="381"/>
      <c r="M313" s="383">
        <f t="shared" si="161"/>
        <v>5</v>
      </c>
      <c r="N313" s="384"/>
      <c r="O313" s="383">
        <f t="shared" si="162"/>
        <v>-9</v>
      </c>
      <c r="P313" s="384"/>
      <c r="Q313" s="380">
        <f t="shared" si="163"/>
        <v>4.5161290322580643E-2</v>
      </c>
      <c r="R313" s="381"/>
    </row>
    <row r="314" spans="1:18" x14ac:dyDescent="0.25">
      <c r="A314" s="385" t="s">
        <v>10</v>
      </c>
      <c r="B314" s="386">
        <v>33</v>
      </c>
      <c r="C314" s="387"/>
      <c r="D314" s="386">
        <v>8</v>
      </c>
      <c r="E314" s="387"/>
      <c r="F314" s="386">
        <v>10</v>
      </c>
      <c r="G314" s="387"/>
      <c r="H314" s="388">
        <f t="shared" si="159"/>
        <v>0.25</v>
      </c>
      <c r="I314" s="389"/>
      <c r="J314" s="390"/>
      <c r="K314" s="388">
        <f t="shared" si="160"/>
        <v>-0.69696969696969702</v>
      </c>
      <c r="L314" s="389"/>
      <c r="M314" s="391">
        <f t="shared" si="161"/>
        <v>2</v>
      </c>
      <c r="N314" s="392"/>
      <c r="O314" s="391">
        <f t="shared" si="162"/>
        <v>-23</v>
      </c>
      <c r="P314" s="392"/>
      <c r="Q314" s="388">
        <f t="shared" si="163"/>
        <v>3.2258064516129031E-2</v>
      </c>
      <c r="R314" s="389"/>
    </row>
    <row r="315" spans="1:18" x14ac:dyDescent="0.25">
      <c r="A315" s="393" t="s">
        <v>11</v>
      </c>
      <c r="B315" s="363">
        <v>159</v>
      </c>
      <c r="C315" s="364"/>
      <c r="D315" s="363">
        <v>95</v>
      </c>
      <c r="E315" s="364"/>
      <c r="F315" s="363">
        <v>111</v>
      </c>
      <c r="G315" s="364"/>
      <c r="H315" s="365">
        <f t="shared" si="159"/>
        <v>0.16842105263157903</v>
      </c>
      <c r="I315" s="366"/>
      <c r="J315" s="367"/>
      <c r="K315" s="365">
        <f t="shared" si="160"/>
        <v>-0.30188679245283023</v>
      </c>
      <c r="L315" s="366"/>
      <c r="M315" s="368">
        <f t="shared" si="161"/>
        <v>16</v>
      </c>
      <c r="N315" s="369"/>
      <c r="O315" s="368">
        <f t="shared" si="162"/>
        <v>-48</v>
      </c>
      <c r="P315" s="369"/>
      <c r="Q315" s="365">
        <f t="shared" si="163"/>
        <v>0.35806451612903228</v>
      </c>
      <c r="R315" s="366"/>
    </row>
    <row r="316" spans="1:18" x14ac:dyDescent="0.25">
      <c r="A316" s="370" t="s">
        <v>12</v>
      </c>
      <c r="B316" s="378">
        <v>5</v>
      </c>
      <c r="C316" s="379"/>
      <c r="D316" s="378">
        <v>5</v>
      </c>
      <c r="E316" s="379"/>
      <c r="F316" s="371">
        <v>5</v>
      </c>
      <c r="G316" s="372"/>
      <c r="H316" s="373">
        <f t="shared" si="159"/>
        <v>0</v>
      </c>
      <c r="I316" s="374"/>
      <c r="J316" s="375"/>
      <c r="K316" s="373">
        <f t="shared" si="160"/>
        <v>0</v>
      </c>
      <c r="L316" s="374"/>
      <c r="M316" s="376">
        <f t="shared" si="161"/>
        <v>0</v>
      </c>
      <c r="N316" s="377"/>
      <c r="O316" s="376">
        <f t="shared" si="162"/>
        <v>0</v>
      </c>
      <c r="P316" s="377"/>
      <c r="Q316" s="373">
        <f t="shared" si="163"/>
        <v>1.6129032258064516E-2</v>
      </c>
      <c r="R316" s="374"/>
    </row>
    <row r="317" spans="1:18" x14ac:dyDescent="0.25">
      <c r="A317" s="37" t="s">
        <v>8</v>
      </c>
      <c r="B317" s="378">
        <v>62</v>
      </c>
      <c r="C317" s="379"/>
      <c r="D317" s="378">
        <v>46</v>
      </c>
      <c r="E317" s="379"/>
      <c r="F317" s="378">
        <v>53</v>
      </c>
      <c r="G317" s="379"/>
      <c r="H317" s="380">
        <f t="shared" si="159"/>
        <v>0.15217391304347827</v>
      </c>
      <c r="I317" s="381"/>
      <c r="J317" s="382"/>
      <c r="K317" s="380">
        <f t="shared" si="160"/>
        <v>-0.14516129032258063</v>
      </c>
      <c r="L317" s="381"/>
      <c r="M317" s="383">
        <f t="shared" si="161"/>
        <v>7</v>
      </c>
      <c r="N317" s="384"/>
      <c r="O317" s="383">
        <f t="shared" si="162"/>
        <v>-9</v>
      </c>
      <c r="P317" s="384"/>
      <c r="Q317" s="380">
        <f t="shared" si="163"/>
        <v>0.17096774193548386</v>
      </c>
      <c r="R317" s="381"/>
    </row>
    <row r="318" spans="1:18" x14ac:dyDescent="0.25">
      <c r="A318" s="37" t="s">
        <v>9</v>
      </c>
      <c r="B318" s="378">
        <v>53</v>
      </c>
      <c r="C318" s="379"/>
      <c r="D318" s="378">
        <v>28</v>
      </c>
      <c r="E318" s="379"/>
      <c r="F318" s="378">
        <v>33</v>
      </c>
      <c r="G318" s="379"/>
      <c r="H318" s="380">
        <f t="shared" si="159"/>
        <v>0.1785714285714286</v>
      </c>
      <c r="I318" s="381"/>
      <c r="J318" s="382"/>
      <c r="K318" s="380">
        <f t="shared" si="160"/>
        <v>-0.37735849056603776</v>
      </c>
      <c r="L318" s="381"/>
      <c r="M318" s="383">
        <f t="shared" si="161"/>
        <v>5</v>
      </c>
      <c r="N318" s="384"/>
      <c r="O318" s="383">
        <f t="shared" si="162"/>
        <v>-20</v>
      </c>
      <c r="P318" s="384"/>
      <c r="Q318" s="380">
        <f t="shared" si="163"/>
        <v>0.1064516129032258</v>
      </c>
      <c r="R318" s="381"/>
    </row>
    <row r="319" spans="1:18" x14ac:dyDescent="0.25">
      <c r="A319" s="394" t="s">
        <v>10</v>
      </c>
      <c r="B319" s="386">
        <v>39</v>
      </c>
      <c r="C319" s="387"/>
      <c r="D319" s="386">
        <v>16</v>
      </c>
      <c r="E319" s="387"/>
      <c r="F319" s="386">
        <v>20</v>
      </c>
      <c r="G319" s="387"/>
      <c r="H319" s="395">
        <f t="shared" si="159"/>
        <v>0.25</v>
      </c>
      <c r="I319" s="396"/>
      <c r="J319" s="397"/>
      <c r="K319" s="395">
        <f t="shared" si="160"/>
        <v>-0.48717948717948723</v>
      </c>
      <c r="L319" s="396"/>
      <c r="M319" s="398">
        <f t="shared" si="161"/>
        <v>4</v>
      </c>
      <c r="N319" s="399"/>
      <c r="O319" s="398">
        <f t="shared" si="162"/>
        <v>-19</v>
      </c>
      <c r="P319" s="399"/>
      <c r="Q319" s="395">
        <f t="shared" si="163"/>
        <v>6.4516129032258063E-2</v>
      </c>
      <c r="R319" s="396"/>
    </row>
    <row r="320" spans="1:18" ht="21" x14ac:dyDescent="0.35">
      <c r="A320" s="353" t="s">
        <v>87</v>
      </c>
      <c r="B320" s="353"/>
      <c r="C320" s="353"/>
      <c r="D320" s="353"/>
      <c r="E320" s="353"/>
      <c r="F320" s="353"/>
      <c r="G320" s="353"/>
      <c r="H320" s="353"/>
      <c r="I320" s="353"/>
      <c r="J320" s="353"/>
      <c r="K320" s="353"/>
      <c r="L320" s="353"/>
      <c r="M320" s="353"/>
      <c r="N320" s="353"/>
      <c r="O320" s="353"/>
      <c r="P320" s="353"/>
      <c r="Q320" s="353"/>
      <c r="R320" s="353"/>
    </row>
    <row r="321" spans="1:18" x14ac:dyDescent="0.25">
      <c r="A321" s="72"/>
      <c r="B321" s="11" t="s">
        <v>114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3"/>
    </row>
    <row r="322" spans="1:18" x14ac:dyDescent="0.25">
      <c r="A322" s="15"/>
      <c r="B322" s="108">
        <f>B$6</f>
        <v>2019</v>
      </c>
      <c r="C322" s="109"/>
      <c r="D322" s="108">
        <f>C$6</f>
        <v>2022</v>
      </c>
      <c r="E322" s="109"/>
      <c r="F322" s="108">
        <f>D$6</f>
        <v>2023</v>
      </c>
      <c r="G322" s="109"/>
      <c r="H322" s="108" t="str">
        <f>CONCATENATE("var ",RIGHT(F322,2),"/",RIGHT(D322,2))</f>
        <v>var 23/22</v>
      </c>
      <c r="I322" s="109"/>
      <c r="J322" s="16"/>
      <c r="K322" s="108" t="str">
        <f>CONCATENATE("var ",RIGHT(F322,2),"/",RIGHT(B322,2))</f>
        <v>var 23/19</v>
      </c>
      <c r="L322" s="109"/>
      <c r="M322" s="108" t="str">
        <f>CONCATENATE("dif ",RIGHT(F322,2),"-",RIGHT(D322,2))</f>
        <v>dif 23-22</v>
      </c>
      <c r="N322" s="109"/>
      <c r="O322" s="108" t="str">
        <f>CONCATENATE("dif ",RIGHT(F322,2),"-",RIGHT(B322,2))</f>
        <v>dif 23-19</v>
      </c>
      <c r="P322" s="109"/>
      <c r="Q322" s="108" t="str">
        <f>CONCATENATE("cuota ",RIGHT(F322,2))</f>
        <v>cuota 23</v>
      </c>
      <c r="R322" s="109"/>
    </row>
    <row r="323" spans="1:18" x14ac:dyDescent="0.25">
      <c r="A323" s="354" t="s">
        <v>48</v>
      </c>
      <c r="B323" s="355">
        <v>392</v>
      </c>
      <c r="C323" s="356"/>
      <c r="D323" s="355">
        <v>282</v>
      </c>
      <c r="E323" s="356"/>
      <c r="F323" s="355">
        <v>310</v>
      </c>
      <c r="G323" s="356"/>
      <c r="H323" s="357">
        <f>F323/D323-1</f>
        <v>9.9290780141843893E-2</v>
      </c>
      <c r="I323" s="358"/>
      <c r="J323" s="359"/>
      <c r="K323" s="357">
        <f>F323/B323-1</f>
        <v>-0.20918367346938771</v>
      </c>
      <c r="L323" s="358"/>
      <c r="M323" s="360">
        <f>F323-D323</f>
        <v>28</v>
      </c>
      <c r="N323" s="361"/>
      <c r="O323" s="360">
        <f>F323-B323</f>
        <v>-82</v>
      </c>
      <c r="P323" s="361"/>
      <c r="Q323" s="357">
        <f>F323/$F$323</f>
        <v>1</v>
      </c>
      <c r="R323" s="358"/>
    </row>
    <row r="324" spans="1:18" x14ac:dyDescent="0.25">
      <c r="A324" s="96" t="s">
        <v>49</v>
      </c>
      <c r="B324" s="378">
        <v>100</v>
      </c>
      <c r="C324" s="379"/>
      <c r="D324" s="378">
        <v>81</v>
      </c>
      <c r="E324" s="379"/>
      <c r="F324" s="378">
        <v>91</v>
      </c>
      <c r="G324" s="379"/>
      <c r="H324" s="380">
        <f t="shared" ref="H324:H333" si="164">F324/D324-1</f>
        <v>0.12345679012345689</v>
      </c>
      <c r="I324" s="381"/>
      <c r="J324" s="382"/>
      <c r="K324" s="380">
        <f t="shared" ref="K324:K333" si="165">F324/B324-1</f>
        <v>-8.9999999999999969E-2</v>
      </c>
      <c r="L324" s="381"/>
      <c r="M324" s="383">
        <f t="shared" ref="M324:M333" si="166">F324-D324</f>
        <v>10</v>
      </c>
      <c r="N324" s="384"/>
      <c r="O324" s="383">
        <f t="shared" ref="O324:O333" si="167">F324-B324</f>
        <v>-9</v>
      </c>
      <c r="P324" s="384"/>
      <c r="Q324" s="380">
        <f t="shared" ref="Q324:Q333" si="168">F324/$F$323</f>
        <v>0.29354838709677417</v>
      </c>
      <c r="R324" s="381"/>
    </row>
    <row r="325" spans="1:18" x14ac:dyDescent="0.25">
      <c r="A325" s="99" t="s">
        <v>50</v>
      </c>
      <c r="B325" s="378">
        <v>105</v>
      </c>
      <c r="C325" s="379"/>
      <c r="D325" s="378">
        <v>74</v>
      </c>
      <c r="E325" s="379"/>
      <c r="F325" s="378">
        <v>79</v>
      </c>
      <c r="G325" s="379"/>
      <c r="H325" s="380">
        <f t="shared" si="164"/>
        <v>6.7567567567567544E-2</v>
      </c>
      <c r="I325" s="381"/>
      <c r="J325" s="382"/>
      <c r="K325" s="380">
        <f t="shared" si="165"/>
        <v>-0.24761904761904763</v>
      </c>
      <c r="L325" s="381"/>
      <c r="M325" s="383">
        <f t="shared" si="166"/>
        <v>5</v>
      </c>
      <c r="N325" s="384"/>
      <c r="O325" s="383">
        <f t="shared" si="167"/>
        <v>-26</v>
      </c>
      <c r="P325" s="384"/>
      <c r="Q325" s="380">
        <f t="shared" si="168"/>
        <v>0.25483870967741934</v>
      </c>
      <c r="R325" s="381"/>
    </row>
    <row r="326" spans="1:18" x14ac:dyDescent="0.25">
      <c r="A326" s="99" t="s">
        <v>52</v>
      </c>
      <c r="B326" s="378">
        <v>79</v>
      </c>
      <c r="C326" s="379"/>
      <c r="D326" s="378">
        <v>59</v>
      </c>
      <c r="E326" s="379"/>
      <c r="F326" s="378">
        <v>62</v>
      </c>
      <c r="G326" s="379"/>
      <c r="H326" s="380">
        <f t="shared" si="164"/>
        <v>5.0847457627118731E-2</v>
      </c>
      <c r="I326" s="381"/>
      <c r="J326" s="382"/>
      <c r="K326" s="380">
        <f t="shared" si="165"/>
        <v>-0.21518987341772156</v>
      </c>
      <c r="L326" s="381"/>
      <c r="M326" s="383">
        <f t="shared" si="166"/>
        <v>3</v>
      </c>
      <c r="N326" s="384"/>
      <c r="O326" s="383">
        <f t="shared" si="167"/>
        <v>-17</v>
      </c>
      <c r="P326" s="384"/>
      <c r="Q326" s="380">
        <f t="shared" si="168"/>
        <v>0.2</v>
      </c>
      <c r="R326" s="381"/>
    </row>
    <row r="327" spans="1:18" x14ac:dyDescent="0.25">
      <c r="A327" s="99" t="s">
        <v>53</v>
      </c>
      <c r="B327" s="378">
        <v>15</v>
      </c>
      <c r="C327" s="379"/>
      <c r="D327" s="378">
        <v>10</v>
      </c>
      <c r="E327" s="379"/>
      <c r="F327" s="378">
        <v>12</v>
      </c>
      <c r="G327" s="379"/>
      <c r="H327" s="380">
        <f>F327/D327-1</f>
        <v>0.19999999999999996</v>
      </c>
      <c r="I327" s="381"/>
      <c r="J327" s="382"/>
      <c r="K327" s="380">
        <f>F327/B327-1</f>
        <v>-0.19999999999999996</v>
      </c>
      <c r="L327" s="381"/>
      <c r="M327" s="383">
        <f>F327-D327</f>
        <v>2</v>
      </c>
      <c r="N327" s="384"/>
      <c r="O327" s="383">
        <f>F327-B327</f>
        <v>-3</v>
      </c>
      <c r="P327" s="384"/>
      <c r="Q327" s="380">
        <f>F327/$F$323</f>
        <v>3.870967741935484E-2</v>
      </c>
      <c r="R327" s="381"/>
    </row>
    <row r="328" spans="1:18" x14ac:dyDescent="0.25">
      <c r="A328" s="99" t="s">
        <v>54</v>
      </c>
      <c r="B328" s="378">
        <v>24</v>
      </c>
      <c r="C328" s="379"/>
      <c r="D328" s="378">
        <v>14</v>
      </c>
      <c r="E328" s="379"/>
      <c r="F328" s="378">
        <v>19</v>
      </c>
      <c r="G328" s="379"/>
      <c r="H328" s="380">
        <f t="shared" si="164"/>
        <v>0.35714285714285721</v>
      </c>
      <c r="I328" s="381"/>
      <c r="J328" s="382"/>
      <c r="K328" s="380">
        <f t="shared" si="165"/>
        <v>-0.20833333333333337</v>
      </c>
      <c r="L328" s="381"/>
      <c r="M328" s="383">
        <f t="shared" si="166"/>
        <v>5</v>
      </c>
      <c r="N328" s="384"/>
      <c r="O328" s="383">
        <f t="shared" si="167"/>
        <v>-5</v>
      </c>
      <c r="P328" s="384"/>
      <c r="Q328" s="380">
        <f t="shared" si="168"/>
        <v>6.1290322580645158E-2</v>
      </c>
      <c r="R328" s="381"/>
    </row>
    <row r="329" spans="1:18" x14ac:dyDescent="0.25">
      <c r="A329" s="99" t="s">
        <v>55</v>
      </c>
      <c r="B329" s="378">
        <v>9</v>
      </c>
      <c r="C329" s="379"/>
      <c r="D329" s="378">
        <v>4</v>
      </c>
      <c r="E329" s="379"/>
      <c r="F329" s="378">
        <v>5</v>
      </c>
      <c r="G329" s="379"/>
      <c r="H329" s="380">
        <f>F329/D329-1</f>
        <v>0.25</v>
      </c>
      <c r="I329" s="381"/>
      <c r="J329" s="382"/>
      <c r="K329" s="380">
        <f>F329/B329-1</f>
        <v>-0.44444444444444442</v>
      </c>
      <c r="L329" s="381"/>
      <c r="M329" s="383">
        <f>F329-D329</f>
        <v>1</v>
      </c>
      <c r="N329" s="384"/>
      <c r="O329" s="383">
        <f>F329-B329</f>
        <v>-4</v>
      </c>
      <c r="P329" s="384"/>
      <c r="Q329" s="380">
        <f>F329/$F$323</f>
        <v>1.6129032258064516E-2</v>
      </c>
      <c r="R329" s="381"/>
    </row>
    <row r="330" spans="1:18" x14ac:dyDescent="0.25">
      <c r="A330" s="99" t="s">
        <v>56</v>
      </c>
      <c r="B330" s="378">
        <v>19</v>
      </c>
      <c r="C330" s="379"/>
      <c r="D330" s="378">
        <v>14</v>
      </c>
      <c r="E330" s="379"/>
      <c r="F330" s="378">
        <v>14</v>
      </c>
      <c r="G330" s="379"/>
      <c r="H330" s="380">
        <f t="shared" si="164"/>
        <v>0</v>
      </c>
      <c r="I330" s="381"/>
      <c r="J330" s="382"/>
      <c r="K330" s="380">
        <f t="shared" si="165"/>
        <v>-0.26315789473684215</v>
      </c>
      <c r="L330" s="381"/>
      <c r="M330" s="383">
        <f t="shared" si="166"/>
        <v>0</v>
      </c>
      <c r="N330" s="384"/>
      <c r="O330" s="383">
        <f t="shared" si="167"/>
        <v>-5</v>
      </c>
      <c r="P330" s="384"/>
      <c r="Q330" s="380">
        <f t="shared" si="168"/>
        <v>4.5161290322580643E-2</v>
      </c>
      <c r="R330" s="381"/>
    </row>
    <row r="331" spans="1:18" x14ac:dyDescent="0.25">
      <c r="A331" s="99" t="s">
        <v>51</v>
      </c>
      <c r="B331" s="378">
        <v>13</v>
      </c>
      <c r="C331" s="379"/>
      <c r="D331" s="378">
        <v>4</v>
      </c>
      <c r="E331" s="379"/>
      <c r="F331" s="378">
        <v>7</v>
      </c>
      <c r="G331" s="379"/>
      <c r="H331" s="380">
        <f t="shared" si="164"/>
        <v>0.75</v>
      </c>
      <c r="I331" s="381"/>
      <c r="J331" s="382"/>
      <c r="K331" s="380">
        <f t="shared" si="165"/>
        <v>-0.46153846153846156</v>
      </c>
      <c r="L331" s="381"/>
      <c r="M331" s="383">
        <f t="shared" si="166"/>
        <v>3</v>
      </c>
      <c r="N331" s="384"/>
      <c r="O331" s="383">
        <f t="shared" si="167"/>
        <v>-6</v>
      </c>
      <c r="P331" s="384"/>
      <c r="Q331" s="380">
        <f t="shared" si="168"/>
        <v>2.2580645161290321E-2</v>
      </c>
      <c r="R331" s="381"/>
    </row>
    <row r="332" spans="1:18" x14ac:dyDescent="0.25">
      <c r="A332" s="100" t="s">
        <v>57</v>
      </c>
      <c r="B332" s="378">
        <v>6</v>
      </c>
      <c r="C332" s="379"/>
      <c r="D332" s="378">
        <v>5</v>
      </c>
      <c r="E332" s="379"/>
      <c r="F332" s="378">
        <v>5</v>
      </c>
      <c r="G332" s="379"/>
      <c r="H332" s="380">
        <f t="shared" si="164"/>
        <v>0</v>
      </c>
      <c r="I332" s="381"/>
      <c r="J332" s="382"/>
      <c r="K332" s="380">
        <f t="shared" si="165"/>
        <v>-0.16666666666666663</v>
      </c>
      <c r="L332" s="381"/>
      <c r="M332" s="383">
        <f t="shared" si="166"/>
        <v>0</v>
      </c>
      <c r="N332" s="384"/>
      <c r="O332" s="383">
        <f t="shared" si="167"/>
        <v>-1</v>
      </c>
      <c r="P332" s="384"/>
      <c r="Q332" s="380">
        <f t="shared" si="168"/>
        <v>1.6129032258064516E-2</v>
      </c>
      <c r="R332" s="381"/>
    </row>
    <row r="333" spans="1:18" x14ac:dyDescent="0.25">
      <c r="A333" s="101" t="s">
        <v>58</v>
      </c>
      <c r="B333" s="378">
        <v>22</v>
      </c>
      <c r="C333" s="379"/>
      <c r="D333" s="378">
        <v>17</v>
      </c>
      <c r="E333" s="379"/>
      <c r="F333" s="378">
        <v>16</v>
      </c>
      <c r="G333" s="379"/>
      <c r="H333" s="380">
        <f t="shared" si="164"/>
        <v>-5.8823529411764719E-2</v>
      </c>
      <c r="I333" s="381"/>
      <c r="J333" s="382"/>
      <c r="K333" s="380">
        <f t="shared" si="165"/>
        <v>-0.27272727272727271</v>
      </c>
      <c r="L333" s="381"/>
      <c r="M333" s="383">
        <f t="shared" si="166"/>
        <v>-1</v>
      </c>
      <c r="N333" s="384"/>
      <c r="O333" s="383">
        <f t="shared" si="167"/>
        <v>-6</v>
      </c>
      <c r="P333" s="384"/>
      <c r="Q333" s="380">
        <f t="shared" si="168"/>
        <v>5.1612903225806452E-2</v>
      </c>
      <c r="R333" s="381"/>
    </row>
    <row r="334" spans="1:18" ht="21" x14ac:dyDescent="0.35">
      <c r="A334" s="353" t="s">
        <v>88</v>
      </c>
      <c r="B334" s="353"/>
      <c r="C334" s="353"/>
      <c r="D334" s="353"/>
      <c r="E334" s="353"/>
      <c r="F334" s="353"/>
      <c r="G334" s="353"/>
      <c r="H334" s="353"/>
      <c r="I334" s="353"/>
      <c r="J334" s="353"/>
      <c r="K334" s="353"/>
      <c r="L334" s="353"/>
      <c r="M334" s="353"/>
      <c r="N334" s="353"/>
      <c r="O334" s="353"/>
      <c r="P334" s="353"/>
      <c r="Q334" s="353"/>
      <c r="R334" s="353"/>
    </row>
    <row r="335" spans="1:18" x14ac:dyDescent="0.25">
      <c r="A335" s="72"/>
      <c r="B335" s="11" t="s">
        <v>114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3"/>
    </row>
    <row r="336" spans="1:18" x14ac:dyDescent="0.25">
      <c r="A336" s="15"/>
      <c r="B336" s="108">
        <f>B$6</f>
        <v>2019</v>
      </c>
      <c r="C336" s="109"/>
      <c r="D336" s="108">
        <f>C$6</f>
        <v>2022</v>
      </c>
      <c r="E336" s="109"/>
      <c r="F336" s="108">
        <f>D$6</f>
        <v>2023</v>
      </c>
      <c r="G336" s="109"/>
      <c r="H336" s="108" t="str">
        <f>CONCATENATE("var ",RIGHT(F336,2),"/",RIGHT(D336,2))</f>
        <v>var 23/22</v>
      </c>
      <c r="I336" s="109"/>
      <c r="J336" s="16"/>
      <c r="K336" s="108" t="str">
        <f>CONCATENATE("var ",RIGHT(F336,2),"/",RIGHT(B336,2))</f>
        <v>var 23/19</v>
      </c>
      <c r="L336" s="109"/>
      <c r="M336" s="108" t="str">
        <f>CONCATENATE("dif ",RIGHT(F336,2),"-",RIGHT(D336,2))</f>
        <v>dif 23-22</v>
      </c>
      <c r="N336" s="109"/>
      <c r="O336" s="108" t="str">
        <f>CONCATENATE("dif ",RIGHT(F336,2),"-",RIGHT(B336,2))</f>
        <v>dif 23-19</v>
      </c>
      <c r="P336" s="109"/>
      <c r="Q336" s="108" t="str">
        <f>CONCATENATE("cuota ",RIGHT(F336,2))</f>
        <v>cuota 23</v>
      </c>
      <c r="R336" s="109"/>
    </row>
    <row r="337" spans="1:18" x14ac:dyDescent="0.25">
      <c r="A337" s="354" t="s">
        <v>4</v>
      </c>
      <c r="B337" s="400">
        <v>133066</v>
      </c>
      <c r="C337" s="401"/>
      <c r="D337" s="400">
        <v>119375</v>
      </c>
      <c r="E337" s="401"/>
      <c r="F337" s="400">
        <v>125612</v>
      </c>
      <c r="G337" s="401"/>
      <c r="H337" s="357">
        <f>F337/D337-1</f>
        <v>5.2247120418848159E-2</v>
      </c>
      <c r="I337" s="358"/>
      <c r="J337" s="359"/>
      <c r="K337" s="357">
        <f>F337/B337-1</f>
        <v>-5.6017314716005573E-2</v>
      </c>
      <c r="L337" s="358"/>
      <c r="M337" s="402">
        <f>F337-D337</f>
        <v>6237</v>
      </c>
      <c r="N337" s="403"/>
      <c r="O337" s="402">
        <f>F337-B337</f>
        <v>-7454</v>
      </c>
      <c r="P337" s="403"/>
      <c r="Q337" s="357">
        <f>F337/$F$337</f>
        <v>1</v>
      </c>
      <c r="R337" s="358"/>
    </row>
    <row r="338" spans="1:18" x14ac:dyDescent="0.25">
      <c r="A338" s="362" t="s">
        <v>5</v>
      </c>
      <c r="B338" s="404">
        <v>89152</v>
      </c>
      <c r="C338" s="405"/>
      <c r="D338" s="404">
        <v>87606</v>
      </c>
      <c r="E338" s="405"/>
      <c r="F338" s="404">
        <v>89082</v>
      </c>
      <c r="G338" s="405"/>
      <c r="H338" s="365">
        <f t="shared" ref="H338:H348" si="169">F338/D338-1</f>
        <v>1.6848161084857205E-2</v>
      </c>
      <c r="I338" s="366"/>
      <c r="J338" s="367"/>
      <c r="K338" s="365">
        <f t="shared" ref="K338:K348" si="170">F338/B338-1</f>
        <v>-7.8517587939697098E-4</v>
      </c>
      <c r="L338" s="366"/>
      <c r="M338" s="406">
        <f t="shared" ref="M338:M348" si="171">F338-D338</f>
        <v>1476</v>
      </c>
      <c r="N338" s="407"/>
      <c r="O338" s="406">
        <f t="shared" ref="O338:O348" si="172">F338-B338</f>
        <v>-70</v>
      </c>
      <c r="P338" s="407"/>
      <c r="Q338" s="365">
        <f t="shared" ref="Q338:Q348" si="173">F338/$F$337</f>
        <v>0.7091838359392415</v>
      </c>
      <c r="R338" s="366"/>
    </row>
    <row r="339" spans="1:18" x14ac:dyDescent="0.25">
      <c r="A339" s="370" t="s">
        <v>6</v>
      </c>
      <c r="B339" s="408">
        <v>15700</v>
      </c>
      <c r="C339" s="409"/>
      <c r="D339" s="408">
        <v>17378</v>
      </c>
      <c r="E339" s="409"/>
      <c r="F339" s="408">
        <v>16526</v>
      </c>
      <c r="G339" s="409"/>
      <c r="H339" s="373">
        <f t="shared" si="169"/>
        <v>-4.9027506042122249E-2</v>
      </c>
      <c r="I339" s="374"/>
      <c r="J339" s="375"/>
      <c r="K339" s="373">
        <f t="shared" si="170"/>
        <v>5.2611464968152832E-2</v>
      </c>
      <c r="L339" s="374"/>
      <c r="M339" s="410">
        <f t="shared" si="171"/>
        <v>-852</v>
      </c>
      <c r="N339" s="411"/>
      <c r="O339" s="410">
        <f t="shared" si="172"/>
        <v>826</v>
      </c>
      <c r="P339" s="411"/>
      <c r="Q339" s="373">
        <f t="shared" si="173"/>
        <v>0.13156386332516001</v>
      </c>
      <c r="R339" s="374"/>
    </row>
    <row r="340" spans="1:18" x14ac:dyDescent="0.25">
      <c r="A340" s="37" t="s">
        <v>7</v>
      </c>
      <c r="B340" s="412">
        <v>53777</v>
      </c>
      <c r="C340" s="413"/>
      <c r="D340" s="412">
        <v>52837</v>
      </c>
      <c r="E340" s="413"/>
      <c r="F340" s="412">
        <v>55117</v>
      </c>
      <c r="G340" s="413"/>
      <c r="H340" s="380">
        <f t="shared" si="169"/>
        <v>4.3151579385657834E-2</v>
      </c>
      <c r="I340" s="381"/>
      <c r="J340" s="382"/>
      <c r="K340" s="380">
        <f t="shared" si="170"/>
        <v>2.4917715752087233E-2</v>
      </c>
      <c r="L340" s="381"/>
      <c r="M340" s="414">
        <f t="shared" si="171"/>
        <v>2280</v>
      </c>
      <c r="N340" s="415"/>
      <c r="O340" s="414">
        <f t="shared" si="172"/>
        <v>1340</v>
      </c>
      <c r="P340" s="415"/>
      <c r="Q340" s="380">
        <f t="shared" si="173"/>
        <v>0.43878769544311053</v>
      </c>
      <c r="R340" s="381"/>
    </row>
    <row r="341" spans="1:18" x14ac:dyDescent="0.25">
      <c r="A341" s="37" t="s">
        <v>8</v>
      </c>
      <c r="B341" s="412">
        <v>16004</v>
      </c>
      <c r="C341" s="413"/>
      <c r="D341" s="412">
        <v>15101</v>
      </c>
      <c r="E341" s="413"/>
      <c r="F341" s="412">
        <v>14715</v>
      </c>
      <c r="G341" s="413"/>
      <c r="H341" s="380">
        <f t="shared" si="169"/>
        <v>-2.556122111118464E-2</v>
      </c>
      <c r="I341" s="381"/>
      <c r="J341" s="382"/>
      <c r="K341" s="380">
        <f t="shared" si="170"/>
        <v>-8.0542364408897726E-2</v>
      </c>
      <c r="L341" s="381"/>
      <c r="M341" s="414">
        <f t="shared" si="171"/>
        <v>-386</v>
      </c>
      <c r="N341" s="415"/>
      <c r="O341" s="414">
        <f t="shared" si="172"/>
        <v>-1289</v>
      </c>
      <c r="P341" s="415"/>
      <c r="Q341" s="380">
        <f t="shared" si="173"/>
        <v>0.1171464509760214</v>
      </c>
      <c r="R341" s="381"/>
    </row>
    <row r="342" spans="1:18" x14ac:dyDescent="0.25">
      <c r="A342" s="37" t="s">
        <v>9</v>
      </c>
      <c r="B342" s="412">
        <v>2618</v>
      </c>
      <c r="C342" s="413"/>
      <c r="D342" s="412">
        <v>1786</v>
      </c>
      <c r="E342" s="413"/>
      <c r="F342" s="412">
        <v>2139</v>
      </c>
      <c r="G342" s="413"/>
      <c r="H342" s="380">
        <f t="shared" si="169"/>
        <v>0.19764837625979848</v>
      </c>
      <c r="I342" s="381"/>
      <c r="J342" s="382"/>
      <c r="K342" s="380">
        <f t="shared" si="170"/>
        <v>-0.1829640947288006</v>
      </c>
      <c r="L342" s="381"/>
      <c r="M342" s="414">
        <f t="shared" si="171"/>
        <v>353</v>
      </c>
      <c r="N342" s="415"/>
      <c r="O342" s="414">
        <f t="shared" si="172"/>
        <v>-479</v>
      </c>
      <c r="P342" s="415"/>
      <c r="Q342" s="380">
        <f t="shared" si="173"/>
        <v>1.7028627838104639E-2</v>
      </c>
      <c r="R342" s="381"/>
    </row>
    <row r="343" spans="1:18" x14ac:dyDescent="0.25">
      <c r="A343" s="385" t="s">
        <v>10</v>
      </c>
      <c r="B343" s="416">
        <v>1053</v>
      </c>
      <c r="C343" s="417"/>
      <c r="D343" s="416">
        <v>504</v>
      </c>
      <c r="E343" s="417"/>
      <c r="F343" s="416">
        <v>585</v>
      </c>
      <c r="G343" s="417"/>
      <c r="H343" s="388">
        <f t="shared" si="169"/>
        <v>0.16071428571428581</v>
      </c>
      <c r="I343" s="389"/>
      <c r="J343" s="390"/>
      <c r="K343" s="388">
        <f t="shared" si="170"/>
        <v>-0.44444444444444442</v>
      </c>
      <c r="L343" s="389"/>
      <c r="M343" s="418">
        <f t="shared" si="171"/>
        <v>81</v>
      </c>
      <c r="N343" s="419"/>
      <c r="O343" s="418">
        <f t="shared" si="172"/>
        <v>-468</v>
      </c>
      <c r="P343" s="419"/>
      <c r="Q343" s="388">
        <f t="shared" si="173"/>
        <v>4.6571983568448874E-3</v>
      </c>
      <c r="R343" s="389"/>
    </row>
    <row r="344" spans="1:18" x14ac:dyDescent="0.25">
      <c r="A344" s="393" t="s">
        <v>11</v>
      </c>
      <c r="B344" s="404">
        <v>43914</v>
      </c>
      <c r="C344" s="405"/>
      <c r="D344" s="404">
        <v>31769</v>
      </c>
      <c r="E344" s="405"/>
      <c r="F344" s="404">
        <v>36530</v>
      </c>
      <c r="G344" s="405"/>
      <c r="H344" s="365">
        <f t="shared" si="169"/>
        <v>0.14986307406591326</v>
      </c>
      <c r="I344" s="366"/>
      <c r="J344" s="367"/>
      <c r="K344" s="365">
        <f>F344/B344-1</f>
        <v>-0.16814683244523387</v>
      </c>
      <c r="L344" s="366"/>
      <c r="M344" s="406">
        <f t="shared" si="171"/>
        <v>4761</v>
      </c>
      <c r="N344" s="407"/>
      <c r="O344" s="406">
        <f t="shared" si="172"/>
        <v>-7384</v>
      </c>
      <c r="P344" s="407"/>
      <c r="Q344" s="365">
        <f t="shared" si="173"/>
        <v>0.29081616406075855</v>
      </c>
      <c r="R344" s="366"/>
    </row>
    <row r="345" spans="1:18" x14ac:dyDescent="0.25">
      <c r="A345" s="370" t="s">
        <v>12</v>
      </c>
      <c r="B345" s="412">
        <v>1933</v>
      </c>
      <c r="C345" s="413"/>
      <c r="D345" s="412">
        <v>2230</v>
      </c>
      <c r="E345" s="413"/>
      <c r="F345" s="412">
        <v>2117</v>
      </c>
      <c r="G345" s="413"/>
      <c r="H345" s="373">
        <f t="shared" si="169"/>
        <v>-5.067264573991026E-2</v>
      </c>
      <c r="I345" s="374"/>
      <c r="J345" s="375"/>
      <c r="K345" s="373">
        <f t="shared" si="170"/>
        <v>9.5188825659596521E-2</v>
      </c>
      <c r="L345" s="374"/>
      <c r="M345" s="410">
        <f t="shared" si="171"/>
        <v>-113</v>
      </c>
      <c r="N345" s="411"/>
      <c r="O345" s="410">
        <f t="shared" si="172"/>
        <v>184</v>
      </c>
      <c r="P345" s="411"/>
      <c r="Q345" s="373">
        <f t="shared" si="173"/>
        <v>1.6853485335795945E-2</v>
      </c>
      <c r="R345" s="374"/>
    </row>
    <row r="346" spans="1:18" x14ac:dyDescent="0.25">
      <c r="A346" s="37" t="s">
        <v>8</v>
      </c>
      <c r="B346" s="412">
        <v>23967</v>
      </c>
      <c r="C346" s="413"/>
      <c r="D346" s="412">
        <v>18791</v>
      </c>
      <c r="E346" s="413"/>
      <c r="F346" s="412">
        <v>21659</v>
      </c>
      <c r="G346" s="413"/>
      <c r="H346" s="380">
        <f t="shared" si="169"/>
        <v>0.15262625725081147</v>
      </c>
      <c r="I346" s="381"/>
      <c r="J346" s="382"/>
      <c r="K346" s="380">
        <f t="shared" si="170"/>
        <v>-9.6299077898777452E-2</v>
      </c>
      <c r="L346" s="381"/>
      <c r="M346" s="414">
        <f t="shared" si="171"/>
        <v>2868</v>
      </c>
      <c r="N346" s="415"/>
      <c r="O346" s="414">
        <f t="shared" si="172"/>
        <v>-2308</v>
      </c>
      <c r="P346" s="415"/>
      <c r="Q346" s="380">
        <f t="shared" si="173"/>
        <v>0.17242779352291182</v>
      </c>
      <c r="R346" s="381"/>
    </row>
    <row r="347" spans="1:18" x14ac:dyDescent="0.25">
      <c r="A347" s="37" t="s">
        <v>9</v>
      </c>
      <c r="B347" s="412">
        <v>12430</v>
      </c>
      <c r="C347" s="413"/>
      <c r="D347" s="412">
        <v>7750</v>
      </c>
      <c r="E347" s="413"/>
      <c r="F347" s="412">
        <v>9325</v>
      </c>
      <c r="G347" s="413"/>
      <c r="H347" s="380">
        <f t="shared" si="169"/>
        <v>0.20322580645161281</v>
      </c>
      <c r="I347" s="381"/>
      <c r="J347" s="382"/>
      <c r="K347" s="380">
        <f t="shared" si="170"/>
        <v>-0.24979887369267906</v>
      </c>
      <c r="L347" s="381"/>
      <c r="M347" s="414">
        <f t="shared" si="171"/>
        <v>1575</v>
      </c>
      <c r="N347" s="415"/>
      <c r="O347" s="414">
        <f t="shared" si="172"/>
        <v>-3105</v>
      </c>
      <c r="P347" s="415"/>
      <c r="Q347" s="380">
        <f t="shared" si="173"/>
        <v>7.4236537910390726E-2</v>
      </c>
      <c r="R347" s="381"/>
    </row>
    <row r="348" spans="1:18" x14ac:dyDescent="0.25">
      <c r="A348" s="394" t="s">
        <v>10</v>
      </c>
      <c r="B348" s="416">
        <v>5584</v>
      </c>
      <c r="C348" s="417"/>
      <c r="D348" s="416">
        <v>2998</v>
      </c>
      <c r="E348" s="417"/>
      <c r="F348" s="416">
        <v>3429</v>
      </c>
      <c r="G348" s="417"/>
      <c r="H348" s="395">
        <f t="shared" si="169"/>
        <v>0.1437625083388927</v>
      </c>
      <c r="I348" s="396"/>
      <c r="J348" s="397"/>
      <c r="K348" s="395">
        <f t="shared" si="170"/>
        <v>-0.3859240687679083</v>
      </c>
      <c r="L348" s="396"/>
      <c r="M348" s="420">
        <f t="shared" si="171"/>
        <v>431</v>
      </c>
      <c r="N348" s="421"/>
      <c r="O348" s="420">
        <f t="shared" si="172"/>
        <v>-2155</v>
      </c>
      <c r="P348" s="421"/>
      <c r="Q348" s="395">
        <f t="shared" si="173"/>
        <v>2.7298347291660034E-2</v>
      </c>
      <c r="R348" s="396"/>
    </row>
    <row r="349" spans="1:18" ht="21" x14ac:dyDescent="0.35">
      <c r="A349" s="353" t="s">
        <v>89</v>
      </c>
      <c r="B349" s="353"/>
      <c r="C349" s="353"/>
      <c r="D349" s="353"/>
      <c r="E349" s="353"/>
      <c r="F349" s="353"/>
      <c r="G349" s="353"/>
      <c r="H349" s="353"/>
      <c r="I349" s="353"/>
      <c r="J349" s="353"/>
      <c r="K349" s="353"/>
      <c r="L349" s="353"/>
      <c r="M349" s="353"/>
      <c r="N349" s="353"/>
      <c r="O349" s="353"/>
      <c r="P349" s="353"/>
      <c r="Q349" s="353"/>
      <c r="R349" s="353"/>
    </row>
    <row r="350" spans="1:18" x14ac:dyDescent="0.25">
      <c r="A350" s="72"/>
      <c r="B350" s="11" t="s">
        <v>114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3"/>
    </row>
    <row r="351" spans="1:18" x14ac:dyDescent="0.25">
      <c r="A351" s="15"/>
      <c r="B351" s="108">
        <f>B$6</f>
        <v>2019</v>
      </c>
      <c r="C351" s="109"/>
      <c r="D351" s="108">
        <f>C$6</f>
        <v>2022</v>
      </c>
      <c r="E351" s="109"/>
      <c r="F351" s="108">
        <f>D$6</f>
        <v>2023</v>
      </c>
      <c r="G351" s="109"/>
      <c r="H351" s="108" t="str">
        <f>CONCATENATE("var ",RIGHT(F351,2),"/",RIGHT(D351,2))</f>
        <v>var 23/22</v>
      </c>
      <c r="I351" s="109"/>
      <c r="J351" s="16"/>
      <c r="K351" s="108" t="str">
        <f>CONCATENATE("var ",RIGHT(F351,2),"/",RIGHT(B351,2))</f>
        <v>var 23/19</v>
      </c>
      <c r="L351" s="109"/>
      <c r="M351" s="108" t="str">
        <f>CONCATENATE("dif ",RIGHT(F351,2),"-",RIGHT(D351,2))</f>
        <v>dif 23-22</v>
      </c>
      <c r="N351" s="109"/>
      <c r="O351" s="108" t="str">
        <f>CONCATENATE("dif ",RIGHT(F351,2),"-",RIGHT(B351,2))</f>
        <v>dif 23-19</v>
      </c>
      <c r="P351" s="109"/>
      <c r="Q351" s="108" t="str">
        <f>CONCATENATE("cuota ",RIGHT(F351,2))</f>
        <v>cuota 23</v>
      </c>
      <c r="R351" s="109"/>
    </row>
    <row r="352" spans="1:18" x14ac:dyDescent="0.25">
      <c r="A352" s="354" t="s">
        <v>48</v>
      </c>
      <c r="B352" s="400">
        <v>133066</v>
      </c>
      <c r="C352" s="401"/>
      <c r="D352" s="400">
        <v>119375</v>
      </c>
      <c r="E352" s="401"/>
      <c r="F352" s="400">
        <v>125612</v>
      </c>
      <c r="G352" s="401"/>
      <c r="H352" s="357">
        <f>F352/D352-1</f>
        <v>5.2247120418848159E-2</v>
      </c>
      <c r="I352" s="358"/>
      <c r="J352" s="359"/>
      <c r="K352" s="357">
        <f>F352/B352-1</f>
        <v>-5.6017314716005573E-2</v>
      </c>
      <c r="L352" s="358"/>
      <c r="M352" s="402">
        <f>F352-D352</f>
        <v>6237</v>
      </c>
      <c r="N352" s="403"/>
      <c r="O352" s="402">
        <f>F352-B352</f>
        <v>-7454</v>
      </c>
      <c r="P352" s="403"/>
      <c r="Q352" s="357">
        <f>F352/$F$352</f>
        <v>1</v>
      </c>
      <c r="R352" s="358"/>
    </row>
    <row r="353" spans="1:18" x14ac:dyDescent="0.25">
      <c r="A353" s="96" t="s">
        <v>49</v>
      </c>
      <c r="B353" s="412">
        <v>47022</v>
      </c>
      <c r="C353" s="413"/>
      <c r="D353" s="412">
        <v>43004</v>
      </c>
      <c r="E353" s="413"/>
      <c r="F353" s="412">
        <v>45905</v>
      </c>
      <c r="G353" s="413"/>
      <c r="H353" s="380">
        <f t="shared" ref="H353:H362" si="174">F353/D353-1</f>
        <v>6.7458841038043005E-2</v>
      </c>
      <c r="I353" s="381"/>
      <c r="J353" s="382"/>
      <c r="K353" s="380">
        <f t="shared" ref="K353:K362" si="175">F353/B353-1</f>
        <v>-2.3754838160860881E-2</v>
      </c>
      <c r="L353" s="381"/>
      <c r="M353" s="414">
        <f t="shared" ref="M353:M362" si="176">F353-D353</f>
        <v>2901</v>
      </c>
      <c r="N353" s="415"/>
      <c r="O353" s="414">
        <f t="shared" ref="O353:O362" si="177">F353-B353</f>
        <v>-1117</v>
      </c>
      <c r="P353" s="415"/>
      <c r="Q353" s="380">
        <f t="shared" ref="Q353:Q362" si="178">F353/$F$352</f>
        <v>0.36545075311275993</v>
      </c>
      <c r="R353" s="381"/>
    </row>
    <row r="354" spans="1:18" x14ac:dyDescent="0.25">
      <c r="A354" s="99" t="s">
        <v>50</v>
      </c>
      <c r="B354" s="412">
        <v>41513</v>
      </c>
      <c r="C354" s="413"/>
      <c r="D354" s="412">
        <v>35494</v>
      </c>
      <c r="E354" s="413"/>
      <c r="F354" s="412">
        <v>37223</v>
      </c>
      <c r="G354" s="413"/>
      <c r="H354" s="380">
        <f t="shared" si="174"/>
        <v>4.8712458443680662E-2</v>
      </c>
      <c r="I354" s="381"/>
      <c r="J354" s="382"/>
      <c r="K354" s="380">
        <f t="shared" si="175"/>
        <v>-0.10334112205815049</v>
      </c>
      <c r="L354" s="381"/>
      <c r="M354" s="414">
        <f t="shared" si="176"/>
        <v>1729</v>
      </c>
      <c r="N354" s="415"/>
      <c r="O354" s="414">
        <f t="shared" si="177"/>
        <v>-4290</v>
      </c>
      <c r="P354" s="415"/>
      <c r="Q354" s="380">
        <f t="shared" si="178"/>
        <v>0.29633315288348244</v>
      </c>
      <c r="R354" s="381"/>
    </row>
    <row r="355" spans="1:18" x14ac:dyDescent="0.25">
      <c r="A355" s="99" t="s">
        <v>52</v>
      </c>
      <c r="B355" s="412">
        <v>21407</v>
      </c>
      <c r="C355" s="413"/>
      <c r="D355" s="412">
        <v>18321</v>
      </c>
      <c r="E355" s="413"/>
      <c r="F355" s="412">
        <v>19228</v>
      </c>
      <c r="G355" s="413"/>
      <c r="H355" s="380">
        <f t="shared" si="174"/>
        <v>4.9506031330167621E-2</v>
      </c>
      <c r="I355" s="381"/>
      <c r="J355" s="382"/>
      <c r="K355" s="380">
        <f t="shared" si="175"/>
        <v>-0.10178913439529125</v>
      </c>
      <c r="L355" s="381"/>
      <c r="M355" s="414">
        <f t="shared" si="176"/>
        <v>907</v>
      </c>
      <c r="N355" s="415"/>
      <c r="O355" s="414">
        <f t="shared" si="177"/>
        <v>-2179</v>
      </c>
      <c r="P355" s="415"/>
      <c r="Q355" s="380">
        <f t="shared" si="178"/>
        <v>0.15307454701780085</v>
      </c>
      <c r="R355" s="381"/>
    </row>
    <row r="356" spans="1:18" x14ac:dyDescent="0.25">
      <c r="A356" s="99" t="s">
        <v>53</v>
      </c>
      <c r="B356" s="412">
        <v>4121</v>
      </c>
      <c r="C356" s="413"/>
      <c r="D356" s="412">
        <v>4169</v>
      </c>
      <c r="E356" s="413"/>
      <c r="F356" s="412">
        <v>4791</v>
      </c>
      <c r="G356" s="413"/>
      <c r="H356" s="380">
        <f>F356/D356-1</f>
        <v>0.14919644998800674</v>
      </c>
      <c r="I356" s="381"/>
      <c r="J356" s="382"/>
      <c r="K356" s="380">
        <f>F356/B356-1</f>
        <v>0.1625818975976705</v>
      </c>
      <c r="L356" s="381"/>
      <c r="M356" s="414">
        <f>F356-D356</f>
        <v>622</v>
      </c>
      <c r="N356" s="415"/>
      <c r="O356" s="414">
        <f>F356-B356</f>
        <v>670</v>
      </c>
      <c r="P356" s="415"/>
      <c r="Q356" s="380">
        <f>F356/$F$352</f>
        <v>3.8141260389134797E-2</v>
      </c>
      <c r="R356" s="381"/>
    </row>
    <row r="357" spans="1:18" x14ac:dyDescent="0.25">
      <c r="A357" s="99" t="s">
        <v>54</v>
      </c>
      <c r="B357" s="412">
        <v>2756</v>
      </c>
      <c r="C357" s="413"/>
      <c r="D357" s="412">
        <v>2493</v>
      </c>
      <c r="E357" s="413"/>
      <c r="F357" s="412">
        <v>2832</v>
      </c>
      <c r="G357" s="413"/>
      <c r="H357" s="380">
        <f t="shared" si="174"/>
        <v>0.13598074608904942</v>
      </c>
      <c r="I357" s="381"/>
      <c r="J357" s="382"/>
      <c r="K357" s="380">
        <f t="shared" si="175"/>
        <v>2.7576197387518153E-2</v>
      </c>
      <c r="L357" s="381"/>
      <c r="M357" s="414">
        <f t="shared" si="176"/>
        <v>339</v>
      </c>
      <c r="N357" s="415"/>
      <c r="O357" s="414">
        <f t="shared" si="177"/>
        <v>76</v>
      </c>
      <c r="P357" s="415"/>
      <c r="Q357" s="380">
        <f t="shared" si="178"/>
        <v>2.2545616660828584E-2</v>
      </c>
      <c r="R357" s="381"/>
    </row>
    <row r="358" spans="1:18" x14ac:dyDescent="0.25">
      <c r="A358" s="99" t="s">
        <v>55</v>
      </c>
      <c r="B358" s="412">
        <v>778</v>
      </c>
      <c r="C358" s="413"/>
      <c r="D358" s="412">
        <v>625</v>
      </c>
      <c r="E358" s="413"/>
      <c r="F358" s="412">
        <v>663</v>
      </c>
      <c r="G358" s="413"/>
      <c r="H358" s="380">
        <f>F358/D358-1</f>
        <v>6.0799999999999965E-2</v>
      </c>
      <c r="I358" s="381"/>
      <c r="J358" s="382"/>
      <c r="K358" s="380">
        <f>F358/B358-1</f>
        <v>-0.1478149100257069</v>
      </c>
      <c r="L358" s="381"/>
      <c r="M358" s="414">
        <f>F358-D358</f>
        <v>38</v>
      </c>
      <c r="N358" s="415"/>
      <c r="O358" s="414">
        <f>F358-B358</f>
        <v>-115</v>
      </c>
      <c r="P358" s="415"/>
      <c r="Q358" s="380">
        <f>F358/$F$352</f>
        <v>5.2781581377575387E-3</v>
      </c>
      <c r="R358" s="381"/>
    </row>
    <row r="359" spans="1:18" x14ac:dyDescent="0.25">
      <c r="A359" s="99" t="s">
        <v>56</v>
      </c>
      <c r="B359" s="412">
        <v>6890</v>
      </c>
      <c r="C359" s="413"/>
      <c r="D359" s="412">
        <v>6412</v>
      </c>
      <c r="E359" s="413"/>
      <c r="F359" s="412">
        <v>6415</v>
      </c>
      <c r="G359" s="413"/>
      <c r="H359" s="380">
        <f t="shared" si="174"/>
        <v>4.6787273861514933E-4</v>
      </c>
      <c r="I359" s="381"/>
      <c r="J359" s="382"/>
      <c r="K359" s="380">
        <f t="shared" si="175"/>
        <v>-6.8940493468795383E-2</v>
      </c>
      <c r="L359" s="381"/>
      <c r="M359" s="414">
        <f t="shared" si="176"/>
        <v>3</v>
      </c>
      <c r="N359" s="415"/>
      <c r="O359" s="414">
        <f t="shared" si="177"/>
        <v>-475</v>
      </c>
      <c r="P359" s="415"/>
      <c r="Q359" s="380">
        <f t="shared" si="178"/>
        <v>5.1069961468649491E-2</v>
      </c>
      <c r="R359" s="381"/>
    </row>
    <row r="360" spans="1:18" x14ac:dyDescent="0.25">
      <c r="A360" s="99" t="s">
        <v>51</v>
      </c>
      <c r="B360" s="412">
        <v>1127</v>
      </c>
      <c r="C360" s="413"/>
      <c r="D360" s="412">
        <v>802</v>
      </c>
      <c r="E360" s="413"/>
      <c r="F360" s="412">
        <v>912</v>
      </c>
      <c r="G360" s="413"/>
      <c r="H360" s="380">
        <f t="shared" si="174"/>
        <v>0.13715710723192021</v>
      </c>
      <c r="I360" s="381"/>
      <c r="J360" s="382"/>
      <c r="K360" s="380">
        <f t="shared" si="175"/>
        <v>-0.1907719609582964</v>
      </c>
      <c r="L360" s="381"/>
      <c r="M360" s="414">
        <f t="shared" si="176"/>
        <v>110</v>
      </c>
      <c r="N360" s="415"/>
      <c r="O360" s="414">
        <f t="shared" si="177"/>
        <v>-215</v>
      </c>
      <c r="P360" s="415"/>
      <c r="Q360" s="380">
        <f t="shared" si="178"/>
        <v>7.2604528229786962E-3</v>
      </c>
      <c r="R360" s="381"/>
    </row>
    <row r="361" spans="1:18" x14ac:dyDescent="0.25">
      <c r="A361" s="100" t="s">
        <v>57</v>
      </c>
      <c r="B361" s="412">
        <v>4070</v>
      </c>
      <c r="C361" s="413"/>
      <c r="D361" s="412">
        <v>4562</v>
      </c>
      <c r="E361" s="413"/>
      <c r="F361" s="412">
        <v>4562</v>
      </c>
      <c r="G361" s="413"/>
      <c r="H361" s="380">
        <f t="shared" si="174"/>
        <v>0</v>
      </c>
      <c r="I361" s="381"/>
      <c r="J361" s="382"/>
      <c r="K361" s="380">
        <f t="shared" si="175"/>
        <v>0.12088452088452084</v>
      </c>
      <c r="L361" s="381"/>
      <c r="M361" s="414">
        <f t="shared" si="176"/>
        <v>0</v>
      </c>
      <c r="N361" s="415"/>
      <c r="O361" s="414">
        <f t="shared" si="177"/>
        <v>492</v>
      </c>
      <c r="P361" s="415"/>
      <c r="Q361" s="380">
        <f t="shared" si="178"/>
        <v>3.631818616055791E-2</v>
      </c>
      <c r="R361" s="381"/>
    </row>
    <row r="362" spans="1:18" x14ac:dyDescent="0.25">
      <c r="A362" s="101" t="s">
        <v>58</v>
      </c>
      <c r="B362" s="412">
        <v>3382</v>
      </c>
      <c r="C362" s="413"/>
      <c r="D362" s="412">
        <v>3493</v>
      </c>
      <c r="E362" s="413"/>
      <c r="F362" s="412">
        <v>3081</v>
      </c>
      <c r="G362" s="413"/>
      <c r="H362" s="380">
        <f t="shared" si="174"/>
        <v>-0.11795018608645869</v>
      </c>
      <c r="I362" s="381"/>
      <c r="J362" s="382"/>
      <c r="K362" s="380">
        <f t="shared" si="175"/>
        <v>-8.9000591366055537E-2</v>
      </c>
      <c r="L362" s="381"/>
      <c r="M362" s="414">
        <f t="shared" si="176"/>
        <v>-412</v>
      </c>
      <c r="N362" s="415"/>
      <c r="O362" s="414">
        <f t="shared" si="177"/>
        <v>-301</v>
      </c>
      <c r="P362" s="415"/>
      <c r="Q362" s="380">
        <f t="shared" si="178"/>
        <v>2.452791134604974E-2</v>
      </c>
      <c r="R362" s="381"/>
    </row>
    <row r="363" spans="1:18" ht="21" x14ac:dyDescent="0.35">
      <c r="A363" s="353" t="s">
        <v>90</v>
      </c>
      <c r="B363" s="353"/>
      <c r="C363" s="353"/>
      <c r="D363" s="353"/>
      <c r="E363" s="353"/>
      <c r="F363" s="353"/>
      <c r="G363" s="353"/>
      <c r="H363" s="353"/>
      <c r="I363" s="353"/>
      <c r="J363" s="353"/>
      <c r="K363" s="353"/>
      <c r="L363" s="353"/>
      <c r="M363" s="353"/>
      <c r="N363" s="353"/>
      <c r="O363" s="353"/>
      <c r="P363" s="353"/>
      <c r="Q363" s="353"/>
      <c r="R363" s="353"/>
    </row>
  </sheetData>
  <mergeCells count="917">
    <mergeCell ref="A363:R363"/>
    <mergeCell ref="O361:P361"/>
    <mergeCell ref="Q361:R361"/>
    <mergeCell ref="B362:C362"/>
    <mergeCell ref="D362:E362"/>
    <mergeCell ref="F362:G362"/>
    <mergeCell ref="H362:I362"/>
    <mergeCell ref="K362:L362"/>
    <mergeCell ref="M362:N362"/>
    <mergeCell ref="O362:P362"/>
    <mergeCell ref="Q362:R362"/>
    <mergeCell ref="B361:C361"/>
    <mergeCell ref="D361:E361"/>
    <mergeCell ref="F361:G361"/>
    <mergeCell ref="H361:I361"/>
    <mergeCell ref="K361:L361"/>
    <mergeCell ref="M361:N361"/>
    <mergeCell ref="O359:P359"/>
    <mergeCell ref="Q359:R359"/>
    <mergeCell ref="B360:C360"/>
    <mergeCell ref="D360:E360"/>
    <mergeCell ref="F360:G360"/>
    <mergeCell ref="H360:I360"/>
    <mergeCell ref="K360:L360"/>
    <mergeCell ref="M360:N360"/>
    <mergeCell ref="O360:P360"/>
    <mergeCell ref="Q360:R360"/>
    <mergeCell ref="B359:C359"/>
    <mergeCell ref="D359:E359"/>
    <mergeCell ref="F359:G359"/>
    <mergeCell ref="H359:I359"/>
    <mergeCell ref="K359:L359"/>
    <mergeCell ref="M359:N359"/>
    <mergeCell ref="O357:P357"/>
    <mergeCell ref="Q357:R357"/>
    <mergeCell ref="B358:C358"/>
    <mergeCell ref="D358:E358"/>
    <mergeCell ref="F358:G358"/>
    <mergeCell ref="H358:I358"/>
    <mergeCell ref="K358:L358"/>
    <mergeCell ref="M358:N358"/>
    <mergeCell ref="O358:P358"/>
    <mergeCell ref="Q358:R358"/>
    <mergeCell ref="B357:C357"/>
    <mergeCell ref="D357:E357"/>
    <mergeCell ref="F357:G357"/>
    <mergeCell ref="H357:I357"/>
    <mergeCell ref="K357:L357"/>
    <mergeCell ref="M357:N357"/>
    <mergeCell ref="O355:P355"/>
    <mergeCell ref="Q355:R355"/>
    <mergeCell ref="B356:C356"/>
    <mergeCell ref="D356:E356"/>
    <mergeCell ref="F356:G356"/>
    <mergeCell ref="H356:I356"/>
    <mergeCell ref="K356:L356"/>
    <mergeCell ref="M356:N356"/>
    <mergeCell ref="O356:P356"/>
    <mergeCell ref="Q356:R356"/>
    <mergeCell ref="B355:C355"/>
    <mergeCell ref="D355:E355"/>
    <mergeCell ref="F355:G355"/>
    <mergeCell ref="H355:I355"/>
    <mergeCell ref="K355:L355"/>
    <mergeCell ref="M355:N355"/>
    <mergeCell ref="O353:P353"/>
    <mergeCell ref="Q353:R353"/>
    <mergeCell ref="B354:C354"/>
    <mergeCell ref="D354:E354"/>
    <mergeCell ref="F354:G354"/>
    <mergeCell ref="H354:I354"/>
    <mergeCell ref="K354:L354"/>
    <mergeCell ref="M354:N354"/>
    <mergeCell ref="O354:P354"/>
    <mergeCell ref="Q354:R354"/>
    <mergeCell ref="B353:C353"/>
    <mergeCell ref="D353:E353"/>
    <mergeCell ref="F353:G353"/>
    <mergeCell ref="H353:I353"/>
    <mergeCell ref="K353:L353"/>
    <mergeCell ref="M353:N353"/>
    <mergeCell ref="O351:P351"/>
    <mergeCell ref="Q351:R351"/>
    <mergeCell ref="B352:C352"/>
    <mergeCell ref="D352:E352"/>
    <mergeCell ref="F352:G352"/>
    <mergeCell ref="H352:I352"/>
    <mergeCell ref="K352:L352"/>
    <mergeCell ref="M352:N352"/>
    <mergeCell ref="O352:P352"/>
    <mergeCell ref="Q352:R352"/>
    <mergeCell ref="O348:P348"/>
    <mergeCell ref="Q348:R348"/>
    <mergeCell ref="A349:R349"/>
    <mergeCell ref="B350:R350"/>
    <mergeCell ref="B351:C351"/>
    <mergeCell ref="D351:E351"/>
    <mergeCell ref="F351:G351"/>
    <mergeCell ref="H351:I351"/>
    <mergeCell ref="K351:L351"/>
    <mergeCell ref="M351:N351"/>
    <mergeCell ref="B348:C348"/>
    <mergeCell ref="D348:E348"/>
    <mergeCell ref="F348:G348"/>
    <mergeCell ref="H348:I348"/>
    <mergeCell ref="K348:L348"/>
    <mergeCell ref="M348:N348"/>
    <mergeCell ref="O346:P346"/>
    <mergeCell ref="Q346:R346"/>
    <mergeCell ref="B347:C347"/>
    <mergeCell ref="D347:E347"/>
    <mergeCell ref="F347:G347"/>
    <mergeCell ref="H347:I347"/>
    <mergeCell ref="K347:L347"/>
    <mergeCell ref="M347:N347"/>
    <mergeCell ref="O347:P347"/>
    <mergeCell ref="Q347:R347"/>
    <mergeCell ref="B346:C346"/>
    <mergeCell ref="D346:E346"/>
    <mergeCell ref="F346:G346"/>
    <mergeCell ref="H346:I346"/>
    <mergeCell ref="K346:L346"/>
    <mergeCell ref="M346:N346"/>
    <mergeCell ref="O344:P344"/>
    <mergeCell ref="Q344:R344"/>
    <mergeCell ref="B345:C345"/>
    <mergeCell ref="D345:E345"/>
    <mergeCell ref="F345:G345"/>
    <mergeCell ref="H345:I345"/>
    <mergeCell ref="K345:L345"/>
    <mergeCell ref="M345:N345"/>
    <mergeCell ref="O345:P345"/>
    <mergeCell ref="Q345:R345"/>
    <mergeCell ref="B344:C344"/>
    <mergeCell ref="D344:E344"/>
    <mergeCell ref="F344:G344"/>
    <mergeCell ref="H344:I344"/>
    <mergeCell ref="K344:L344"/>
    <mergeCell ref="M344:N344"/>
    <mergeCell ref="O342:P342"/>
    <mergeCell ref="Q342:R342"/>
    <mergeCell ref="B343:C343"/>
    <mergeCell ref="D343:E343"/>
    <mergeCell ref="F343:G343"/>
    <mergeCell ref="H343:I343"/>
    <mergeCell ref="K343:L343"/>
    <mergeCell ref="M343:N343"/>
    <mergeCell ref="O343:P343"/>
    <mergeCell ref="Q343:R343"/>
    <mergeCell ref="B342:C342"/>
    <mergeCell ref="D342:E342"/>
    <mergeCell ref="F342:G342"/>
    <mergeCell ref="H342:I342"/>
    <mergeCell ref="K342:L342"/>
    <mergeCell ref="M342:N342"/>
    <mergeCell ref="O340:P340"/>
    <mergeCell ref="Q340:R340"/>
    <mergeCell ref="B341:C341"/>
    <mergeCell ref="D341:E341"/>
    <mergeCell ref="F341:G341"/>
    <mergeCell ref="H341:I341"/>
    <mergeCell ref="K341:L341"/>
    <mergeCell ref="M341:N341"/>
    <mergeCell ref="O341:P341"/>
    <mergeCell ref="Q341:R341"/>
    <mergeCell ref="B340:C340"/>
    <mergeCell ref="D340:E340"/>
    <mergeCell ref="F340:G340"/>
    <mergeCell ref="H340:I340"/>
    <mergeCell ref="K340:L340"/>
    <mergeCell ref="M340:N340"/>
    <mergeCell ref="O338:P338"/>
    <mergeCell ref="Q338:R338"/>
    <mergeCell ref="B339:C339"/>
    <mergeCell ref="D339:E339"/>
    <mergeCell ref="F339:G339"/>
    <mergeCell ref="H339:I339"/>
    <mergeCell ref="K339:L339"/>
    <mergeCell ref="M339:N339"/>
    <mergeCell ref="O339:P339"/>
    <mergeCell ref="Q339:R339"/>
    <mergeCell ref="B338:C338"/>
    <mergeCell ref="D338:E338"/>
    <mergeCell ref="F338:G338"/>
    <mergeCell ref="H338:I338"/>
    <mergeCell ref="K338:L338"/>
    <mergeCell ref="M338:N338"/>
    <mergeCell ref="O336:P336"/>
    <mergeCell ref="Q336:R336"/>
    <mergeCell ref="B337:C337"/>
    <mergeCell ref="D337:E337"/>
    <mergeCell ref="F337:G337"/>
    <mergeCell ref="H337:I337"/>
    <mergeCell ref="K337:L337"/>
    <mergeCell ref="M337:N337"/>
    <mergeCell ref="O337:P337"/>
    <mergeCell ref="Q337:R337"/>
    <mergeCell ref="O333:P333"/>
    <mergeCell ref="Q333:R333"/>
    <mergeCell ref="A334:R334"/>
    <mergeCell ref="B335:R335"/>
    <mergeCell ref="B336:C336"/>
    <mergeCell ref="D336:E336"/>
    <mergeCell ref="F336:G336"/>
    <mergeCell ref="H336:I336"/>
    <mergeCell ref="K336:L336"/>
    <mergeCell ref="M336:N336"/>
    <mergeCell ref="B333:C333"/>
    <mergeCell ref="D333:E333"/>
    <mergeCell ref="F333:G333"/>
    <mergeCell ref="H333:I333"/>
    <mergeCell ref="K333:L333"/>
    <mergeCell ref="M333:N333"/>
    <mergeCell ref="O331:P331"/>
    <mergeCell ref="Q331:R331"/>
    <mergeCell ref="B332:C332"/>
    <mergeCell ref="D332:E332"/>
    <mergeCell ref="F332:G332"/>
    <mergeCell ref="H332:I332"/>
    <mergeCell ref="K332:L332"/>
    <mergeCell ref="M332:N332"/>
    <mergeCell ref="O332:P332"/>
    <mergeCell ref="Q332:R332"/>
    <mergeCell ref="B331:C331"/>
    <mergeCell ref="D331:E331"/>
    <mergeCell ref="F331:G331"/>
    <mergeCell ref="H331:I331"/>
    <mergeCell ref="K331:L331"/>
    <mergeCell ref="M331:N331"/>
    <mergeCell ref="O329:P329"/>
    <mergeCell ref="Q329:R329"/>
    <mergeCell ref="B330:C330"/>
    <mergeCell ref="D330:E330"/>
    <mergeCell ref="F330:G330"/>
    <mergeCell ref="H330:I330"/>
    <mergeCell ref="K330:L330"/>
    <mergeCell ref="M330:N330"/>
    <mergeCell ref="O330:P330"/>
    <mergeCell ref="Q330:R330"/>
    <mergeCell ref="B329:C329"/>
    <mergeCell ref="D329:E329"/>
    <mergeCell ref="F329:G329"/>
    <mergeCell ref="H329:I329"/>
    <mergeCell ref="K329:L329"/>
    <mergeCell ref="M329:N329"/>
    <mergeCell ref="O327:P327"/>
    <mergeCell ref="Q327:R327"/>
    <mergeCell ref="B328:C328"/>
    <mergeCell ref="D328:E328"/>
    <mergeCell ref="F328:G328"/>
    <mergeCell ref="H328:I328"/>
    <mergeCell ref="K328:L328"/>
    <mergeCell ref="M328:N328"/>
    <mergeCell ref="O328:P328"/>
    <mergeCell ref="Q328:R328"/>
    <mergeCell ref="B327:C327"/>
    <mergeCell ref="D327:E327"/>
    <mergeCell ref="F327:G327"/>
    <mergeCell ref="H327:I327"/>
    <mergeCell ref="K327:L327"/>
    <mergeCell ref="M327:N327"/>
    <mergeCell ref="O325:P325"/>
    <mergeCell ref="Q325:R325"/>
    <mergeCell ref="B326:C326"/>
    <mergeCell ref="D326:E326"/>
    <mergeCell ref="F326:G326"/>
    <mergeCell ref="H326:I326"/>
    <mergeCell ref="K326:L326"/>
    <mergeCell ref="M326:N326"/>
    <mergeCell ref="O326:P326"/>
    <mergeCell ref="Q326:R326"/>
    <mergeCell ref="B325:C325"/>
    <mergeCell ref="D325:E325"/>
    <mergeCell ref="F325:G325"/>
    <mergeCell ref="H325:I325"/>
    <mergeCell ref="K325:L325"/>
    <mergeCell ref="M325:N325"/>
    <mergeCell ref="O323:P323"/>
    <mergeCell ref="Q323:R323"/>
    <mergeCell ref="B324:C324"/>
    <mergeCell ref="D324:E324"/>
    <mergeCell ref="F324:G324"/>
    <mergeCell ref="H324:I324"/>
    <mergeCell ref="K324:L324"/>
    <mergeCell ref="M324:N324"/>
    <mergeCell ref="O324:P324"/>
    <mergeCell ref="Q324:R324"/>
    <mergeCell ref="B323:C323"/>
    <mergeCell ref="D323:E323"/>
    <mergeCell ref="F323:G323"/>
    <mergeCell ref="H323:I323"/>
    <mergeCell ref="K323:L323"/>
    <mergeCell ref="M323:N323"/>
    <mergeCell ref="A320:R320"/>
    <mergeCell ref="B321:R321"/>
    <mergeCell ref="B322:C322"/>
    <mergeCell ref="D322:E322"/>
    <mergeCell ref="F322:G322"/>
    <mergeCell ref="H322:I322"/>
    <mergeCell ref="K322:L322"/>
    <mergeCell ref="M322:N322"/>
    <mergeCell ref="O322:P322"/>
    <mergeCell ref="Q322:R322"/>
    <mergeCell ref="O318:P318"/>
    <mergeCell ref="Q318:R318"/>
    <mergeCell ref="B319:C319"/>
    <mergeCell ref="D319:E319"/>
    <mergeCell ref="F319:G319"/>
    <mergeCell ref="H319:I319"/>
    <mergeCell ref="K319:L319"/>
    <mergeCell ref="M319:N319"/>
    <mergeCell ref="O319:P319"/>
    <mergeCell ref="Q319:R319"/>
    <mergeCell ref="B318:C318"/>
    <mergeCell ref="D318:E318"/>
    <mergeCell ref="F318:G318"/>
    <mergeCell ref="H318:I318"/>
    <mergeCell ref="K318:L318"/>
    <mergeCell ref="M318:N318"/>
    <mergeCell ref="O316:P316"/>
    <mergeCell ref="Q316:R316"/>
    <mergeCell ref="B317:C317"/>
    <mergeCell ref="D317:E317"/>
    <mergeCell ref="F317:G317"/>
    <mergeCell ref="H317:I317"/>
    <mergeCell ref="K317:L317"/>
    <mergeCell ref="M317:N317"/>
    <mergeCell ref="O317:P317"/>
    <mergeCell ref="Q317:R317"/>
    <mergeCell ref="B316:C316"/>
    <mergeCell ref="D316:E316"/>
    <mergeCell ref="F316:G316"/>
    <mergeCell ref="H316:I316"/>
    <mergeCell ref="K316:L316"/>
    <mergeCell ref="M316:N316"/>
    <mergeCell ref="O314:P314"/>
    <mergeCell ref="Q314:R314"/>
    <mergeCell ref="B315:C315"/>
    <mergeCell ref="D315:E315"/>
    <mergeCell ref="F315:G315"/>
    <mergeCell ref="H315:I315"/>
    <mergeCell ref="K315:L315"/>
    <mergeCell ref="M315:N315"/>
    <mergeCell ref="O315:P315"/>
    <mergeCell ref="Q315:R315"/>
    <mergeCell ref="B314:C314"/>
    <mergeCell ref="D314:E314"/>
    <mergeCell ref="F314:G314"/>
    <mergeCell ref="H314:I314"/>
    <mergeCell ref="K314:L314"/>
    <mergeCell ref="M314:N314"/>
    <mergeCell ref="O312:P312"/>
    <mergeCell ref="Q312:R312"/>
    <mergeCell ref="B313:C313"/>
    <mergeCell ref="D313:E313"/>
    <mergeCell ref="F313:G313"/>
    <mergeCell ref="H313:I313"/>
    <mergeCell ref="K313:L313"/>
    <mergeCell ref="M313:N313"/>
    <mergeCell ref="O313:P313"/>
    <mergeCell ref="Q313:R313"/>
    <mergeCell ref="B312:C312"/>
    <mergeCell ref="D312:E312"/>
    <mergeCell ref="F312:G312"/>
    <mergeCell ref="H312:I312"/>
    <mergeCell ref="K312:L312"/>
    <mergeCell ref="M312:N312"/>
    <mergeCell ref="O310:P310"/>
    <mergeCell ref="Q310:R310"/>
    <mergeCell ref="B311:C311"/>
    <mergeCell ref="D311:E311"/>
    <mergeCell ref="F311:G311"/>
    <mergeCell ref="H311:I311"/>
    <mergeCell ref="K311:L311"/>
    <mergeCell ref="M311:N311"/>
    <mergeCell ref="O311:P311"/>
    <mergeCell ref="Q311:R311"/>
    <mergeCell ref="B310:C310"/>
    <mergeCell ref="D310:E310"/>
    <mergeCell ref="F310:G310"/>
    <mergeCell ref="H310:I310"/>
    <mergeCell ref="K310:L310"/>
    <mergeCell ref="M310:N310"/>
    <mergeCell ref="O308:P308"/>
    <mergeCell ref="Q308:R308"/>
    <mergeCell ref="B309:C309"/>
    <mergeCell ref="D309:E309"/>
    <mergeCell ref="F309:G309"/>
    <mergeCell ref="H309:I309"/>
    <mergeCell ref="K309:L309"/>
    <mergeCell ref="M309:N309"/>
    <mergeCell ref="O309:P309"/>
    <mergeCell ref="Q309:R309"/>
    <mergeCell ref="B308:C308"/>
    <mergeCell ref="D308:E308"/>
    <mergeCell ref="F308:G308"/>
    <mergeCell ref="H308:I308"/>
    <mergeCell ref="K308:L308"/>
    <mergeCell ref="M308:N308"/>
    <mergeCell ref="A305:R305"/>
    <mergeCell ref="B306:R306"/>
    <mergeCell ref="B307:C307"/>
    <mergeCell ref="D307:E307"/>
    <mergeCell ref="F307:G307"/>
    <mergeCell ref="H307:I307"/>
    <mergeCell ref="K307:L307"/>
    <mergeCell ref="M307:N307"/>
    <mergeCell ref="O307:P307"/>
    <mergeCell ref="Q307:R307"/>
    <mergeCell ref="H301:I301"/>
    <mergeCell ref="Q301:R301"/>
    <mergeCell ref="H302:I302"/>
    <mergeCell ref="Q302:R302"/>
    <mergeCell ref="A303:R303"/>
    <mergeCell ref="A304:R304"/>
    <mergeCell ref="H298:I298"/>
    <mergeCell ref="Q298:R298"/>
    <mergeCell ref="H299:I299"/>
    <mergeCell ref="Q299:R299"/>
    <mergeCell ref="H300:I300"/>
    <mergeCell ref="Q300:R300"/>
    <mergeCell ref="H295:I295"/>
    <mergeCell ref="Q295:R295"/>
    <mergeCell ref="H296:I296"/>
    <mergeCell ref="Q296:R296"/>
    <mergeCell ref="H297:I297"/>
    <mergeCell ref="Q297:R297"/>
    <mergeCell ref="H292:I292"/>
    <mergeCell ref="Q292:R292"/>
    <mergeCell ref="H293:I293"/>
    <mergeCell ref="Q293:R293"/>
    <mergeCell ref="H294:I294"/>
    <mergeCell ref="Q294:R294"/>
    <mergeCell ref="A288:R288"/>
    <mergeCell ref="A289:R289"/>
    <mergeCell ref="B290:I290"/>
    <mergeCell ref="K290:R290"/>
    <mergeCell ref="H291:I291"/>
    <mergeCell ref="Q291:R291"/>
    <mergeCell ref="H285:I285"/>
    <mergeCell ref="Q285:R285"/>
    <mergeCell ref="H286:I286"/>
    <mergeCell ref="Q286:R286"/>
    <mergeCell ref="H287:I287"/>
    <mergeCell ref="Q287:R287"/>
    <mergeCell ref="H282:I282"/>
    <mergeCell ref="Q282:R282"/>
    <mergeCell ref="H283:I283"/>
    <mergeCell ref="Q283:R283"/>
    <mergeCell ref="H284:I284"/>
    <mergeCell ref="Q284:R284"/>
    <mergeCell ref="H279:I279"/>
    <mergeCell ref="Q279:R279"/>
    <mergeCell ref="H280:I280"/>
    <mergeCell ref="Q280:R280"/>
    <mergeCell ref="H281:I281"/>
    <mergeCell ref="Q281:R281"/>
    <mergeCell ref="H276:I276"/>
    <mergeCell ref="Q276:R276"/>
    <mergeCell ref="H277:I277"/>
    <mergeCell ref="Q277:R277"/>
    <mergeCell ref="H278:I278"/>
    <mergeCell ref="Q278:R278"/>
    <mergeCell ref="A272:R272"/>
    <mergeCell ref="A273:R273"/>
    <mergeCell ref="B274:I274"/>
    <mergeCell ref="K274:R274"/>
    <mergeCell ref="H275:I275"/>
    <mergeCell ref="Q275:R275"/>
    <mergeCell ref="H269:I269"/>
    <mergeCell ref="Q269:R269"/>
    <mergeCell ref="H270:I270"/>
    <mergeCell ref="Q270:R270"/>
    <mergeCell ref="H271:I271"/>
    <mergeCell ref="Q271:R271"/>
    <mergeCell ref="H266:I266"/>
    <mergeCell ref="Q266:R266"/>
    <mergeCell ref="H267:I267"/>
    <mergeCell ref="Q267:R267"/>
    <mergeCell ref="H268:I268"/>
    <mergeCell ref="Q268:R268"/>
    <mergeCell ref="H263:I263"/>
    <mergeCell ref="Q263:R263"/>
    <mergeCell ref="H264:I264"/>
    <mergeCell ref="Q264:R264"/>
    <mergeCell ref="H265:I265"/>
    <mergeCell ref="Q265:R265"/>
    <mergeCell ref="H260:I260"/>
    <mergeCell ref="Q260:R260"/>
    <mergeCell ref="H261:I261"/>
    <mergeCell ref="Q261:R261"/>
    <mergeCell ref="H262:I262"/>
    <mergeCell ref="Q262:R262"/>
    <mergeCell ref="H256:I256"/>
    <mergeCell ref="Q256:R256"/>
    <mergeCell ref="A257:R257"/>
    <mergeCell ref="A258:R258"/>
    <mergeCell ref="B259:I259"/>
    <mergeCell ref="K259:R259"/>
    <mergeCell ref="H253:I253"/>
    <mergeCell ref="Q253:R253"/>
    <mergeCell ref="H254:I254"/>
    <mergeCell ref="Q254:R254"/>
    <mergeCell ref="H255:I255"/>
    <mergeCell ref="Q255:R255"/>
    <mergeCell ref="H250:I250"/>
    <mergeCell ref="Q250:R250"/>
    <mergeCell ref="H251:I251"/>
    <mergeCell ref="Q251:R251"/>
    <mergeCell ref="H252:I252"/>
    <mergeCell ref="Q252:R252"/>
    <mergeCell ref="H247:I247"/>
    <mergeCell ref="Q247:R247"/>
    <mergeCell ref="H248:I248"/>
    <mergeCell ref="Q248:R248"/>
    <mergeCell ref="H249:I249"/>
    <mergeCell ref="Q249:R249"/>
    <mergeCell ref="H244:I244"/>
    <mergeCell ref="Q244:R244"/>
    <mergeCell ref="H245:I245"/>
    <mergeCell ref="Q245:R245"/>
    <mergeCell ref="H246:I246"/>
    <mergeCell ref="Q246:R246"/>
    <mergeCell ref="A227:R227"/>
    <mergeCell ref="A228:R228"/>
    <mergeCell ref="B229:I229"/>
    <mergeCell ref="K229:R229"/>
    <mergeCell ref="A242:R242"/>
    <mergeCell ref="B243:I243"/>
    <mergeCell ref="K243:R243"/>
    <mergeCell ref="H210:I210"/>
    <mergeCell ref="Q210:R210"/>
    <mergeCell ref="A211:R211"/>
    <mergeCell ref="A212:R212"/>
    <mergeCell ref="B213:I213"/>
    <mergeCell ref="K213:R213"/>
    <mergeCell ref="H207:I207"/>
    <mergeCell ref="Q207:R207"/>
    <mergeCell ref="H208:I208"/>
    <mergeCell ref="Q208:R208"/>
    <mergeCell ref="H209:I209"/>
    <mergeCell ref="Q209:R209"/>
    <mergeCell ref="H204:I204"/>
    <mergeCell ref="Q204:R204"/>
    <mergeCell ref="H205:I205"/>
    <mergeCell ref="Q205:R205"/>
    <mergeCell ref="H206:I206"/>
    <mergeCell ref="Q206:R206"/>
    <mergeCell ref="H201:I201"/>
    <mergeCell ref="Q201:R201"/>
    <mergeCell ref="H202:I202"/>
    <mergeCell ref="Q202:R202"/>
    <mergeCell ref="H203:I203"/>
    <mergeCell ref="Q203:R203"/>
    <mergeCell ref="B198:I198"/>
    <mergeCell ref="K198:R198"/>
    <mergeCell ref="H199:I199"/>
    <mergeCell ref="Q199:R199"/>
    <mergeCell ref="H200:I200"/>
    <mergeCell ref="Q200:R200"/>
    <mergeCell ref="H194:I194"/>
    <mergeCell ref="Q194:R194"/>
    <mergeCell ref="H195:I195"/>
    <mergeCell ref="Q195:R195"/>
    <mergeCell ref="A196:R196"/>
    <mergeCell ref="A197:R197"/>
    <mergeCell ref="H191:I191"/>
    <mergeCell ref="Q191:R191"/>
    <mergeCell ref="H192:I192"/>
    <mergeCell ref="Q192:R192"/>
    <mergeCell ref="H193:I193"/>
    <mergeCell ref="Q193:R193"/>
    <mergeCell ref="H188:I188"/>
    <mergeCell ref="Q188:R188"/>
    <mergeCell ref="H189:I189"/>
    <mergeCell ref="Q189:R189"/>
    <mergeCell ref="H190:I190"/>
    <mergeCell ref="Q190:R190"/>
    <mergeCell ref="H185:I185"/>
    <mergeCell ref="Q185:R185"/>
    <mergeCell ref="H186:I186"/>
    <mergeCell ref="Q186:R186"/>
    <mergeCell ref="H187:I187"/>
    <mergeCell ref="Q187:R187"/>
    <mergeCell ref="A181:R181"/>
    <mergeCell ref="B182:I182"/>
    <mergeCell ref="K182:R182"/>
    <mergeCell ref="H183:I183"/>
    <mergeCell ref="Q183:R183"/>
    <mergeCell ref="H184:I184"/>
    <mergeCell ref="Q184:R184"/>
    <mergeCell ref="C180:D180"/>
    <mergeCell ref="F180:G180"/>
    <mergeCell ref="H180:I180"/>
    <mergeCell ref="L180:M180"/>
    <mergeCell ref="O180:P180"/>
    <mergeCell ref="Q180:R180"/>
    <mergeCell ref="C179:D179"/>
    <mergeCell ref="F179:G179"/>
    <mergeCell ref="H179:I179"/>
    <mergeCell ref="L179:M179"/>
    <mergeCell ref="O179:P179"/>
    <mergeCell ref="Q179:R179"/>
    <mergeCell ref="C178:D178"/>
    <mergeCell ref="F178:G178"/>
    <mergeCell ref="H178:I178"/>
    <mergeCell ref="L178:M178"/>
    <mergeCell ref="O178:P178"/>
    <mergeCell ref="Q178:R178"/>
    <mergeCell ref="C177:D177"/>
    <mergeCell ref="F177:G177"/>
    <mergeCell ref="H177:I177"/>
    <mergeCell ref="L177:M177"/>
    <mergeCell ref="O177:P177"/>
    <mergeCell ref="Q177:R177"/>
    <mergeCell ref="C176:D176"/>
    <mergeCell ref="F176:G176"/>
    <mergeCell ref="H176:I176"/>
    <mergeCell ref="L176:M176"/>
    <mergeCell ref="O176:P176"/>
    <mergeCell ref="Q176:R176"/>
    <mergeCell ref="C175:D175"/>
    <mergeCell ref="F175:G175"/>
    <mergeCell ref="H175:I175"/>
    <mergeCell ref="L175:M175"/>
    <mergeCell ref="O175:P175"/>
    <mergeCell ref="Q175:R175"/>
    <mergeCell ref="C174:D174"/>
    <mergeCell ref="F174:G174"/>
    <mergeCell ref="H174:I174"/>
    <mergeCell ref="L174:M174"/>
    <mergeCell ref="O174:P174"/>
    <mergeCell ref="Q174:R174"/>
    <mergeCell ref="C173:D173"/>
    <mergeCell ref="F173:G173"/>
    <mergeCell ref="H173:I173"/>
    <mergeCell ref="L173:M173"/>
    <mergeCell ref="O173:P173"/>
    <mergeCell ref="Q173:R173"/>
    <mergeCell ref="C172:D172"/>
    <mergeCell ref="F172:G172"/>
    <mergeCell ref="H172:I172"/>
    <mergeCell ref="L172:M172"/>
    <mergeCell ref="O172:P172"/>
    <mergeCell ref="Q172:R172"/>
    <mergeCell ref="C171:D171"/>
    <mergeCell ref="F171:G171"/>
    <mergeCell ref="H171:I171"/>
    <mergeCell ref="L171:M171"/>
    <mergeCell ref="O171:P171"/>
    <mergeCell ref="Q171:R171"/>
    <mergeCell ref="C170:D170"/>
    <mergeCell ref="F170:G170"/>
    <mergeCell ref="H170:I170"/>
    <mergeCell ref="L170:M170"/>
    <mergeCell ref="O170:P170"/>
    <mergeCell ref="Q170:R170"/>
    <mergeCell ref="A167:R167"/>
    <mergeCell ref="B168:I168"/>
    <mergeCell ref="K168:R168"/>
    <mergeCell ref="C169:D169"/>
    <mergeCell ref="F169:G169"/>
    <mergeCell ref="H169:I169"/>
    <mergeCell ref="L169:M169"/>
    <mergeCell ref="O169:P169"/>
    <mergeCell ref="Q169:R169"/>
    <mergeCell ref="C166:D166"/>
    <mergeCell ref="F166:G166"/>
    <mergeCell ref="H166:I166"/>
    <mergeCell ref="L166:M166"/>
    <mergeCell ref="O166:P166"/>
    <mergeCell ref="Q166:R166"/>
    <mergeCell ref="C165:D165"/>
    <mergeCell ref="F165:G165"/>
    <mergeCell ref="H165:I165"/>
    <mergeCell ref="L165:M165"/>
    <mergeCell ref="O165:P165"/>
    <mergeCell ref="Q165:R165"/>
    <mergeCell ref="C164:D164"/>
    <mergeCell ref="F164:G164"/>
    <mergeCell ref="H164:I164"/>
    <mergeCell ref="L164:M164"/>
    <mergeCell ref="O164:P164"/>
    <mergeCell ref="Q164:R164"/>
    <mergeCell ref="C163:D163"/>
    <mergeCell ref="F163:G163"/>
    <mergeCell ref="H163:I163"/>
    <mergeCell ref="L163:M163"/>
    <mergeCell ref="O163:P163"/>
    <mergeCell ref="Q163:R163"/>
    <mergeCell ref="C162:D162"/>
    <mergeCell ref="F162:G162"/>
    <mergeCell ref="H162:I162"/>
    <mergeCell ref="L162:M162"/>
    <mergeCell ref="O162:P162"/>
    <mergeCell ref="Q162:R162"/>
    <mergeCell ref="C161:D161"/>
    <mergeCell ref="F161:G161"/>
    <mergeCell ref="H161:I161"/>
    <mergeCell ref="L161:M161"/>
    <mergeCell ref="O161:P161"/>
    <mergeCell ref="Q161:R161"/>
    <mergeCell ref="C160:D160"/>
    <mergeCell ref="F160:G160"/>
    <mergeCell ref="H160:I160"/>
    <mergeCell ref="L160:M160"/>
    <mergeCell ref="O160:P160"/>
    <mergeCell ref="Q160:R160"/>
    <mergeCell ref="C159:D159"/>
    <mergeCell ref="F159:G159"/>
    <mergeCell ref="H159:I159"/>
    <mergeCell ref="L159:M159"/>
    <mergeCell ref="O159:P159"/>
    <mergeCell ref="Q159:R159"/>
    <mergeCell ref="C158:D158"/>
    <mergeCell ref="F158:G158"/>
    <mergeCell ref="H158:I158"/>
    <mergeCell ref="L158:M158"/>
    <mergeCell ref="O158:P158"/>
    <mergeCell ref="Q158:R158"/>
    <mergeCell ref="C157:D157"/>
    <mergeCell ref="F157:G157"/>
    <mergeCell ref="H157:I157"/>
    <mergeCell ref="L157:M157"/>
    <mergeCell ref="O157:P157"/>
    <mergeCell ref="Q157:R157"/>
    <mergeCell ref="C156:D156"/>
    <mergeCell ref="F156:G156"/>
    <mergeCell ref="H156:I156"/>
    <mergeCell ref="L156:M156"/>
    <mergeCell ref="O156:P156"/>
    <mergeCell ref="Q156:R156"/>
    <mergeCell ref="C155:D155"/>
    <mergeCell ref="F155:G155"/>
    <mergeCell ref="H155:I155"/>
    <mergeCell ref="L155:M155"/>
    <mergeCell ref="O155:P155"/>
    <mergeCell ref="Q155:R155"/>
    <mergeCell ref="C154:D154"/>
    <mergeCell ref="F154:G154"/>
    <mergeCell ref="H154:I154"/>
    <mergeCell ref="L154:M154"/>
    <mergeCell ref="O154:P154"/>
    <mergeCell ref="Q154:R154"/>
    <mergeCell ref="C153:D153"/>
    <mergeCell ref="F153:G153"/>
    <mergeCell ref="H153:I153"/>
    <mergeCell ref="L153:M153"/>
    <mergeCell ref="O153:P153"/>
    <mergeCell ref="Q153:R153"/>
    <mergeCell ref="C152:D152"/>
    <mergeCell ref="F152:G152"/>
    <mergeCell ref="H152:I152"/>
    <mergeCell ref="L152:M152"/>
    <mergeCell ref="O152:P152"/>
    <mergeCell ref="Q152:R152"/>
    <mergeCell ref="C151:D151"/>
    <mergeCell ref="F151:G151"/>
    <mergeCell ref="H151:I151"/>
    <mergeCell ref="L151:M151"/>
    <mergeCell ref="O151:P151"/>
    <mergeCell ref="Q151:R151"/>
    <mergeCell ref="C150:D150"/>
    <mergeCell ref="F150:G150"/>
    <mergeCell ref="H150:I150"/>
    <mergeCell ref="L150:M150"/>
    <mergeCell ref="O150:P150"/>
    <mergeCell ref="Q150:R150"/>
    <mergeCell ref="C149:D149"/>
    <mergeCell ref="F149:G149"/>
    <mergeCell ref="H149:I149"/>
    <mergeCell ref="L149:M149"/>
    <mergeCell ref="O149:P149"/>
    <mergeCell ref="Q149:R149"/>
    <mergeCell ref="C148:D148"/>
    <mergeCell ref="F148:G148"/>
    <mergeCell ref="H148:I148"/>
    <mergeCell ref="L148:M148"/>
    <mergeCell ref="O148:P148"/>
    <mergeCell ref="Q148:R148"/>
    <mergeCell ref="C147:D147"/>
    <mergeCell ref="F147:G147"/>
    <mergeCell ref="H147:I147"/>
    <mergeCell ref="L147:M147"/>
    <mergeCell ref="O147:P147"/>
    <mergeCell ref="Q147:R147"/>
    <mergeCell ref="C146:D146"/>
    <mergeCell ref="F146:G146"/>
    <mergeCell ref="H146:I146"/>
    <mergeCell ref="L146:M146"/>
    <mergeCell ref="O146:P146"/>
    <mergeCell ref="Q146:R146"/>
    <mergeCell ref="C145:D145"/>
    <mergeCell ref="F145:G145"/>
    <mergeCell ref="H145:I145"/>
    <mergeCell ref="L145:M145"/>
    <mergeCell ref="O145:P145"/>
    <mergeCell ref="Q145:R145"/>
    <mergeCell ref="C144:D144"/>
    <mergeCell ref="F144:G144"/>
    <mergeCell ref="H144:I144"/>
    <mergeCell ref="L144:M144"/>
    <mergeCell ref="O144:P144"/>
    <mergeCell ref="Q144:R144"/>
    <mergeCell ref="A140:R140"/>
    <mergeCell ref="A141:R141"/>
    <mergeCell ref="B142:I142"/>
    <mergeCell ref="K142:R142"/>
    <mergeCell ref="C143:D143"/>
    <mergeCell ref="F143:G143"/>
    <mergeCell ref="H143:I143"/>
    <mergeCell ref="L143:M143"/>
    <mergeCell ref="O143:P143"/>
    <mergeCell ref="Q143:R143"/>
    <mergeCell ref="C139:D139"/>
    <mergeCell ref="F139:G139"/>
    <mergeCell ref="H139:I139"/>
    <mergeCell ref="L139:M139"/>
    <mergeCell ref="O139:P139"/>
    <mergeCell ref="Q139:R139"/>
    <mergeCell ref="C138:D138"/>
    <mergeCell ref="F138:G138"/>
    <mergeCell ref="H138:I138"/>
    <mergeCell ref="L138:M138"/>
    <mergeCell ref="O138:P138"/>
    <mergeCell ref="Q138:R138"/>
    <mergeCell ref="C137:D137"/>
    <mergeCell ref="F137:G137"/>
    <mergeCell ref="H137:I137"/>
    <mergeCell ref="L137:M137"/>
    <mergeCell ref="O137:P137"/>
    <mergeCell ref="Q137:R137"/>
    <mergeCell ref="C136:D136"/>
    <mergeCell ref="F136:G136"/>
    <mergeCell ref="H136:I136"/>
    <mergeCell ref="L136:M136"/>
    <mergeCell ref="O136:P136"/>
    <mergeCell ref="Q136:R136"/>
    <mergeCell ref="C135:D135"/>
    <mergeCell ref="F135:G135"/>
    <mergeCell ref="H135:I135"/>
    <mergeCell ref="L135:M135"/>
    <mergeCell ref="O135:P135"/>
    <mergeCell ref="Q135:R135"/>
    <mergeCell ref="C134:D134"/>
    <mergeCell ref="F134:G134"/>
    <mergeCell ref="H134:I134"/>
    <mergeCell ref="L134:M134"/>
    <mergeCell ref="O134:P134"/>
    <mergeCell ref="Q134:R134"/>
    <mergeCell ref="C133:D133"/>
    <mergeCell ref="F133:G133"/>
    <mergeCell ref="H133:I133"/>
    <mergeCell ref="L133:M133"/>
    <mergeCell ref="O133:P133"/>
    <mergeCell ref="Q133:R133"/>
    <mergeCell ref="C132:D132"/>
    <mergeCell ref="F132:G132"/>
    <mergeCell ref="H132:I132"/>
    <mergeCell ref="L132:M132"/>
    <mergeCell ref="O132:P132"/>
    <mergeCell ref="Q132:R132"/>
    <mergeCell ref="C131:D131"/>
    <mergeCell ref="F131:G131"/>
    <mergeCell ref="H131:I131"/>
    <mergeCell ref="L131:M131"/>
    <mergeCell ref="O131:P131"/>
    <mergeCell ref="Q131:R131"/>
    <mergeCell ref="C130:D130"/>
    <mergeCell ref="F130:G130"/>
    <mergeCell ref="H130:I130"/>
    <mergeCell ref="L130:M130"/>
    <mergeCell ref="O130:P130"/>
    <mergeCell ref="Q130:R130"/>
    <mergeCell ref="C129:D129"/>
    <mergeCell ref="F129:G129"/>
    <mergeCell ref="H129:I129"/>
    <mergeCell ref="L129:M129"/>
    <mergeCell ref="O129:P129"/>
    <mergeCell ref="Q129:R129"/>
    <mergeCell ref="C128:D128"/>
    <mergeCell ref="F128:G128"/>
    <mergeCell ref="H128:I128"/>
    <mergeCell ref="L128:M128"/>
    <mergeCell ref="O128:P128"/>
    <mergeCell ref="Q128:R128"/>
    <mergeCell ref="C127:D127"/>
    <mergeCell ref="F127:G127"/>
    <mergeCell ref="H127:I127"/>
    <mergeCell ref="L127:M127"/>
    <mergeCell ref="O127:P127"/>
    <mergeCell ref="Q127:R127"/>
    <mergeCell ref="A111:R111"/>
    <mergeCell ref="B112:I112"/>
    <mergeCell ref="K112:R112"/>
    <mergeCell ref="A125:R125"/>
    <mergeCell ref="B126:I126"/>
    <mergeCell ref="K126:R126"/>
    <mergeCell ref="A69:R69"/>
    <mergeCell ref="B70:I70"/>
    <mergeCell ref="K70:R70"/>
    <mergeCell ref="A84:R84"/>
    <mergeCell ref="A85:R85"/>
    <mergeCell ref="B86:I86"/>
    <mergeCell ref="K86:R86"/>
    <mergeCell ref="A19:R19"/>
    <mergeCell ref="B21:I21"/>
    <mergeCell ref="K21:R21"/>
    <mergeCell ref="A55:R55"/>
    <mergeCell ref="B56:I56"/>
    <mergeCell ref="K56:R56"/>
    <mergeCell ref="A1:R1"/>
    <mergeCell ref="A2:R2"/>
    <mergeCell ref="A3:R3"/>
    <mergeCell ref="A4:R4"/>
    <mergeCell ref="B5:I5"/>
    <mergeCell ref="K5:R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0130-F912-4FEC-8DD7-52F14D2ECF10}">
  <sheetPr codeName="Hoja15"/>
  <dimension ref="A1:X80"/>
  <sheetViews>
    <sheetView workbookViewId="0">
      <selection activeCell="K290" sqref="K290:R290"/>
    </sheetView>
  </sheetViews>
  <sheetFormatPr baseColWidth="10" defaultColWidth="0" defaultRowHeight="15" customHeight="1" zeroHeight="1" x14ac:dyDescent="0.25"/>
  <cols>
    <col min="1" max="1" width="29.85546875" bestFit="1" customWidth="1"/>
    <col min="2" max="4" width="11.42578125" style="462" customWidth="1"/>
    <col min="5" max="5" width="12.28515625" style="462" customWidth="1"/>
    <col min="6" max="8" width="12.7109375" style="462" customWidth="1"/>
    <col min="9" max="9" width="11.42578125" style="462" customWidth="1"/>
    <col min="10" max="10" width="1.28515625" style="462" customWidth="1"/>
    <col min="11" max="12" width="12.5703125" style="462" customWidth="1"/>
    <col min="13" max="15" width="11.42578125" style="462" customWidth="1"/>
    <col min="16" max="17" width="14" style="462" customWidth="1"/>
    <col min="18" max="18" width="11.42578125" style="462" customWidth="1"/>
    <col min="19" max="22" width="11.42578125" hidden="1" customWidth="1"/>
    <col min="23" max="23" width="24" hidden="1" customWidth="1"/>
    <col min="24" max="16384" width="11.42578125" hidden="1"/>
  </cols>
  <sheetData>
    <row r="1" spans="1:24" ht="53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4" ht="21" x14ac:dyDescent="0.35">
      <c r="A2" s="422" t="s">
        <v>91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</row>
    <row r="3" spans="1:24" ht="21" x14ac:dyDescent="0.25">
      <c r="A3" s="4" t="s">
        <v>92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24" ht="21" x14ac:dyDescent="0.35">
      <c r="A4" s="423" t="s">
        <v>93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</row>
    <row r="5" spans="1:24" x14ac:dyDescent="0.25">
      <c r="A5" s="72"/>
      <c r="B5" s="11" t="s">
        <v>114</v>
      </c>
      <c r="C5" s="12"/>
      <c r="D5" s="12"/>
      <c r="E5" s="12"/>
      <c r="F5" s="12"/>
      <c r="G5" s="12"/>
      <c r="H5" s="12"/>
      <c r="I5" s="13"/>
      <c r="J5" s="424"/>
      <c r="K5" s="11" t="str">
        <f>CONCATENATE("acumulado ",B5)</f>
        <v>acumulado febrero</v>
      </c>
      <c r="L5" s="12"/>
      <c r="M5" s="12"/>
      <c r="N5" s="12"/>
      <c r="O5" s="12"/>
      <c r="P5" s="12"/>
      <c r="Q5" s="12"/>
      <c r="R5" s="13"/>
    </row>
    <row r="6" spans="1:24" x14ac:dyDescent="0.25">
      <c r="A6" s="15"/>
      <c r="B6" s="16">
        <v>2019</v>
      </c>
      <c r="C6" s="16">
        <v>2022</v>
      </c>
      <c r="D6" s="16">
        <v>2023</v>
      </c>
      <c r="E6" s="16" t="str">
        <f>CONCATENATE("var ",RIGHT(D6,2),"/",RIGHT(C6,2))</f>
        <v>var 23/22</v>
      </c>
      <c r="F6" s="16" t="str">
        <f>CONCATENATE("var ",RIGHT(D6,2),"/",RIGHT(B6,2))</f>
        <v>var 23/19</v>
      </c>
      <c r="G6" s="16" t="str">
        <f>CONCATENATE("dif ",RIGHT(D6,2),"-",RIGHT(C6,2))</f>
        <v>dif 23-22</v>
      </c>
      <c r="H6" s="16" t="str">
        <f>CONCATENATE("dif ",RIGHT(D6,2),"-",RIGHT(B6,2))</f>
        <v>dif 23-19</v>
      </c>
      <c r="I6" s="16" t="str">
        <f>CONCATENATE("cuota ",RIGHT(D6,2))</f>
        <v>cuota 23</v>
      </c>
      <c r="J6" s="425"/>
      <c r="K6" s="16">
        <v>2019</v>
      </c>
      <c r="L6" s="16">
        <v>2022</v>
      </c>
      <c r="M6" s="16">
        <v>2023</v>
      </c>
      <c r="N6" s="16" t="str">
        <f>CONCATENATE("var ",RIGHT(M6,2),"/",RIGHT(L6,2))</f>
        <v>var 23/22</v>
      </c>
      <c r="O6" s="16" t="str">
        <f>CONCATENATE("var ",RIGHT(M6,2),"/",RIGHT(K6,2))</f>
        <v>var 23/19</v>
      </c>
      <c r="P6" s="16" t="str">
        <f>CONCATENATE("dif ",RIGHT(M6,2),"-",RIGHT(L6,2))</f>
        <v>dif 23-22</v>
      </c>
      <c r="Q6" s="16" t="str">
        <f>CONCATENATE("dif ",RIGHT(M6,2),"-",RIGHT(K6,2))</f>
        <v>dif 23-19</v>
      </c>
      <c r="R6" s="16" t="str">
        <f>CONCATENATE("cuota ",RIGHT(M6,2))</f>
        <v>cuota 23</v>
      </c>
      <c r="X6" s="426"/>
    </row>
    <row r="7" spans="1:24" x14ac:dyDescent="0.25">
      <c r="A7" s="427" t="s">
        <v>94</v>
      </c>
      <c r="B7" s="428">
        <v>672766</v>
      </c>
      <c r="C7" s="428">
        <v>594583</v>
      </c>
      <c r="D7" s="428">
        <v>737880</v>
      </c>
      <c r="E7" s="429">
        <f>IFERROR(D7/C7-1,"-")</f>
        <v>0.2410041995818919</v>
      </c>
      <c r="F7" s="429">
        <f>IFERROR(D7/B7-1,"-")</f>
        <v>9.6785509374730516E-2</v>
      </c>
      <c r="G7" s="428">
        <f>IFERROR(D7-C7,"-")</f>
        <v>143297</v>
      </c>
      <c r="H7" s="428">
        <f>IFERROR(D7-B7,"-")</f>
        <v>65114</v>
      </c>
      <c r="I7" s="429">
        <f>D7/$D$7</f>
        <v>1</v>
      </c>
      <c r="J7" s="430"/>
      <c r="K7" s="428">
        <v>1362914</v>
      </c>
      <c r="L7" s="428">
        <v>1084038</v>
      </c>
      <c r="M7" s="428">
        <v>1483467</v>
      </c>
      <c r="N7" s="429">
        <f>IFERROR(M7/L7-1,"-")</f>
        <v>0.36846402063396311</v>
      </c>
      <c r="O7" s="429">
        <f>IFERROR(M7/K7-1,"-")</f>
        <v>8.8452389512471141E-2</v>
      </c>
      <c r="P7" s="428">
        <f>IFERROR(M7-L7,"-")</f>
        <v>399429</v>
      </c>
      <c r="Q7" s="428">
        <f>IFERROR(M7-K7,"-")</f>
        <v>120553</v>
      </c>
      <c r="R7" s="429">
        <f>M7/$M$7</f>
        <v>1</v>
      </c>
      <c r="X7" s="431"/>
    </row>
    <row r="8" spans="1:24" x14ac:dyDescent="0.25">
      <c r="A8" s="432" t="s">
        <v>95</v>
      </c>
      <c r="B8" s="433">
        <v>591517</v>
      </c>
      <c r="C8" s="433">
        <v>538024</v>
      </c>
      <c r="D8" s="433">
        <v>667225</v>
      </c>
      <c r="E8" s="434">
        <f>IFERROR(D8/C8-1,"-")</f>
        <v>0.24013984506267372</v>
      </c>
      <c r="F8" s="435">
        <f>IFERROR(D8/B8-1,"-")</f>
        <v>0.12798955904902143</v>
      </c>
      <c r="G8" s="433">
        <f>IFERROR(D8-C8,"-")</f>
        <v>129201</v>
      </c>
      <c r="H8" s="433">
        <f>IFERROR(D8-B8,"-")</f>
        <v>75708</v>
      </c>
      <c r="I8" s="434">
        <f>D8/$D$7</f>
        <v>0.90424594785059897</v>
      </c>
      <c r="J8" s="425"/>
      <c r="K8" s="433">
        <v>1196035</v>
      </c>
      <c r="L8" s="433">
        <v>978128</v>
      </c>
      <c r="M8" s="433">
        <v>1336346</v>
      </c>
      <c r="N8" s="434">
        <f>IFERROR(M8/L8-1,"-")</f>
        <v>0.36622814192007591</v>
      </c>
      <c r="O8" s="434">
        <f>IFERROR(M8/K8-1,"-")</f>
        <v>0.11731345654600411</v>
      </c>
      <c r="P8" s="433">
        <f>IFERROR(M8-L8,"-")</f>
        <v>358218</v>
      </c>
      <c r="Q8" s="433">
        <f>IFERROR(M8-K8,"-")</f>
        <v>140311</v>
      </c>
      <c r="R8" s="434">
        <f>M8/$M$7</f>
        <v>0.90082624015229185</v>
      </c>
    </row>
    <row r="9" spans="1:24" x14ac:dyDescent="0.25">
      <c r="A9" s="432" t="s">
        <v>96</v>
      </c>
      <c r="B9" s="433">
        <v>81249</v>
      </c>
      <c r="C9" s="433">
        <v>56559</v>
      </c>
      <c r="D9" s="433">
        <v>70655</v>
      </c>
      <c r="E9" s="434">
        <f>IFERROR(D9/C9-1,"-")</f>
        <v>0.24922647147226784</v>
      </c>
      <c r="F9" s="435">
        <f>IFERROR(D9/B9-1,"-")</f>
        <v>-0.13038929709904123</v>
      </c>
      <c r="G9" s="433">
        <f>IFERROR(D9-C9,"-")</f>
        <v>14096</v>
      </c>
      <c r="H9" s="433">
        <f>IFERROR(D9-B9,"-")</f>
        <v>-10594</v>
      </c>
      <c r="I9" s="434">
        <f>D9/$D$7</f>
        <v>9.5754052149400984E-2</v>
      </c>
      <c r="J9" s="425"/>
      <c r="K9" s="433">
        <v>166879</v>
      </c>
      <c r="L9" s="433">
        <v>105910</v>
      </c>
      <c r="M9" s="433">
        <v>147121</v>
      </c>
      <c r="N9" s="434">
        <f>IFERROR(M9/L9-1,"-")</f>
        <v>0.38911339816825596</v>
      </c>
      <c r="O9" s="434">
        <f>IFERROR(M9/K9-1,"-")</f>
        <v>-0.11839716201559214</v>
      </c>
      <c r="P9" s="433">
        <f>IFERROR(M9-L9,"-")</f>
        <v>41211</v>
      </c>
      <c r="Q9" s="433">
        <f>IFERROR(M9-K9,"-")</f>
        <v>-19758</v>
      </c>
      <c r="R9" s="434">
        <f>M9/$M$7</f>
        <v>9.9173759847708112E-2</v>
      </c>
    </row>
    <row r="10" spans="1:24" ht="21" x14ac:dyDescent="0.35">
      <c r="A10" s="423" t="s">
        <v>97</v>
      </c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</row>
    <row r="11" spans="1:24" x14ac:dyDescent="0.25">
      <c r="A11" s="72"/>
      <c r="B11" s="11" t="s">
        <v>114</v>
      </c>
      <c r="C11" s="12"/>
      <c r="D11" s="12"/>
      <c r="E11" s="12"/>
      <c r="F11" s="12"/>
      <c r="G11" s="12"/>
      <c r="H11" s="12"/>
      <c r="I11" s="13"/>
      <c r="J11" s="424"/>
      <c r="K11" s="11" t="str">
        <f>CONCATENATE("acumulado ",B11)</f>
        <v>acumulado febrero</v>
      </c>
      <c r="L11" s="12"/>
      <c r="M11" s="12"/>
      <c r="N11" s="12"/>
      <c r="O11" s="12"/>
      <c r="P11" s="12"/>
      <c r="Q11" s="12"/>
      <c r="R11" s="13"/>
      <c r="W11" s="436"/>
    </row>
    <row r="12" spans="1:24" x14ac:dyDescent="0.25">
      <c r="A12" s="15" t="s">
        <v>98</v>
      </c>
      <c r="B12" s="16">
        <f>B$6</f>
        <v>2019</v>
      </c>
      <c r="C12" s="16">
        <f t="shared" ref="C12:D12" si="0">C$6</f>
        <v>2022</v>
      </c>
      <c r="D12" s="16">
        <f t="shared" si="0"/>
        <v>2023</v>
      </c>
      <c r="E12" s="16" t="str">
        <f>CONCATENATE("var ",RIGHT(D12,2),"/",RIGHT(C12,2))</f>
        <v>var 23/22</v>
      </c>
      <c r="F12" s="16" t="str">
        <f>CONCATENATE("var ",RIGHT(D12,2),"/",RIGHT(B12,2))</f>
        <v>var 23/19</v>
      </c>
      <c r="G12" s="16" t="str">
        <f>CONCATENATE("dif ",RIGHT(D12,2),"-",RIGHT(C12,2))</f>
        <v>dif 23-22</v>
      </c>
      <c r="H12" s="16" t="str">
        <f>CONCATENATE("dif ",RIGHT(D12,2),"-",RIGHT(B12,2))</f>
        <v>dif 23-19</v>
      </c>
      <c r="I12" s="16" t="str">
        <f>CONCATENATE("cuota ",RIGHT(D12,2))</f>
        <v>cuota 23</v>
      </c>
      <c r="J12" s="425"/>
      <c r="K12" s="16">
        <f>K$6</f>
        <v>2019</v>
      </c>
      <c r="L12" s="16">
        <f t="shared" ref="L12:M12" si="1">L$6</f>
        <v>2022</v>
      </c>
      <c r="M12" s="16">
        <f t="shared" si="1"/>
        <v>2023</v>
      </c>
      <c r="N12" s="16" t="str">
        <f>CONCATENATE("var ",RIGHT(M12,2),"/",RIGHT(L12,2))</f>
        <v>var 23/22</v>
      </c>
      <c r="O12" s="16" t="str">
        <f>CONCATENATE("var ",RIGHT(M12,2),"/",RIGHT(K12,2))</f>
        <v>var 23/19</v>
      </c>
      <c r="P12" s="16" t="str">
        <f>CONCATENATE("dif ",RIGHT(M12,2),"-",RIGHT(L12,2))</f>
        <v>dif 23-22</v>
      </c>
      <c r="Q12" s="16" t="str">
        <f>CONCATENATE("dif ",RIGHT(M12,2),"-",RIGHT(K12,2))</f>
        <v>dif 23-19</v>
      </c>
      <c r="R12" s="16" t="str">
        <f>CONCATENATE("cuota ",RIGHT(M12,2))</f>
        <v>cuota 23</v>
      </c>
      <c r="W12" s="437"/>
    </row>
    <row r="13" spans="1:24" x14ac:dyDescent="0.25">
      <c r="A13" s="438" t="s">
        <v>99</v>
      </c>
      <c r="B13" s="439">
        <v>672766</v>
      </c>
      <c r="C13" s="439">
        <v>594583</v>
      </c>
      <c r="D13" s="439">
        <v>737880</v>
      </c>
      <c r="E13" s="440">
        <f>IFERROR(D13/C13-1,"-")</f>
        <v>0.2410041995818919</v>
      </c>
      <c r="F13" s="440">
        <f>IFERROR(D13/B13-1,"-")</f>
        <v>9.6785509374730516E-2</v>
      </c>
      <c r="G13" s="439">
        <f>IFERROR(D13-C13,"-")</f>
        <v>143297</v>
      </c>
      <c r="H13" s="439">
        <f>IFERROR(D13-B13,"-")</f>
        <v>65114</v>
      </c>
      <c r="I13" s="440">
        <f>IFERROR(D13/$D$7,"-")</f>
        <v>1</v>
      </c>
      <c r="J13" s="430"/>
      <c r="K13" s="428">
        <v>1362914</v>
      </c>
      <c r="L13" s="428">
        <v>1084038</v>
      </c>
      <c r="M13" s="428">
        <v>1483467</v>
      </c>
      <c r="N13" s="429">
        <f t="shared" ref="N13:N36" si="2">IFERROR(M13/L13-1,"-")</f>
        <v>0.36846402063396311</v>
      </c>
      <c r="O13" s="429">
        <f t="shared" ref="O13:O36" si="3">IFERROR(M13/K13-1,"-")</f>
        <v>8.8452389512471141E-2</v>
      </c>
      <c r="P13" s="428">
        <f t="shared" ref="P13:P36" si="4">IFERROR(M13-L13,"-")</f>
        <v>399429</v>
      </c>
      <c r="Q13" s="428">
        <f t="shared" ref="Q13:Q36" si="5">IFERROR(M13-K13,"-")</f>
        <v>120553</v>
      </c>
      <c r="R13" s="429">
        <f>M13/$M$13</f>
        <v>1</v>
      </c>
      <c r="W13" s="437"/>
    </row>
    <row r="14" spans="1:24" x14ac:dyDescent="0.25">
      <c r="A14" s="441" t="s">
        <v>100</v>
      </c>
      <c r="B14" s="442">
        <v>232558</v>
      </c>
      <c r="C14" s="442">
        <v>198844</v>
      </c>
      <c r="D14" s="442">
        <v>252092</v>
      </c>
      <c r="E14" s="443">
        <f t="shared" ref="E14:E36" si="6">IFERROR(D14/C14-1,"-")</f>
        <v>0.26778781356239056</v>
      </c>
      <c r="F14" s="443">
        <f t="shared" ref="F14:F36" si="7">IFERROR(D14/B14-1,"-")</f>
        <v>8.3996250397750272E-2</v>
      </c>
      <c r="G14" s="442">
        <f t="shared" ref="G14:G36" si="8">IFERROR(D14-C14,"-")</f>
        <v>53248</v>
      </c>
      <c r="H14" s="442">
        <f t="shared" ref="H14:H36" si="9">IFERROR(D14-B14,"-")</f>
        <v>19534</v>
      </c>
      <c r="I14" s="443">
        <f t="shared" ref="I14:I20" si="10">IFERROR(D14/$D$7,"-")</f>
        <v>0.34164362769013934</v>
      </c>
      <c r="J14" s="430"/>
      <c r="K14" s="442">
        <v>470853</v>
      </c>
      <c r="L14" s="442">
        <v>378139</v>
      </c>
      <c r="M14" s="442">
        <v>509704</v>
      </c>
      <c r="N14" s="443">
        <f t="shared" si="2"/>
        <v>0.34792761391974913</v>
      </c>
      <c r="O14" s="443">
        <f t="shared" si="3"/>
        <v>8.2511951713167386E-2</v>
      </c>
      <c r="P14" s="442">
        <f t="shared" si="4"/>
        <v>131565</v>
      </c>
      <c r="Q14" s="442">
        <f t="shared" si="5"/>
        <v>38851</v>
      </c>
      <c r="R14" s="443">
        <f t="shared" ref="R14:R36" si="11">M14/$M$13</f>
        <v>0.34358971247759473</v>
      </c>
    </row>
    <row r="15" spans="1:24" x14ac:dyDescent="0.25">
      <c r="A15" s="432" t="s">
        <v>101</v>
      </c>
      <c r="B15" s="433">
        <v>101730</v>
      </c>
      <c r="C15" s="433">
        <v>84103</v>
      </c>
      <c r="D15" s="433">
        <v>100717</v>
      </c>
      <c r="E15" s="434">
        <f>IFERROR(D15/C15-1,"-")</f>
        <v>0.19754348834167623</v>
      </c>
      <c r="F15" s="434">
        <f t="shared" si="7"/>
        <v>-9.957731249385593E-3</v>
      </c>
      <c r="G15" s="433">
        <f t="shared" si="8"/>
        <v>16614</v>
      </c>
      <c r="H15" s="433">
        <f t="shared" si="9"/>
        <v>-1013</v>
      </c>
      <c r="I15" s="434">
        <f t="shared" si="10"/>
        <v>0.1364950940532336</v>
      </c>
      <c r="J15" s="425"/>
      <c r="K15" s="433">
        <v>202874</v>
      </c>
      <c r="L15" s="433">
        <v>156478</v>
      </c>
      <c r="M15" s="433">
        <v>200649</v>
      </c>
      <c r="N15" s="434">
        <f t="shared" si="2"/>
        <v>0.28228249338565159</v>
      </c>
      <c r="O15" s="434">
        <f t="shared" si="3"/>
        <v>-1.0967398483787916E-2</v>
      </c>
      <c r="P15" s="433">
        <f t="shared" si="4"/>
        <v>44171</v>
      </c>
      <c r="Q15" s="433">
        <f t="shared" si="5"/>
        <v>-2225</v>
      </c>
      <c r="R15" s="434">
        <f t="shared" si="11"/>
        <v>0.13525680045461072</v>
      </c>
    </row>
    <row r="16" spans="1:24" x14ac:dyDescent="0.25">
      <c r="A16" s="444" t="s">
        <v>102</v>
      </c>
      <c r="B16" s="445">
        <v>130828</v>
      </c>
      <c r="C16" s="445">
        <v>114741</v>
      </c>
      <c r="D16" s="445">
        <v>151375</v>
      </c>
      <c r="E16" s="446">
        <f t="shared" si="6"/>
        <v>0.31927558588473159</v>
      </c>
      <c r="F16" s="446">
        <f t="shared" si="7"/>
        <v>0.15705353594031868</v>
      </c>
      <c r="G16" s="445">
        <f t="shared" si="8"/>
        <v>36634</v>
      </c>
      <c r="H16" s="445">
        <f t="shared" si="9"/>
        <v>20547</v>
      </c>
      <c r="I16" s="446">
        <f t="shared" si="10"/>
        <v>0.20514853363690572</v>
      </c>
      <c r="J16" s="425"/>
      <c r="K16" s="445">
        <v>267979</v>
      </c>
      <c r="L16" s="445">
        <v>221661</v>
      </c>
      <c r="M16" s="445">
        <v>309055</v>
      </c>
      <c r="N16" s="446">
        <f t="shared" si="2"/>
        <v>0.39426872566667126</v>
      </c>
      <c r="O16" s="446">
        <f t="shared" si="3"/>
        <v>0.15328066751499181</v>
      </c>
      <c r="P16" s="445">
        <f t="shared" si="4"/>
        <v>87394</v>
      </c>
      <c r="Q16" s="445">
        <f t="shared" si="5"/>
        <v>41076</v>
      </c>
      <c r="R16" s="446">
        <f t="shared" si="11"/>
        <v>0.20833291202298398</v>
      </c>
    </row>
    <row r="17" spans="1:19" x14ac:dyDescent="0.25">
      <c r="A17" s="441" t="s">
        <v>103</v>
      </c>
      <c r="B17" s="442">
        <v>440208</v>
      </c>
      <c r="C17" s="442">
        <v>395739</v>
      </c>
      <c r="D17" s="442">
        <v>485788</v>
      </c>
      <c r="E17" s="443">
        <f t="shared" si="6"/>
        <v>0.22754643843543354</v>
      </c>
      <c r="F17" s="443">
        <f t="shared" si="7"/>
        <v>0.1035419619816087</v>
      </c>
      <c r="G17" s="442">
        <f t="shared" si="8"/>
        <v>90049</v>
      </c>
      <c r="H17" s="442">
        <f t="shared" si="9"/>
        <v>45580</v>
      </c>
      <c r="I17" s="443">
        <f t="shared" si="10"/>
        <v>0.65835637230986066</v>
      </c>
      <c r="J17" s="430"/>
      <c r="K17" s="442">
        <v>892061</v>
      </c>
      <c r="L17" s="442">
        <v>705899</v>
      </c>
      <c r="M17" s="442">
        <v>973763</v>
      </c>
      <c r="N17" s="443">
        <f t="shared" si="2"/>
        <v>0.37946505094921501</v>
      </c>
      <c r="O17" s="443">
        <f t="shared" si="3"/>
        <v>9.1587907105007416E-2</v>
      </c>
      <c r="P17" s="442">
        <f t="shared" si="4"/>
        <v>267864</v>
      </c>
      <c r="Q17" s="442">
        <f t="shared" si="5"/>
        <v>81702</v>
      </c>
      <c r="R17" s="443">
        <f t="shared" si="11"/>
        <v>0.65641028752240527</v>
      </c>
    </row>
    <row r="18" spans="1:19" x14ac:dyDescent="0.25">
      <c r="A18" s="432" t="s">
        <v>104</v>
      </c>
      <c r="B18" s="433">
        <v>176664</v>
      </c>
      <c r="C18" s="433">
        <v>161397</v>
      </c>
      <c r="D18" s="433">
        <v>201141</v>
      </c>
      <c r="E18" s="434">
        <f t="shared" si="6"/>
        <v>0.24624993029610209</v>
      </c>
      <c r="F18" s="434">
        <f t="shared" si="7"/>
        <v>0.13855114794185575</v>
      </c>
      <c r="G18" s="433">
        <f t="shared" si="8"/>
        <v>39744</v>
      </c>
      <c r="H18" s="433">
        <f t="shared" si="9"/>
        <v>24477</v>
      </c>
      <c r="I18" s="434">
        <f t="shared" si="10"/>
        <v>0.27259310456984875</v>
      </c>
      <c r="J18" s="425"/>
      <c r="K18" s="433">
        <v>351060</v>
      </c>
      <c r="L18" s="433">
        <v>263916</v>
      </c>
      <c r="M18" s="433">
        <v>392789</v>
      </c>
      <c r="N18" s="434">
        <f t="shared" si="2"/>
        <v>0.48831067460858768</v>
      </c>
      <c r="O18" s="434">
        <f t="shared" si="3"/>
        <v>0.11886572095938019</v>
      </c>
      <c r="P18" s="433">
        <f t="shared" si="4"/>
        <v>128873</v>
      </c>
      <c r="Q18" s="433">
        <f t="shared" si="5"/>
        <v>41729</v>
      </c>
      <c r="R18" s="434">
        <f t="shared" si="11"/>
        <v>0.26477771328920696</v>
      </c>
      <c r="S18" s="447"/>
    </row>
    <row r="19" spans="1:19" x14ac:dyDescent="0.25">
      <c r="A19" s="432" t="s">
        <v>22</v>
      </c>
      <c r="B19" s="433">
        <v>80164</v>
      </c>
      <c r="C19" s="433">
        <v>60088</v>
      </c>
      <c r="D19" s="433">
        <v>80460</v>
      </c>
      <c r="E19" s="434">
        <f t="shared" si="6"/>
        <v>0.33903608041539068</v>
      </c>
      <c r="F19" s="434">
        <f t="shared" si="7"/>
        <v>3.6924305174392824E-3</v>
      </c>
      <c r="G19" s="433">
        <f t="shared" si="8"/>
        <v>20372</v>
      </c>
      <c r="H19" s="433">
        <f t="shared" si="9"/>
        <v>296</v>
      </c>
      <c r="I19" s="434">
        <f t="shared" si="10"/>
        <v>0.10904212067002765</v>
      </c>
      <c r="J19" s="425"/>
      <c r="K19" s="433">
        <v>166154</v>
      </c>
      <c r="L19" s="433">
        <v>112692</v>
      </c>
      <c r="M19" s="433">
        <v>161293</v>
      </c>
      <c r="N19" s="434">
        <f t="shared" si="2"/>
        <v>0.43127284989174042</v>
      </c>
      <c r="O19" s="434">
        <f t="shared" si="3"/>
        <v>-2.9255991429637529E-2</v>
      </c>
      <c r="P19" s="433">
        <f t="shared" si="4"/>
        <v>48601</v>
      </c>
      <c r="Q19" s="433">
        <f t="shared" si="5"/>
        <v>-4861</v>
      </c>
      <c r="R19" s="434">
        <f t="shared" si="11"/>
        <v>0.1087270562809958</v>
      </c>
      <c r="S19" s="447"/>
    </row>
    <row r="20" spans="1:19" x14ac:dyDescent="0.25">
      <c r="A20" s="432" t="s">
        <v>32</v>
      </c>
      <c r="B20" s="433">
        <v>20181</v>
      </c>
      <c r="C20" s="433">
        <v>19774</v>
      </c>
      <c r="D20" s="433">
        <v>21221</v>
      </c>
      <c r="E20" s="434">
        <f t="shared" si="6"/>
        <v>7.3176898958227987E-2</v>
      </c>
      <c r="F20" s="434">
        <f t="shared" si="7"/>
        <v>5.1533620732371999E-2</v>
      </c>
      <c r="G20" s="433">
        <f t="shared" si="8"/>
        <v>1447</v>
      </c>
      <c r="H20" s="433">
        <f t="shared" si="9"/>
        <v>1040</v>
      </c>
      <c r="I20" s="434">
        <f t="shared" si="10"/>
        <v>2.8759418875697947E-2</v>
      </c>
      <c r="J20" s="425"/>
      <c r="K20" s="433">
        <v>41837</v>
      </c>
      <c r="L20" s="433">
        <v>38650</v>
      </c>
      <c r="M20" s="433">
        <v>43677</v>
      </c>
      <c r="N20" s="434">
        <f t="shared" si="2"/>
        <v>0.13006468305304009</v>
      </c>
      <c r="O20" s="434">
        <f t="shared" si="3"/>
        <v>4.3980208905992413E-2</v>
      </c>
      <c r="P20" s="433">
        <f t="shared" si="4"/>
        <v>5027</v>
      </c>
      <c r="Q20" s="433">
        <f t="shared" si="5"/>
        <v>1840</v>
      </c>
      <c r="R20" s="434">
        <f t="shared" si="11"/>
        <v>2.9442515404791612E-2</v>
      </c>
      <c r="S20" s="447"/>
    </row>
    <row r="21" spans="1:19" x14ac:dyDescent="0.25">
      <c r="A21" s="432" t="s">
        <v>27</v>
      </c>
      <c r="B21" s="433">
        <v>17176</v>
      </c>
      <c r="C21" s="433">
        <v>9298</v>
      </c>
      <c r="D21" s="433">
        <v>12803</v>
      </c>
      <c r="E21" s="434">
        <f t="shared" si="6"/>
        <v>0.37696278769627867</v>
      </c>
      <c r="F21" s="434">
        <f t="shared" si="7"/>
        <v>-0.25459944108057753</v>
      </c>
      <c r="G21" s="433">
        <f t="shared" si="8"/>
        <v>3505</v>
      </c>
      <c r="H21" s="433">
        <f t="shared" si="9"/>
        <v>-4373</v>
      </c>
      <c r="I21" s="434">
        <f>IFERROR(D21/$D$7,"-")</f>
        <v>1.7351059792920259E-2</v>
      </c>
      <c r="J21" s="425"/>
      <c r="K21" s="433">
        <v>34407</v>
      </c>
      <c r="L21" s="433">
        <v>17547</v>
      </c>
      <c r="M21" s="433">
        <v>26826</v>
      </c>
      <c r="N21" s="434">
        <f t="shared" si="2"/>
        <v>0.52880834330654802</v>
      </c>
      <c r="O21" s="434">
        <f t="shared" si="3"/>
        <v>-0.2203330717586538</v>
      </c>
      <c r="P21" s="433">
        <f t="shared" si="4"/>
        <v>9279</v>
      </c>
      <c r="Q21" s="433">
        <f t="shared" si="5"/>
        <v>-7581</v>
      </c>
      <c r="R21" s="434">
        <f t="shared" si="11"/>
        <v>1.8083314290105543E-2</v>
      </c>
      <c r="S21" s="447"/>
    </row>
    <row r="22" spans="1:19" x14ac:dyDescent="0.25">
      <c r="A22" s="432" t="s">
        <v>37</v>
      </c>
      <c r="B22" s="433">
        <v>15676</v>
      </c>
      <c r="C22" s="433">
        <v>6693</v>
      </c>
      <c r="D22" s="433">
        <v>9515</v>
      </c>
      <c r="E22" s="434">
        <f t="shared" si="6"/>
        <v>0.42163454355296581</v>
      </c>
      <c r="F22" s="434">
        <f t="shared" si="7"/>
        <v>-0.39302117887216126</v>
      </c>
      <c r="G22" s="433">
        <f t="shared" si="8"/>
        <v>2822</v>
      </c>
      <c r="H22" s="433">
        <f t="shared" si="9"/>
        <v>-6161</v>
      </c>
      <c r="I22" s="434">
        <f t="shared" ref="I22:I36" si="12">IFERROR(D22/$D$7,"-")</f>
        <v>1.2895050685748361E-2</v>
      </c>
      <c r="J22" s="425"/>
      <c r="K22" s="433">
        <v>32637</v>
      </c>
      <c r="L22" s="433">
        <v>14371</v>
      </c>
      <c r="M22" s="433">
        <v>22532</v>
      </c>
      <c r="N22" s="434">
        <f t="shared" si="2"/>
        <v>0.56787975784566136</v>
      </c>
      <c r="O22" s="434">
        <f t="shared" si="3"/>
        <v>-0.30961791831357044</v>
      </c>
      <c r="P22" s="433">
        <f t="shared" si="4"/>
        <v>8161</v>
      </c>
      <c r="Q22" s="433">
        <f t="shared" si="5"/>
        <v>-10105</v>
      </c>
      <c r="R22" s="434">
        <f t="shared" si="11"/>
        <v>1.5188743666020209E-2</v>
      </c>
      <c r="S22" s="447"/>
    </row>
    <row r="23" spans="1:19" x14ac:dyDescent="0.25">
      <c r="A23" s="432" t="s">
        <v>30</v>
      </c>
      <c r="B23" s="433">
        <v>13223</v>
      </c>
      <c r="C23" s="433">
        <v>19492</v>
      </c>
      <c r="D23" s="433">
        <v>23572</v>
      </c>
      <c r="E23" s="434">
        <f t="shared" si="6"/>
        <v>0.20931664272522066</v>
      </c>
      <c r="F23" s="434">
        <f t="shared" si="7"/>
        <v>0.78265144067155723</v>
      </c>
      <c r="G23" s="433">
        <f t="shared" si="8"/>
        <v>4080</v>
      </c>
      <c r="H23" s="433">
        <f t="shared" si="9"/>
        <v>10349</v>
      </c>
      <c r="I23" s="434">
        <f t="shared" si="12"/>
        <v>3.1945573806038921E-2</v>
      </c>
      <c r="J23" s="425"/>
      <c r="K23" s="433">
        <v>25965</v>
      </c>
      <c r="L23" s="433">
        <v>32834</v>
      </c>
      <c r="M23" s="433">
        <v>44121</v>
      </c>
      <c r="N23" s="434">
        <f t="shared" si="2"/>
        <v>0.3437595175732473</v>
      </c>
      <c r="O23" s="434">
        <f t="shared" si="3"/>
        <v>0.69924898902368571</v>
      </c>
      <c r="P23" s="433">
        <f t="shared" si="4"/>
        <v>11287</v>
      </c>
      <c r="Q23" s="433">
        <f t="shared" si="5"/>
        <v>18156</v>
      </c>
      <c r="R23" s="434">
        <f t="shared" si="11"/>
        <v>2.9741814276960661E-2</v>
      </c>
      <c r="S23" s="447"/>
    </row>
    <row r="24" spans="1:19" x14ac:dyDescent="0.25">
      <c r="A24" s="432" t="s">
        <v>31</v>
      </c>
      <c r="B24" s="433">
        <v>14411</v>
      </c>
      <c r="C24" s="433">
        <v>16323</v>
      </c>
      <c r="D24" s="433">
        <v>14966</v>
      </c>
      <c r="E24" s="434">
        <f t="shared" si="6"/>
        <v>-8.3134227776756719E-2</v>
      </c>
      <c r="F24" s="434">
        <f t="shared" si="7"/>
        <v>3.8512247588647464E-2</v>
      </c>
      <c r="G24" s="433">
        <f t="shared" si="8"/>
        <v>-1357</v>
      </c>
      <c r="H24" s="433">
        <f t="shared" si="9"/>
        <v>555</v>
      </c>
      <c r="I24" s="434">
        <f t="shared" si="12"/>
        <v>2.0282430747547028E-2</v>
      </c>
      <c r="J24" s="425"/>
      <c r="K24" s="433">
        <v>28616</v>
      </c>
      <c r="L24" s="433">
        <v>33250</v>
      </c>
      <c r="M24" s="433">
        <v>31435</v>
      </c>
      <c r="N24" s="434">
        <f t="shared" si="2"/>
        <v>-5.4586466165413516E-2</v>
      </c>
      <c r="O24" s="434">
        <f t="shared" si="3"/>
        <v>9.8511322337154095E-2</v>
      </c>
      <c r="P24" s="433">
        <f t="shared" si="4"/>
        <v>-1815</v>
      </c>
      <c r="Q24" s="433">
        <f t="shared" si="5"/>
        <v>2819</v>
      </c>
      <c r="R24" s="434">
        <f t="shared" si="11"/>
        <v>2.1190225330256756E-2</v>
      </c>
      <c r="S24" s="447"/>
    </row>
    <row r="25" spans="1:19" x14ac:dyDescent="0.25">
      <c r="A25" s="432" t="s">
        <v>28</v>
      </c>
      <c r="B25" s="433">
        <v>1686</v>
      </c>
      <c r="C25" s="433">
        <v>2197</v>
      </c>
      <c r="D25" s="433">
        <v>2273</v>
      </c>
      <c r="E25" s="434">
        <f>IFERROR(D25/C25-1,"-")</f>
        <v>3.4592626308602714E-2</v>
      </c>
      <c r="F25" s="434">
        <f>IFERROR(D25/B25-1,"-")</f>
        <v>0.3481613285883749</v>
      </c>
      <c r="G25" s="433">
        <f>IFERROR(D25-C25,"-")</f>
        <v>76</v>
      </c>
      <c r="H25" s="433">
        <f>IFERROR(D25-B25,"-")</f>
        <v>587</v>
      </c>
      <c r="I25" s="434">
        <f>IFERROR(D25/$D$7,"-")</f>
        <v>3.0804466850978479E-3</v>
      </c>
      <c r="J25" s="425"/>
      <c r="K25" s="433">
        <v>3165</v>
      </c>
      <c r="L25" s="433">
        <v>3680</v>
      </c>
      <c r="M25" s="433">
        <v>4404</v>
      </c>
      <c r="N25" s="434">
        <f>IFERROR(M25/L25-1,"-")</f>
        <v>0.19673913043478253</v>
      </c>
      <c r="O25" s="434">
        <f>IFERROR(M25/K25-1,"-")</f>
        <v>0.39146919431279614</v>
      </c>
      <c r="P25" s="433">
        <f>IFERROR(M25-L25,"-")</f>
        <v>724</v>
      </c>
      <c r="Q25" s="433">
        <f>IFERROR(M25-K25,"-")</f>
        <v>1239</v>
      </c>
      <c r="R25" s="434">
        <f>M25/$M$13</f>
        <v>2.9687212455686575E-3</v>
      </c>
      <c r="S25" s="447"/>
    </row>
    <row r="26" spans="1:19" x14ac:dyDescent="0.25">
      <c r="A26" s="432" t="s">
        <v>35</v>
      </c>
      <c r="B26" s="433">
        <v>20394</v>
      </c>
      <c r="C26" s="433">
        <v>24354</v>
      </c>
      <c r="D26" s="433">
        <v>25899</v>
      </c>
      <c r="E26" s="434">
        <f t="shared" si="6"/>
        <v>6.3439270756344035E-2</v>
      </c>
      <c r="F26" s="434">
        <f t="shared" si="7"/>
        <v>0.26993233303912922</v>
      </c>
      <c r="G26" s="433">
        <f t="shared" si="8"/>
        <v>1545</v>
      </c>
      <c r="H26" s="433">
        <f t="shared" si="9"/>
        <v>5505</v>
      </c>
      <c r="I26" s="434">
        <f t="shared" si="12"/>
        <v>3.5099203122458934E-2</v>
      </c>
      <c r="J26" s="425"/>
      <c r="K26" s="433">
        <v>44291</v>
      </c>
      <c r="L26" s="433">
        <v>42756</v>
      </c>
      <c r="M26" s="433">
        <v>55470</v>
      </c>
      <c r="N26" s="434">
        <f t="shared" si="2"/>
        <v>0.29736177378613537</v>
      </c>
      <c r="O26" s="434">
        <f t="shared" si="3"/>
        <v>0.25239890722720193</v>
      </c>
      <c r="P26" s="433">
        <f t="shared" si="4"/>
        <v>12714</v>
      </c>
      <c r="Q26" s="433">
        <f t="shared" si="5"/>
        <v>11179</v>
      </c>
      <c r="R26" s="434">
        <f t="shared" si="11"/>
        <v>3.7392136124362728E-2</v>
      </c>
      <c r="S26" s="447"/>
    </row>
    <row r="27" spans="1:19" x14ac:dyDescent="0.25">
      <c r="A27" s="432" t="s">
        <v>25</v>
      </c>
      <c r="B27" s="433">
        <v>16000</v>
      </c>
      <c r="C27" s="433">
        <v>12260</v>
      </c>
      <c r="D27" s="433">
        <v>15791</v>
      </c>
      <c r="E27" s="434">
        <f t="shared" si="6"/>
        <v>0.28800978792822196</v>
      </c>
      <c r="F27" s="434">
        <f t="shared" si="7"/>
        <v>-1.3062499999999977E-2</v>
      </c>
      <c r="G27" s="433">
        <f t="shared" si="8"/>
        <v>3531</v>
      </c>
      <c r="H27" s="433">
        <f t="shared" si="9"/>
        <v>-209</v>
      </c>
      <c r="I27" s="434">
        <f t="shared" si="12"/>
        <v>2.140049872608012E-2</v>
      </c>
      <c r="J27" s="425"/>
      <c r="K27" s="433">
        <v>31871</v>
      </c>
      <c r="L27" s="433">
        <v>23894</v>
      </c>
      <c r="M27" s="433">
        <v>33237</v>
      </c>
      <c r="N27" s="434">
        <f t="shared" si="2"/>
        <v>0.39101866577383437</v>
      </c>
      <c r="O27" s="434">
        <f t="shared" si="3"/>
        <v>4.2860280505788939E-2</v>
      </c>
      <c r="P27" s="433">
        <f t="shared" si="4"/>
        <v>9343</v>
      </c>
      <c r="Q27" s="433">
        <f t="shared" si="5"/>
        <v>1366</v>
      </c>
      <c r="R27" s="434">
        <f t="shared" si="11"/>
        <v>2.2404947329465366E-2</v>
      </c>
      <c r="S27" s="447"/>
    </row>
    <row r="28" spans="1:19" x14ac:dyDescent="0.25">
      <c r="A28" s="432" t="s">
        <v>43</v>
      </c>
      <c r="B28" s="433">
        <v>9369</v>
      </c>
      <c r="C28" s="433">
        <v>10086</v>
      </c>
      <c r="D28" s="433">
        <v>10660</v>
      </c>
      <c r="E28" s="434">
        <f t="shared" si="6"/>
        <v>5.6910569105691033E-2</v>
      </c>
      <c r="F28" s="434">
        <f t="shared" si="7"/>
        <v>0.13779485537410618</v>
      </c>
      <c r="G28" s="433">
        <f t="shared" si="8"/>
        <v>574</v>
      </c>
      <c r="H28" s="433">
        <f t="shared" si="9"/>
        <v>1291</v>
      </c>
      <c r="I28" s="434">
        <f t="shared" si="12"/>
        <v>1.4446793516560958E-2</v>
      </c>
      <c r="J28" s="425"/>
      <c r="K28" s="433">
        <v>20223</v>
      </c>
      <c r="L28" s="433">
        <v>20575</v>
      </c>
      <c r="M28" s="433">
        <v>21948</v>
      </c>
      <c r="N28" s="434">
        <f t="shared" si="2"/>
        <v>6.6731470230862788E-2</v>
      </c>
      <c r="O28" s="434">
        <f t="shared" si="3"/>
        <v>8.5298917074618119E-2</v>
      </c>
      <c r="P28" s="433">
        <f t="shared" si="4"/>
        <v>1373</v>
      </c>
      <c r="Q28" s="433">
        <f t="shared" si="5"/>
        <v>1725</v>
      </c>
      <c r="R28" s="434">
        <f t="shared" si="11"/>
        <v>1.4795071275599659E-2</v>
      </c>
      <c r="S28" s="447"/>
    </row>
    <row r="29" spans="1:19" x14ac:dyDescent="0.25">
      <c r="A29" s="432" t="s">
        <v>33</v>
      </c>
      <c r="B29" s="433">
        <v>10857</v>
      </c>
      <c r="C29" s="433">
        <v>12691</v>
      </c>
      <c r="D29" s="433">
        <v>13561</v>
      </c>
      <c r="E29" s="434">
        <f t="shared" si="6"/>
        <v>6.8552517532109336E-2</v>
      </c>
      <c r="F29" s="434">
        <f t="shared" si="7"/>
        <v>0.24905590863037674</v>
      </c>
      <c r="G29" s="433">
        <f t="shared" si="8"/>
        <v>870</v>
      </c>
      <c r="H29" s="433">
        <f t="shared" si="9"/>
        <v>2704</v>
      </c>
      <c r="I29" s="434">
        <f t="shared" si="12"/>
        <v>1.8378327099257331E-2</v>
      </c>
      <c r="J29" s="425"/>
      <c r="K29" s="433">
        <v>22016</v>
      </c>
      <c r="L29" s="433">
        <v>24687</v>
      </c>
      <c r="M29" s="433">
        <v>28661</v>
      </c>
      <c r="N29" s="434">
        <f t="shared" si="2"/>
        <v>0.16097541216024625</v>
      </c>
      <c r="O29" s="434">
        <f t="shared" si="3"/>
        <v>0.30182594476744184</v>
      </c>
      <c r="P29" s="433">
        <f t="shared" si="4"/>
        <v>3974</v>
      </c>
      <c r="Q29" s="433">
        <f t="shared" si="5"/>
        <v>6645</v>
      </c>
      <c r="R29" s="434">
        <f t="shared" si="11"/>
        <v>1.9320281475759149E-2</v>
      </c>
      <c r="S29" s="447"/>
    </row>
    <row r="30" spans="1:19" x14ac:dyDescent="0.25">
      <c r="A30" s="432" t="s">
        <v>44</v>
      </c>
      <c r="B30" s="433">
        <v>8926</v>
      </c>
      <c r="C30" s="433">
        <v>7481</v>
      </c>
      <c r="D30" s="433">
        <v>9757</v>
      </c>
      <c r="E30" s="434">
        <f t="shared" si="6"/>
        <v>0.3042374014169229</v>
      </c>
      <c r="F30" s="434">
        <f t="shared" si="7"/>
        <v>9.3098812457987901E-2</v>
      </c>
      <c r="G30" s="433">
        <f t="shared" si="8"/>
        <v>2276</v>
      </c>
      <c r="H30" s="433">
        <f t="shared" si="9"/>
        <v>831</v>
      </c>
      <c r="I30" s="434">
        <f t="shared" si="12"/>
        <v>1.3223017292784734E-2</v>
      </c>
      <c r="J30" s="425"/>
      <c r="K30" s="433">
        <v>17199</v>
      </c>
      <c r="L30" s="433">
        <v>12664</v>
      </c>
      <c r="M30" s="433">
        <v>17413</v>
      </c>
      <c r="N30" s="434">
        <f t="shared" si="2"/>
        <v>0.375</v>
      </c>
      <c r="O30" s="434">
        <f t="shared" si="3"/>
        <v>1.2442583871155266E-2</v>
      </c>
      <c r="P30" s="433">
        <f t="shared" si="4"/>
        <v>4749</v>
      </c>
      <c r="Q30" s="433">
        <f t="shared" si="5"/>
        <v>214</v>
      </c>
      <c r="R30" s="434">
        <f t="shared" si="11"/>
        <v>1.1738043380809955E-2</v>
      </c>
      <c r="S30" s="447"/>
    </row>
    <row r="31" spans="1:19" x14ac:dyDescent="0.25">
      <c r="A31" s="432" t="s">
        <v>36</v>
      </c>
      <c r="B31" s="433">
        <v>11153</v>
      </c>
      <c r="C31" s="433">
        <v>5620</v>
      </c>
      <c r="D31" s="433">
        <v>9257</v>
      </c>
      <c r="E31" s="434">
        <f t="shared" si="6"/>
        <v>0.64715302491103199</v>
      </c>
      <c r="F31" s="434">
        <f t="shared" si="7"/>
        <v>-0.16999910338025648</v>
      </c>
      <c r="G31" s="433">
        <f t="shared" si="8"/>
        <v>3637</v>
      </c>
      <c r="H31" s="433">
        <f t="shared" si="9"/>
        <v>-1896</v>
      </c>
      <c r="I31" s="434">
        <f t="shared" si="12"/>
        <v>1.254540033609801E-2</v>
      </c>
      <c r="J31" s="425"/>
      <c r="K31" s="433">
        <v>21842</v>
      </c>
      <c r="L31" s="433">
        <v>10699</v>
      </c>
      <c r="M31" s="433">
        <v>19529</v>
      </c>
      <c r="N31" s="434">
        <f t="shared" si="2"/>
        <v>0.8253107767081036</v>
      </c>
      <c r="O31" s="434">
        <f t="shared" si="3"/>
        <v>-0.10589689588865492</v>
      </c>
      <c r="P31" s="433">
        <f t="shared" si="4"/>
        <v>8830</v>
      </c>
      <c r="Q31" s="433">
        <f t="shared" si="5"/>
        <v>-2313</v>
      </c>
      <c r="R31" s="434">
        <f t="shared" si="11"/>
        <v>1.3164431699525504E-2</v>
      </c>
      <c r="S31" s="447"/>
    </row>
    <row r="32" spans="1:19" x14ac:dyDescent="0.25">
      <c r="A32" s="432" t="s">
        <v>23</v>
      </c>
      <c r="B32" s="433">
        <v>6636</v>
      </c>
      <c r="C32" s="433">
        <v>5799</v>
      </c>
      <c r="D32" s="433">
        <v>7738</v>
      </c>
      <c r="E32" s="434">
        <f t="shared" si="6"/>
        <v>0.33436799448180721</v>
      </c>
      <c r="F32" s="434">
        <f t="shared" si="7"/>
        <v>0.16606389391199516</v>
      </c>
      <c r="G32" s="433">
        <f t="shared" si="8"/>
        <v>1939</v>
      </c>
      <c r="H32" s="433">
        <f t="shared" si="9"/>
        <v>1102</v>
      </c>
      <c r="I32" s="434">
        <f t="shared" si="12"/>
        <v>1.0486800021683743E-2</v>
      </c>
      <c r="J32" s="425"/>
      <c r="K32" s="433">
        <v>13925</v>
      </c>
      <c r="L32" s="433">
        <v>11429</v>
      </c>
      <c r="M32" s="433">
        <v>16403</v>
      </c>
      <c r="N32" s="434">
        <f t="shared" si="2"/>
        <v>0.43520867967451227</v>
      </c>
      <c r="O32" s="434">
        <f t="shared" si="3"/>
        <v>0.17795332136445241</v>
      </c>
      <c r="P32" s="433">
        <f t="shared" si="4"/>
        <v>4974</v>
      </c>
      <c r="Q32" s="433">
        <f t="shared" si="5"/>
        <v>2478</v>
      </c>
      <c r="R32" s="434">
        <f t="shared" si="11"/>
        <v>1.1057205856281265E-2</v>
      </c>
      <c r="S32" s="447"/>
    </row>
    <row r="33" spans="1:19" x14ac:dyDescent="0.25">
      <c r="A33" s="432" t="s">
        <v>40</v>
      </c>
      <c r="B33" s="433">
        <v>986</v>
      </c>
      <c r="C33" s="433">
        <v>4159</v>
      </c>
      <c r="D33" s="433">
        <v>5820</v>
      </c>
      <c r="E33" s="434">
        <f t="shared" si="6"/>
        <v>0.39937484972349124</v>
      </c>
      <c r="F33" s="434">
        <f t="shared" si="7"/>
        <v>4.9026369168357</v>
      </c>
      <c r="G33" s="433">
        <f t="shared" si="8"/>
        <v>1661</v>
      </c>
      <c r="H33" s="433">
        <f t="shared" si="9"/>
        <v>4834</v>
      </c>
      <c r="I33" s="434">
        <f t="shared" si="12"/>
        <v>7.8874613758334686E-3</v>
      </c>
      <c r="J33" s="425"/>
      <c r="K33" s="433">
        <v>1995</v>
      </c>
      <c r="L33" s="433">
        <v>6330</v>
      </c>
      <c r="M33" s="433">
        <v>11667</v>
      </c>
      <c r="N33" s="434">
        <f t="shared" si="2"/>
        <v>0.84312796208530805</v>
      </c>
      <c r="O33" s="434">
        <f t="shared" si="3"/>
        <v>4.8481203007518801</v>
      </c>
      <c r="P33" s="433">
        <f t="shared" si="4"/>
        <v>5337</v>
      </c>
      <c r="Q33" s="433">
        <f t="shared" si="5"/>
        <v>9672</v>
      </c>
      <c r="R33" s="434">
        <f t="shared" si="11"/>
        <v>7.8646845531447612E-3</v>
      </c>
      <c r="S33" s="447"/>
    </row>
    <row r="34" spans="1:19" x14ac:dyDescent="0.25">
      <c r="A34" s="432" t="s">
        <v>105</v>
      </c>
      <c r="B34" s="433">
        <v>4881</v>
      </c>
      <c r="C34" s="433">
        <v>365</v>
      </c>
      <c r="D34" s="433">
        <v>0</v>
      </c>
      <c r="E34" s="434">
        <f t="shared" si="6"/>
        <v>-1</v>
      </c>
      <c r="F34" s="434">
        <f t="shared" si="7"/>
        <v>-1</v>
      </c>
      <c r="G34" s="433">
        <f t="shared" si="8"/>
        <v>-365</v>
      </c>
      <c r="H34" s="433">
        <f t="shared" si="9"/>
        <v>-4881</v>
      </c>
      <c r="I34" s="434">
        <f t="shared" si="12"/>
        <v>0</v>
      </c>
      <c r="J34" s="425"/>
      <c r="K34" s="433">
        <v>10638</v>
      </c>
      <c r="L34" s="433">
        <v>779</v>
      </c>
      <c r="M34" s="433">
        <v>0</v>
      </c>
      <c r="N34" s="434">
        <f t="shared" si="2"/>
        <v>-1</v>
      </c>
      <c r="O34" s="434">
        <f t="shared" si="3"/>
        <v>-1</v>
      </c>
      <c r="P34" s="433">
        <f t="shared" si="4"/>
        <v>-779</v>
      </c>
      <c r="Q34" s="433">
        <f t="shared" si="5"/>
        <v>-10638</v>
      </c>
      <c r="R34" s="434">
        <f t="shared" si="11"/>
        <v>0</v>
      </c>
      <c r="S34" s="447"/>
    </row>
    <row r="35" spans="1:19" x14ac:dyDescent="0.25">
      <c r="A35" s="432" t="s">
        <v>38</v>
      </c>
      <c r="B35" s="433">
        <v>1283</v>
      </c>
      <c r="C35" s="433">
        <v>3468</v>
      </c>
      <c r="D35" s="433">
        <v>2425</v>
      </c>
      <c r="E35" s="434">
        <f>IFERROR(D35/C35-1,"-")</f>
        <v>-0.30074971164936559</v>
      </c>
      <c r="F35" s="434">
        <f>IFERROR(D35/B35-1,"-")</f>
        <v>0.89010132501948558</v>
      </c>
      <c r="G35" s="433">
        <f>IFERROR(D35-C35,"-")</f>
        <v>-1043</v>
      </c>
      <c r="H35" s="433">
        <f>IFERROR(D35-B35,"-")</f>
        <v>1142</v>
      </c>
      <c r="I35" s="434">
        <f>IFERROR(D35/$D$7,"-")</f>
        <v>3.2864422399306119E-3</v>
      </c>
      <c r="J35" s="425"/>
      <c r="K35" s="433">
        <v>2040</v>
      </c>
      <c r="L35" s="433">
        <v>6559</v>
      </c>
      <c r="M35" s="433">
        <v>4404</v>
      </c>
      <c r="N35" s="434">
        <f>IFERROR(M35/L35-1,"-")</f>
        <v>-0.32855618234486961</v>
      </c>
      <c r="O35" s="434">
        <f>IFERROR(M35/K35-1,"-")</f>
        <v>1.1588235294117646</v>
      </c>
      <c r="P35" s="433">
        <f>IFERROR(M35-L35,"-")</f>
        <v>-2155</v>
      </c>
      <c r="Q35" s="433">
        <f>IFERROR(M35-K35,"-")</f>
        <v>2364</v>
      </c>
      <c r="R35" s="434">
        <f>M35/$M$13</f>
        <v>2.9687212455686575E-3</v>
      </c>
      <c r="S35" s="447"/>
    </row>
    <row r="36" spans="1:19" x14ac:dyDescent="0.25">
      <c r="A36" s="432" t="s">
        <v>106</v>
      </c>
      <c r="B36" s="433">
        <v>10542</v>
      </c>
      <c r="C36" s="433">
        <v>14194</v>
      </c>
      <c r="D36" s="433">
        <v>18929</v>
      </c>
      <c r="E36" s="434">
        <f t="shared" si="6"/>
        <v>0.33359165844723115</v>
      </c>
      <c r="F36" s="434">
        <f t="shared" si="7"/>
        <v>0.79557958641623983</v>
      </c>
      <c r="G36" s="433">
        <f t="shared" si="8"/>
        <v>4735</v>
      </c>
      <c r="H36" s="433">
        <f t="shared" si="9"/>
        <v>8387</v>
      </c>
      <c r="I36" s="434">
        <f t="shared" si="12"/>
        <v>2.5653222746246002E-2</v>
      </c>
      <c r="J36" s="425"/>
      <c r="K36" s="433">
        <v>22180</v>
      </c>
      <c r="L36" s="433">
        <v>28587</v>
      </c>
      <c r="M36" s="433">
        <v>37947</v>
      </c>
      <c r="N36" s="434">
        <f t="shared" si="2"/>
        <v>0.32742155525238736</v>
      </c>
      <c r="O36" s="434">
        <f t="shared" si="3"/>
        <v>0.71086564472497749</v>
      </c>
      <c r="P36" s="433">
        <f t="shared" si="4"/>
        <v>9360</v>
      </c>
      <c r="Q36" s="433">
        <f t="shared" si="5"/>
        <v>15767</v>
      </c>
      <c r="R36" s="434">
        <f t="shared" si="11"/>
        <v>2.557994212206945E-2</v>
      </c>
      <c r="S36" s="447"/>
    </row>
    <row r="37" spans="1:19" ht="21" x14ac:dyDescent="0.35">
      <c r="A37" s="423" t="s">
        <v>107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47"/>
    </row>
    <row r="38" spans="1:19" x14ac:dyDescent="0.25">
      <c r="A38" s="72"/>
      <c r="B38" s="11" t="s">
        <v>114</v>
      </c>
      <c r="C38" s="12"/>
      <c r="D38" s="12"/>
      <c r="E38" s="12"/>
      <c r="F38" s="12"/>
      <c r="G38" s="12"/>
      <c r="H38" s="12"/>
      <c r="I38" s="13"/>
      <c r="J38" s="424"/>
      <c r="K38" s="11" t="str">
        <f>CONCATENATE("acumulado ",B38)</f>
        <v>acumulado febrero</v>
      </c>
      <c r="L38" s="12"/>
      <c r="M38" s="12"/>
      <c r="N38" s="12"/>
      <c r="O38" s="12"/>
      <c r="P38" s="12"/>
      <c r="Q38" s="12"/>
      <c r="R38" s="13"/>
      <c r="S38" s="447"/>
    </row>
    <row r="39" spans="1:19" x14ac:dyDescent="0.25">
      <c r="A39" s="15"/>
      <c r="B39" s="16">
        <f>B$6</f>
        <v>2019</v>
      </c>
      <c r="C39" s="16">
        <f t="shared" ref="C39:D39" si="13">C$6</f>
        <v>2022</v>
      </c>
      <c r="D39" s="16">
        <f t="shared" si="13"/>
        <v>2023</v>
      </c>
      <c r="E39" s="16" t="str">
        <f>CONCATENATE("var ",RIGHT(D39,2),"/",RIGHT(C39,2))</f>
        <v>var 23/22</v>
      </c>
      <c r="F39" s="16" t="str">
        <f>CONCATENATE("var ",RIGHT(D39,2),"/",RIGHT(B39,2))</f>
        <v>var 23/19</v>
      </c>
      <c r="G39" s="16" t="str">
        <f>CONCATENATE("dif ",RIGHT(D39,2),"-",RIGHT(C39,2))</f>
        <v>dif 23-22</v>
      </c>
      <c r="H39" s="16" t="str">
        <f>CONCATENATE("dif ",RIGHT(D39,2),"-",RIGHT(B39,2))</f>
        <v>dif 23-19</v>
      </c>
      <c r="I39" s="16" t="str">
        <f>CONCATENATE("cuota ",RIGHT(D39,2))</f>
        <v>cuota 23</v>
      </c>
      <c r="J39" s="425"/>
      <c r="K39" s="16">
        <f>K$6</f>
        <v>2019</v>
      </c>
      <c r="L39" s="16">
        <f t="shared" ref="L39:M39" si="14">L$6</f>
        <v>2022</v>
      </c>
      <c r="M39" s="16">
        <f t="shared" si="14"/>
        <v>2023</v>
      </c>
      <c r="N39" s="16" t="str">
        <f>CONCATENATE("var ",RIGHT(M39,2),"/",RIGHT(L39,2))</f>
        <v>var 23/22</v>
      </c>
      <c r="O39" s="16" t="str">
        <f>CONCATENATE("var ",RIGHT(M39,2),"/",RIGHT(K39,2))</f>
        <v>var 23/19</v>
      </c>
      <c r="P39" s="16" t="str">
        <f>CONCATENATE("dif ",RIGHT(M39,2),"-",RIGHT(L39,2))</f>
        <v>dif 23-22</v>
      </c>
      <c r="Q39" s="16" t="str">
        <f>CONCATENATE("dif ",RIGHT(M39,2),"-",RIGHT(K39,2))</f>
        <v>dif 23-19</v>
      </c>
      <c r="R39" s="16" t="str">
        <f>CONCATENATE("cuota ",RIGHT(M39,2))</f>
        <v>cuota 23</v>
      </c>
    </row>
    <row r="40" spans="1:19" x14ac:dyDescent="0.25">
      <c r="A40" s="448" t="s">
        <v>94</v>
      </c>
      <c r="B40" s="428">
        <v>672766</v>
      </c>
      <c r="C40" s="428">
        <v>594583</v>
      </c>
      <c r="D40" s="428">
        <v>737880</v>
      </c>
      <c r="E40" s="429">
        <f>IFERROR(D40/C40-1,"-")</f>
        <v>0.2410041995818919</v>
      </c>
      <c r="F40" s="429">
        <f>IFERROR(D40/B40-1,"-")</f>
        <v>9.6785509374730516E-2</v>
      </c>
      <c r="G40" s="428">
        <f>IFERROR(D40-C40,"-")</f>
        <v>143297</v>
      </c>
      <c r="H40" s="428">
        <f>IFERROR(D40-B40,"-")</f>
        <v>65114</v>
      </c>
      <c r="I40" s="429">
        <f>D40/$D$40</f>
        <v>1</v>
      </c>
      <c r="J40" s="430"/>
      <c r="K40" s="428">
        <v>1362914</v>
      </c>
      <c r="L40" s="428">
        <v>1084038</v>
      </c>
      <c r="M40" s="428">
        <v>1483467</v>
      </c>
      <c r="N40" s="429">
        <f>IFERROR(M40/L40-1,"-")</f>
        <v>0.36846402063396311</v>
      </c>
      <c r="O40" s="429">
        <f>IFERROR(M40/K40-1,"-")</f>
        <v>8.8452389512471141E-2</v>
      </c>
      <c r="P40" s="428">
        <f>IFERROR(M40-L40,"-")</f>
        <v>399429</v>
      </c>
      <c r="Q40" s="428">
        <f>IFERROR(M40-K40,"-")</f>
        <v>120553</v>
      </c>
      <c r="R40" s="429">
        <f>M40/$M$40</f>
        <v>1</v>
      </c>
    </row>
    <row r="41" spans="1:19" x14ac:dyDescent="0.25">
      <c r="A41" s="432" t="s">
        <v>108</v>
      </c>
      <c r="B41" s="433">
        <v>195675</v>
      </c>
      <c r="C41" s="433">
        <v>175767</v>
      </c>
      <c r="D41" s="433">
        <v>214271</v>
      </c>
      <c r="E41" s="434">
        <f>IFERROR(D41/C41-1,"-")</f>
        <v>0.21906273646361374</v>
      </c>
      <c r="F41" s="434">
        <f>IFERROR(D41/B41-1,"-")</f>
        <v>9.5035134789830167E-2</v>
      </c>
      <c r="G41" s="433">
        <f>IFERROR(D41-C41,"-")</f>
        <v>38504</v>
      </c>
      <c r="H41" s="433">
        <f>IFERROR(D41-B41,"-")</f>
        <v>18596</v>
      </c>
      <c r="I41" s="434">
        <f>D41/$D$40</f>
        <v>0.29038732585244215</v>
      </c>
      <c r="J41" s="425"/>
      <c r="K41" s="433">
        <v>393150</v>
      </c>
      <c r="L41" s="433">
        <v>332145</v>
      </c>
      <c r="M41" s="433">
        <v>430582</v>
      </c>
      <c r="N41" s="434">
        <f>IFERROR(M41/L41-1,"-")</f>
        <v>0.29636755031687967</v>
      </c>
      <c r="O41" s="434">
        <f>IFERROR(M41/K41-1,"-")</f>
        <v>9.5210479460765551E-2</v>
      </c>
      <c r="P41" s="433">
        <f>IFERROR(M41-L41,"-")</f>
        <v>98437</v>
      </c>
      <c r="Q41" s="433">
        <f>IFERROR(M41-K41,"-")</f>
        <v>37432</v>
      </c>
      <c r="R41" s="434">
        <f>M41/$M$40</f>
        <v>0.29025384454119979</v>
      </c>
    </row>
    <row r="42" spans="1:19" x14ac:dyDescent="0.25">
      <c r="A42" s="432" t="s">
        <v>109</v>
      </c>
      <c r="B42" s="433">
        <v>477091</v>
      </c>
      <c r="C42" s="433">
        <v>418816</v>
      </c>
      <c r="D42" s="433">
        <v>523609</v>
      </c>
      <c r="E42" s="434">
        <f>IFERROR(D42/C42-1,"-")</f>
        <v>0.25021250382029336</v>
      </c>
      <c r="F42" s="434">
        <f>IFERROR(D42/B42-1,"-")</f>
        <v>9.7503411298892617E-2</v>
      </c>
      <c r="G42" s="433">
        <f>IFERROR(D42-C42,"-")</f>
        <v>104793</v>
      </c>
      <c r="H42" s="433">
        <f>IFERROR(D42-B42,"-")</f>
        <v>46518</v>
      </c>
      <c r="I42" s="434">
        <f>D42/$D$40</f>
        <v>0.70961267414755791</v>
      </c>
      <c r="J42" s="425"/>
      <c r="K42" s="433">
        <v>969764</v>
      </c>
      <c r="L42" s="433">
        <v>751893</v>
      </c>
      <c r="M42" s="433">
        <v>1052885</v>
      </c>
      <c r="N42" s="434">
        <f>IFERROR(M42/L42-1,"-")</f>
        <v>0.40031227847579376</v>
      </c>
      <c r="O42" s="434">
        <f>IFERROR(M42/K42-1,"-")</f>
        <v>8.5712606366084909E-2</v>
      </c>
      <c r="P42" s="433">
        <f>IFERROR(M42-L42,"-")</f>
        <v>300992</v>
      </c>
      <c r="Q42" s="433">
        <f>IFERROR(M42-K42,"-")</f>
        <v>83121</v>
      </c>
      <c r="R42" s="434">
        <f>M42/$M$40</f>
        <v>0.70974615545880027</v>
      </c>
    </row>
    <row r="43" spans="1:19" ht="21" x14ac:dyDescent="0.35">
      <c r="A43" s="353" t="s">
        <v>110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</row>
    <row r="44" spans="1:19" x14ac:dyDescent="0.25">
      <c r="A44" s="72"/>
      <c r="B44" s="11" t="s">
        <v>114</v>
      </c>
      <c r="C44" s="12"/>
      <c r="D44" s="12"/>
      <c r="E44" s="12"/>
      <c r="F44" s="12"/>
      <c r="G44" s="12"/>
      <c r="H44" s="12"/>
      <c r="I44" s="13"/>
      <c r="J44" s="449"/>
      <c r="K44" s="11" t="str">
        <f>CONCATENATE("acumulado ",B44)</f>
        <v>acumulado febrero</v>
      </c>
      <c r="L44" s="12"/>
      <c r="M44" s="12"/>
      <c r="N44" s="12"/>
      <c r="O44" s="12"/>
      <c r="P44" s="12"/>
      <c r="Q44" s="12"/>
      <c r="R44" s="13"/>
    </row>
    <row r="45" spans="1:19" x14ac:dyDescent="0.25">
      <c r="A45" s="15"/>
      <c r="B45" s="16">
        <f>B$6</f>
        <v>2019</v>
      </c>
      <c r="C45" s="16">
        <f t="shared" ref="C45:D45" si="15">C$6</f>
        <v>2022</v>
      </c>
      <c r="D45" s="16">
        <f t="shared" si="15"/>
        <v>2023</v>
      </c>
      <c r="E45" s="16" t="str">
        <f>CONCATENATE("var ",RIGHT(D45,2),"/",RIGHT(C45,2))</f>
        <v>var 23/22</v>
      </c>
      <c r="F45" s="16" t="str">
        <f>CONCATENATE("var ",RIGHT(D45,2),"/",RIGHT(B45,2))</f>
        <v>var 23/19</v>
      </c>
      <c r="G45" s="16" t="str">
        <f>CONCATENATE("dif ",RIGHT(D45,2),"-",RIGHT(C45,2))</f>
        <v>dif 23-22</v>
      </c>
      <c r="H45" s="16" t="str">
        <f>CONCATENATE("dif ",RIGHT(D45,2),"-",RIGHT(B45,2))</f>
        <v>dif 23-19</v>
      </c>
      <c r="I45" s="16" t="str">
        <f>CONCATENATE("cuota ",RIGHT(D45,2))</f>
        <v>cuota 23</v>
      </c>
      <c r="J45" s="450"/>
      <c r="K45" s="16">
        <f>K$6</f>
        <v>2019</v>
      </c>
      <c r="L45" s="16">
        <f t="shared" ref="L45:M45" si="16">L$6</f>
        <v>2022</v>
      </c>
      <c r="M45" s="16">
        <f t="shared" si="16"/>
        <v>2023</v>
      </c>
      <c r="N45" s="16" t="str">
        <f>CONCATENATE("var ",RIGHT(M45,2),"/",RIGHT(L45,2))</f>
        <v>var 23/22</v>
      </c>
      <c r="O45" s="16" t="str">
        <f>CONCATENATE("var ",RIGHT(M45,2),"/",RIGHT(K45,2))</f>
        <v>var 23/19</v>
      </c>
      <c r="P45" s="16" t="str">
        <f>CONCATENATE("dif ",RIGHT(M45,2),"-",RIGHT(L45,2))</f>
        <v>dif 23-22</v>
      </c>
      <c r="Q45" s="16" t="str">
        <f>CONCATENATE("dif ",RIGHT(M45,2),"-",RIGHT(K45,2))</f>
        <v>dif 23-19</v>
      </c>
      <c r="R45" s="16" t="str">
        <f>CONCATENATE("cuota ",RIGHT(M45,2))</f>
        <v>cuota 23</v>
      </c>
    </row>
    <row r="46" spans="1:19" x14ac:dyDescent="0.25">
      <c r="A46" s="451" t="s">
        <v>94</v>
      </c>
      <c r="B46" s="452">
        <v>5447</v>
      </c>
      <c r="C46" s="452">
        <v>4852</v>
      </c>
      <c r="D46" s="452">
        <v>5714</v>
      </c>
      <c r="E46" s="453">
        <f>IFERROR(D46/C46-1,"-")</f>
        <v>0.17765869744435281</v>
      </c>
      <c r="F46" s="453">
        <f>IFERROR(D46/B46-1,"-")</f>
        <v>4.901780796768862E-2</v>
      </c>
      <c r="G46" s="452">
        <f>IFERROR(D46-C46,"-")</f>
        <v>862</v>
      </c>
      <c r="H46" s="452">
        <f>IFERROR(D46-B46,"-")</f>
        <v>267</v>
      </c>
      <c r="I46" s="453">
        <f>D46/$D$46</f>
        <v>1</v>
      </c>
      <c r="J46" s="454"/>
      <c r="K46" s="452">
        <v>11503</v>
      </c>
      <c r="L46" s="452">
        <v>9822</v>
      </c>
      <c r="M46" s="452">
        <v>11726</v>
      </c>
      <c r="N46" s="453">
        <f>IFERROR(M46/L46-1,"-")</f>
        <v>0.19385053960496834</v>
      </c>
      <c r="O46" s="453">
        <f>IFERROR(M46/K46-1,"-")</f>
        <v>1.9386247065982687E-2</v>
      </c>
      <c r="P46" s="452">
        <f>IFERROR(M46-L46,"-")</f>
        <v>1904</v>
      </c>
      <c r="Q46" s="452">
        <f>IFERROR(M46-K46,"-")</f>
        <v>223</v>
      </c>
      <c r="R46" s="453">
        <f>M46/$M$46</f>
        <v>1</v>
      </c>
    </row>
    <row r="47" spans="1:19" x14ac:dyDescent="0.25">
      <c r="A47" s="432" t="s">
        <v>95</v>
      </c>
      <c r="B47" s="433">
        <v>4931</v>
      </c>
      <c r="C47" s="433">
        <v>4419</v>
      </c>
      <c r="D47" s="433">
        <v>5210</v>
      </c>
      <c r="E47" s="434">
        <f>IFERROR(D47/C47-1,"-")</f>
        <v>0.17899977370445797</v>
      </c>
      <c r="F47" s="434">
        <f>IFERROR(D47/B47-1,"-")</f>
        <v>5.6580815250456329E-2</v>
      </c>
      <c r="G47" s="433">
        <f>IFERROR(D47-C47,"-")</f>
        <v>791</v>
      </c>
      <c r="H47" s="433">
        <f>IFERROR(D47-B47,"-")</f>
        <v>279</v>
      </c>
      <c r="I47" s="434">
        <f>D47/$D$46</f>
        <v>0.91179558977948894</v>
      </c>
      <c r="J47" s="450"/>
      <c r="K47" s="433">
        <v>10427</v>
      </c>
      <c r="L47" s="433">
        <v>8910</v>
      </c>
      <c r="M47" s="433">
        <v>10690</v>
      </c>
      <c r="N47" s="434">
        <f>IFERROR(M47/L47-1,"-")</f>
        <v>0.19977553310886642</v>
      </c>
      <c r="O47" s="434">
        <f>IFERROR(M47/K47-1,"-")</f>
        <v>2.5222978805025331E-2</v>
      </c>
      <c r="P47" s="433">
        <f>IFERROR(M47-L47,"-")</f>
        <v>1780</v>
      </c>
      <c r="Q47" s="433">
        <f>IFERROR(M47-K47,"-")</f>
        <v>263</v>
      </c>
      <c r="R47" s="434">
        <f>M47/$M$46</f>
        <v>0.91164932628347262</v>
      </c>
    </row>
    <row r="48" spans="1:19" x14ac:dyDescent="0.25">
      <c r="A48" s="432" t="s">
        <v>96</v>
      </c>
      <c r="B48" s="433">
        <v>516</v>
      </c>
      <c r="C48" s="433">
        <v>433</v>
      </c>
      <c r="D48" s="433">
        <v>504</v>
      </c>
      <c r="E48" s="434">
        <f>IFERROR(D48/C48-1,"-")</f>
        <v>0.16397228637413397</v>
      </c>
      <c r="F48" s="434">
        <f>IFERROR(D48/B48-1,"-")</f>
        <v>-2.3255813953488413E-2</v>
      </c>
      <c r="G48" s="433">
        <f>IFERROR(D48-C48,"-")</f>
        <v>71</v>
      </c>
      <c r="H48" s="433">
        <f>IFERROR(D48-B48,"-")</f>
        <v>-12</v>
      </c>
      <c r="I48" s="434">
        <f>D48/$D$46</f>
        <v>8.8204410220511023E-2</v>
      </c>
      <c r="J48" s="450"/>
      <c r="K48" s="433">
        <v>1076</v>
      </c>
      <c r="L48" s="433">
        <v>912</v>
      </c>
      <c r="M48" s="433">
        <v>1036</v>
      </c>
      <c r="N48" s="434">
        <f>IFERROR(M48/L48-1,"-")</f>
        <v>0.13596491228070184</v>
      </c>
      <c r="O48" s="434">
        <f>IFERROR(M48/K48-1,"-")</f>
        <v>-3.7174721189591087E-2</v>
      </c>
      <c r="P48" s="433">
        <f>IFERROR(M48-L48,"-")</f>
        <v>124</v>
      </c>
      <c r="Q48" s="433">
        <f>IFERROR(M48-K48,"-")</f>
        <v>-40</v>
      </c>
      <c r="R48" s="434">
        <f>M48/$M$46</f>
        <v>8.835067371652737E-2</v>
      </c>
    </row>
    <row r="49" spans="1:18" ht="21" x14ac:dyDescent="0.35">
      <c r="A49" s="353" t="s">
        <v>111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</row>
    <row r="50" spans="1:18" x14ac:dyDescent="0.25">
      <c r="A50" s="72"/>
      <c r="B50" s="11" t="s">
        <v>114</v>
      </c>
      <c r="C50" s="12"/>
      <c r="D50" s="12"/>
      <c r="E50" s="12"/>
      <c r="F50" s="12"/>
      <c r="G50" s="12"/>
      <c r="H50" s="12"/>
      <c r="I50" s="13"/>
      <c r="J50" s="449"/>
      <c r="K50" s="11" t="str">
        <f>CONCATENATE("acumulado ",B50)</f>
        <v>acumulado febrero</v>
      </c>
      <c r="L50" s="12"/>
      <c r="M50" s="12"/>
      <c r="N50" s="12"/>
      <c r="O50" s="12"/>
      <c r="P50" s="12"/>
      <c r="Q50" s="12"/>
      <c r="R50" s="13"/>
    </row>
    <row r="51" spans="1:18" x14ac:dyDescent="0.25">
      <c r="A51" s="15" t="s">
        <v>98</v>
      </c>
      <c r="B51" s="16">
        <f>B$6</f>
        <v>2019</v>
      </c>
      <c r="C51" s="16">
        <f t="shared" ref="C51:D51" si="17">C$6</f>
        <v>2022</v>
      </c>
      <c r="D51" s="16">
        <f t="shared" si="17"/>
        <v>2023</v>
      </c>
      <c r="E51" s="16" t="str">
        <f>CONCATENATE("var ",RIGHT(D51,2),"/",RIGHT(C51,2))</f>
        <v>var 23/22</v>
      </c>
      <c r="F51" s="16" t="str">
        <f>CONCATENATE("var ",RIGHT(D51,2),"/",RIGHT(B51,2))</f>
        <v>var 23/19</v>
      </c>
      <c r="G51" s="16" t="str">
        <f>CONCATENATE("dif ",RIGHT(D51,2),"-",RIGHT(C51,2))</f>
        <v>dif 23-22</v>
      </c>
      <c r="H51" s="16" t="str">
        <f>CONCATENATE("dif ",RIGHT(D51,2),"-",RIGHT(B51,2))</f>
        <v>dif 23-19</v>
      </c>
      <c r="I51" s="16" t="str">
        <f>CONCATENATE("cuota ",RIGHT(D51,2))</f>
        <v>cuota 23</v>
      </c>
      <c r="J51" s="450"/>
      <c r="K51" s="16">
        <f>K$6</f>
        <v>2019</v>
      </c>
      <c r="L51" s="16">
        <f t="shared" ref="L51:M51" si="18">L$6</f>
        <v>2022</v>
      </c>
      <c r="M51" s="16">
        <f t="shared" si="18"/>
        <v>2023</v>
      </c>
      <c r="N51" s="16" t="str">
        <f>CONCATENATE("var ",RIGHT(M51,2),"/",RIGHT(L51,2))</f>
        <v>var 23/22</v>
      </c>
      <c r="O51" s="16" t="str">
        <f>CONCATENATE("var ",RIGHT(M51,2),"/",RIGHT(K51,2))</f>
        <v>var 23/19</v>
      </c>
      <c r="P51" s="16" t="str">
        <f>CONCATENATE("dif ",RIGHT(M51,2),"-",RIGHT(L51,2))</f>
        <v>dif 23-22</v>
      </c>
      <c r="Q51" s="16" t="str">
        <f>CONCATENATE("dif ",RIGHT(M51,2),"-",RIGHT(K51,2))</f>
        <v>dif 23-19</v>
      </c>
      <c r="R51" s="16" t="str">
        <f>CONCATENATE("cuota ",RIGHT(M51,2))</f>
        <v>cuota 23</v>
      </c>
    </row>
    <row r="52" spans="1:18" x14ac:dyDescent="0.25">
      <c r="A52" s="455" t="s">
        <v>99</v>
      </c>
      <c r="B52" s="456">
        <v>5447</v>
      </c>
      <c r="C52" s="456">
        <v>4852</v>
      </c>
      <c r="D52" s="456">
        <v>5714</v>
      </c>
      <c r="E52" s="457">
        <f t="shared" ref="E52:E73" si="19">IFERROR(D52/C52-1,"-")</f>
        <v>0.17765869744435281</v>
      </c>
      <c r="F52" s="457">
        <f t="shared" ref="F52:F73" si="20">IFERROR(D52/B52-1,"-")</f>
        <v>4.901780796768862E-2</v>
      </c>
      <c r="G52" s="456">
        <f t="shared" ref="G52:G73" si="21">IFERROR(D52-C52,"-")</f>
        <v>862</v>
      </c>
      <c r="H52" s="456">
        <f t="shared" ref="H52:H73" si="22">IFERROR(D52-B52,"-")</f>
        <v>267</v>
      </c>
      <c r="I52" s="457">
        <f t="shared" ref="I52:I59" si="23">IFERROR(D52/$D$52,"-")</f>
        <v>1</v>
      </c>
      <c r="J52" s="454"/>
      <c r="K52" s="456">
        <v>11503</v>
      </c>
      <c r="L52" s="456">
        <v>9822</v>
      </c>
      <c r="M52" s="456">
        <v>11726</v>
      </c>
      <c r="N52" s="457">
        <f t="shared" ref="N52:N73" si="24">IFERROR(M52/L52-1,"-")</f>
        <v>0.19385053960496834</v>
      </c>
      <c r="O52" s="457">
        <f t="shared" ref="O52:O73" si="25">IFERROR(M52/K52-1,"-")</f>
        <v>1.9386247065982687E-2</v>
      </c>
      <c r="P52" s="456">
        <f t="shared" ref="P52:P73" si="26">IFERROR(M52-L52,"-")</f>
        <v>1904</v>
      </c>
      <c r="Q52" s="456">
        <f t="shared" ref="Q52:Q73" si="27">IFERROR(M52-K52,"-")</f>
        <v>223</v>
      </c>
      <c r="R52" s="457">
        <f>M52/$M$52</f>
        <v>1</v>
      </c>
    </row>
    <row r="53" spans="1:18" x14ac:dyDescent="0.25">
      <c r="A53" s="458" t="s">
        <v>100</v>
      </c>
      <c r="B53" s="459">
        <v>2883</v>
      </c>
      <c r="C53" s="459">
        <v>2363</v>
      </c>
      <c r="D53" s="459">
        <v>2819</v>
      </c>
      <c r="E53" s="460">
        <f t="shared" si="19"/>
        <v>0.19297503173931441</v>
      </c>
      <c r="F53" s="460">
        <f t="shared" si="20"/>
        <v>-2.2199098161637232E-2</v>
      </c>
      <c r="G53" s="459">
        <f t="shared" si="21"/>
        <v>456</v>
      </c>
      <c r="H53" s="459">
        <f t="shared" si="22"/>
        <v>-64</v>
      </c>
      <c r="I53" s="460">
        <f t="shared" si="23"/>
        <v>0.49334966748337417</v>
      </c>
      <c r="J53" s="461"/>
      <c r="K53" s="459">
        <v>6059</v>
      </c>
      <c r="L53" s="459">
        <v>4821</v>
      </c>
      <c r="M53" s="459">
        <v>5759</v>
      </c>
      <c r="N53" s="460">
        <f t="shared" si="24"/>
        <v>0.19456544285417965</v>
      </c>
      <c r="O53" s="460">
        <f t="shared" si="25"/>
        <v>-4.9513120977058955E-2</v>
      </c>
      <c r="P53" s="459">
        <f t="shared" si="26"/>
        <v>938</v>
      </c>
      <c r="Q53" s="459">
        <f t="shared" si="27"/>
        <v>-300</v>
      </c>
      <c r="R53" s="460">
        <f t="shared" ref="R53:R73" si="28">M53/$M$52</f>
        <v>0.4911308203991131</v>
      </c>
    </row>
    <row r="54" spans="1:18" x14ac:dyDescent="0.25">
      <c r="A54" s="432" t="s">
        <v>101</v>
      </c>
      <c r="B54" s="433">
        <v>2017</v>
      </c>
      <c r="C54" s="433">
        <v>1602</v>
      </c>
      <c r="D54" s="433">
        <v>1858</v>
      </c>
      <c r="E54" s="434">
        <f>IFERROR(D54/C54-1,"-")</f>
        <v>0.15980024968789008</v>
      </c>
      <c r="F54" s="434">
        <f t="shared" si="20"/>
        <v>-7.8829945463559703E-2</v>
      </c>
      <c r="G54" s="433">
        <f t="shared" si="21"/>
        <v>256</v>
      </c>
      <c r="H54" s="433">
        <f t="shared" si="22"/>
        <v>-159</v>
      </c>
      <c r="I54" s="434">
        <f t="shared" si="23"/>
        <v>0.32516625831291562</v>
      </c>
      <c r="J54" s="450"/>
      <c r="K54" s="433">
        <v>4197</v>
      </c>
      <c r="L54" s="433">
        <v>3196</v>
      </c>
      <c r="M54" s="433">
        <v>3728</v>
      </c>
      <c r="N54" s="434">
        <f t="shared" si="24"/>
        <v>0.16645807259073853</v>
      </c>
      <c r="O54" s="434">
        <f t="shared" si="25"/>
        <v>-0.1117464855849416</v>
      </c>
      <c r="P54" s="433">
        <f t="shared" si="26"/>
        <v>532</v>
      </c>
      <c r="Q54" s="433">
        <f t="shared" si="27"/>
        <v>-469</v>
      </c>
      <c r="R54" s="434">
        <f t="shared" si="28"/>
        <v>0.31792597646256182</v>
      </c>
    </row>
    <row r="55" spans="1:18" x14ac:dyDescent="0.25">
      <c r="A55" s="432" t="s">
        <v>102</v>
      </c>
      <c r="B55" s="433">
        <v>866</v>
      </c>
      <c r="C55" s="433">
        <v>761</v>
      </c>
      <c r="D55" s="433">
        <v>961</v>
      </c>
      <c r="E55" s="434">
        <f>IFERROR(D55/C55-1,"-")</f>
        <v>0.26281208935611033</v>
      </c>
      <c r="F55" s="434">
        <f t="shared" si="20"/>
        <v>0.10969976905311785</v>
      </c>
      <c r="G55" s="433">
        <f t="shared" si="21"/>
        <v>200</v>
      </c>
      <c r="H55" s="433">
        <f t="shared" si="22"/>
        <v>95</v>
      </c>
      <c r="I55" s="434">
        <f t="shared" si="23"/>
        <v>0.16818340917045851</v>
      </c>
      <c r="J55" s="450"/>
      <c r="K55" s="433">
        <v>1862</v>
      </c>
      <c r="L55" s="433">
        <v>1625</v>
      </c>
      <c r="M55" s="433">
        <v>2031</v>
      </c>
      <c r="N55" s="434">
        <f t="shared" si="24"/>
        <v>0.24984615384615383</v>
      </c>
      <c r="O55" s="434">
        <f t="shared" si="25"/>
        <v>9.0762620837808727E-2</v>
      </c>
      <c r="P55" s="433">
        <f t="shared" si="26"/>
        <v>406</v>
      </c>
      <c r="Q55" s="433">
        <f t="shared" si="27"/>
        <v>169</v>
      </c>
      <c r="R55" s="434">
        <f t="shared" si="28"/>
        <v>0.17320484393655125</v>
      </c>
    </row>
    <row r="56" spans="1:18" x14ac:dyDescent="0.25">
      <c r="A56" s="458" t="s">
        <v>103</v>
      </c>
      <c r="B56" s="459">
        <v>2564</v>
      </c>
      <c r="C56" s="459">
        <v>2489</v>
      </c>
      <c r="D56" s="459">
        <v>2895</v>
      </c>
      <c r="E56" s="460">
        <f t="shared" si="19"/>
        <v>0.16311771795901975</v>
      </c>
      <c r="F56" s="460">
        <f t="shared" si="20"/>
        <v>0.12909516380655228</v>
      </c>
      <c r="G56" s="459">
        <f t="shared" si="21"/>
        <v>406</v>
      </c>
      <c r="H56" s="459">
        <f t="shared" si="22"/>
        <v>331</v>
      </c>
      <c r="I56" s="460">
        <f t="shared" si="23"/>
        <v>0.50665033251662583</v>
      </c>
      <c r="J56" s="461"/>
      <c r="K56" s="459">
        <v>5444</v>
      </c>
      <c r="L56" s="459">
        <v>5001</v>
      </c>
      <c r="M56" s="459">
        <v>5967</v>
      </c>
      <c r="N56" s="460">
        <f t="shared" si="24"/>
        <v>0.19316136772645476</v>
      </c>
      <c r="O56" s="460">
        <f t="shared" si="25"/>
        <v>9.6069066862600971E-2</v>
      </c>
      <c r="P56" s="459">
        <f t="shared" si="26"/>
        <v>966</v>
      </c>
      <c r="Q56" s="459">
        <f t="shared" si="27"/>
        <v>523</v>
      </c>
      <c r="R56" s="460">
        <f t="shared" si="28"/>
        <v>0.50886917960088696</v>
      </c>
    </row>
    <row r="57" spans="1:18" x14ac:dyDescent="0.25">
      <c r="A57" s="432" t="s">
        <v>104</v>
      </c>
      <c r="B57" s="433">
        <v>969</v>
      </c>
      <c r="C57" s="433">
        <v>990</v>
      </c>
      <c r="D57" s="433">
        <v>1138</v>
      </c>
      <c r="E57" s="434">
        <f t="shared" si="19"/>
        <v>0.14949494949494957</v>
      </c>
      <c r="F57" s="434">
        <f t="shared" si="20"/>
        <v>0.17440660474716196</v>
      </c>
      <c r="G57" s="433">
        <f t="shared" si="21"/>
        <v>148</v>
      </c>
      <c r="H57" s="433">
        <f t="shared" si="22"/>
        <v>169</v>
      </c>
      <c r="I57" s="434">
        <f t="shared" si="23"/>
        <v>0.1991599579978999</v>
      </c>
      <c r="J57" s="450"/>
      <c r="K57" s="433">
        <v>2010</v>
      </c>
      <c r="L57" s="433">
        <v>1865</v>
      </c>
      <c r="M57" s="433">
        <v>2327</v>
      </c>
      <c r="N57" s="434">
        <f t="shared" si="24"/>
        <v>0.24772117962466478</v>
      </c>
      <c r="O57" s="434">
        <f t="shared" si="25"/>
        <v>0.15771144278606974</v>
      </c>
      <c r="P57" s="433">
        <f t="shared" si="26"/>
        <v>462</v>
      </c>
      <c r="Q57" s="433">
        <f t="shared" si="27"/>
        <v>317</v>
      </c>
      <c r="R57" s="434">
        <f t="shared" si="28"/>
        <v>0.1984478935698448</v>
      </c>
    </row>
    <row r="58" spans="1:18" x14ac:dyDescent="0.25">
      <c r="A58" s="432" t="s">
        <v>22</v>
      </c>
      <c r="B58" s="433">
        <v>480</v>
      </c>
      <c r="C58" s="433">
        <v>408</v>
      </c>
      <c r="D58" s="433">
        <v>505</v>
      </c>
      <c r="E58" s="434">
        <f t="shared" si="19"/>
        <v>0.23774509803921573</v>
      </c>
      <c r="F58" s="434">
        <f t="shared" si="20"/>
        <v>5.2083333333333259E-2</v>
      </c>
      <c r="G58" s="433">
        <f t="shared" si="21"/>
        <v>97</v>
      </c>
      <c r="H58" s="433">
        <f t="shared" si="22"/>
        <v>25</v>
      </c>
      <c r="I58" s="434">
        <f t="shared" si="23"/>
        <v>8.8379418970948545E-2</v>
      </c>
      <c r="J58" s="450"/>
      <c r="K58" s="433">
        <v>1069</v>
      </c>
      <c r="L58" s="433">
        <v>877</v>
      </c>
      <c r="M58" s="433">
        <v>1030</v>
      </c>
      <c r="N58" s="434">
        <f t="shared" si="24"/>
        <v>0.17445838084378562</v>
      </c>
      <c r="O58" s="434">
        <f t="shared" si="25"/>
        <v>-3.6482694106641733E-2</v>
      </c>
      <c r="P58" s="433">
        <f t="shared" si="26"/>
        <v>153</v>
      </c>
      <c r="Q58" s="433">
        <f t="shared" si="27"/>
        <v>-39</v>
      </c>
      <c r="R58" s="434">
        <f t="shared" si="28"/>
        <v>8.7838990278014673E-2</v>
      </c>
    </row>
    <row r="59" spans="1:18" x14ac:dyDescent="0.25">
      <c r="A59" s="432" t="s">
        <v>32</v>
      </c>
      <c r="B59" s="433">
        <v>128</v>
      </c>
      <c r="C59" s="433">
        <v>125</v>
      </c>
      <c r="D59" s="433">
        <v>136</v>
      </c>
      <c r="E59" s="434">
        <f t="shared" si="19"/>
        <v>8.8000000000000078E-2</v>
      </c>
      <c r="F59" s="434">
        <f t="shared" si="20"/>
        <v>6.25E-2</v>
      </c>
      <c r="G59" s="433">
        <f t="shared" si="21"/>
        <v>11</v>
      </c>
      <c r="H59" s="433">
        <f t="shared" si="22"/>
        <v>8</v>
      </c>
      <c r="I59" s="434">
        <f t="shared" si="23"/>
        <v>2.3801190059502975E-2</v>
      </c>
      <c r="J59" s="450"/>
      <c r="K59" s="433">
        <v>280</v>
      </c>
      <c r="L59" s="433">
        <v>272</v>
      </c>
      <c r="M59" s="433">
        <v>289</v>
      </c>
      <c r="N59" s="434">
        <f t="shared" si="24"/>
        <v>6.25E-2</v>
      </c>
      <c r="O59" s="434">
        <f t="shared" si="25"/>
        <v>3.2142857142857251E-2</v>
      </c>
      <c r="P59" s="433">
        <f t="shared" si="26"/>
        <v>17</v>
      </c>
      <c r="Q59" s="433">
        <f t="shared" si="27"/>
        <v>9</v>
      </c>
      <c r="R59" s="434">
        <f t="shared" si="28"/>
        <v>2.4646085621695377E-2</v>
      </c>
    </row>
    <row r="60" spans="1:18" x14ac:dyDescent="0.25">
      <c r="A60" s="432" t="s">
        <v>27</v>
      </c>
      <c r="B60" s="433">
        <v>97</v>
      </c>
      <c r="C60" s="433">
        <v>57</v>
      </c>
      <c r="D60" s="433">
        <v>73</v>
      </c>
      <c r="E60" s="434">
        <f t="shared" si="19"/>
        <v>0.2807017543859649</v>
      </c>
      <c r="F60" s="434">
        <f t="shared" si="20"/>
        <v>-0.24742268041237114</v>
      </c>
      <c r="G60" s="433">
        <f t="shared" si="21"/>
        <v>16</v>
      </c>
      <c r="H60" s="433">
        <f t="shared" si="22"/>
        <v>-24</v>
      </c>
      <c r="I60" s="434">
        <f>IFERROR(D60/$D$52,"-")</f>
        <v>1.2775638781939097E-2</v>
      </c>
      <c r="J60" s="450"/>
      <c r="K60" s="433">
        <v>206</v>
      </c>
      <c r="L60" s="433">
        <v>121</v>
      </c>
      <c r="M60" s="433">
        <v>154</v>
      </c>
      <c r="N60" s="434">
        <f t="shared" si="24"/>
        <v>0.27272727272727271</v>
      </c>
      <c r="O60" s="434">
        <f t="shared" si="25"/>
        <v>-0.25242718446601942</v>
      </c>
      <c r="P60" s="433">
        <f t="shared" si="26"/>
        <v>33</v>
      </c>
      <c r="Q60" s="433">
        <f t="shared" si="27"/>
        <v>-52</v>
      </c>
      <c r="R60" s="434">
        <f t="shared" si="28"/>
        <v>1.3133208255159476E-2</v>
      </c>
    </row>
    <row r="61" spans="1:18" x14ac:dyDescent="0.25">
      <c r="A61" s="432" t="s">
        <v>37</v>
      </c>
      <c r="B61" s="433">
        <v>72</v>
      </c>
      <c r="C61" s="433">
        <v>39</v>
      </c>
      <c r="D61" s="433">
        <v>53</v>
      </c>
      <c r="E61" s="434">
        <f t="shared" si="19"/>
        <v>0.35897435897435903</v>
      </c>
      <c r="F61" s="434">
        <f t="shared" si="20"/>
        <v>-0.26388888888888884</v>
      </c>
      <c r="G61" s="433">
        <f t="shared" si="21"/>
        <v>14</v>
      </c>
      <c r="H61" s="433">
        <f t="shared" si="22"/>
        <v>-19</v>
      </c>
      <c r="I61" s="434">
        <f t="shared" ref="I61:I73" si="29">IFERROR(D61/$D$52,"-")</f>
        <v>9.2754637731886601E-3</v>
      </c>
      <c r="J61" s="450"/>
      <c r="K61" s="433">
        <v>152</v>
      </c>
      <c r="L61" s="433">
        <v>91</v>
      </c>
      <c r="M61" s="433">
        <v>122</v>
      </c>
      <c r="N61" s="434">
        <f t="shared" si="24"/>
        <v>0.34065934065934056</v>
      </c>
      <c r="O61" s="434">
        <f t="shared" si="25"/>
        <v>-0.19736842105263153</v>
      </c>
      <c r="P61" s="433">
        <f t="shared" si="26"/>
        <v>31</v>
      </c>
      <c r="Q61" s="433">
        <f t="shared" si="27"/>
        <v>-30</v>
      </c>
      <c r="R61" s="434">
        <f t="shared" si="28"/>
        <v>1.0404229916425039E-2</v>
      </c>
    </row>
    <row r="62" spans="1:18" x14ac:dyDescent="0.25">
      <c r="A62" s="432" t="s">
        <v>30</v>
      </c>
      <c r="B62" s="433">
        <v>84</v>
      </c>
      <c r="C62" s="433">
        <v>118</v>
      </c>
      <c r="D62" s="433">
        <v>142</v>
      </c>
      <c r="E62" s="434">
        <f t="shared" si="19"/>
        <v>0.20338983050847448</v>
      </c>
      <c r="F62" s="434">
        <f t="shared" si="20"/>
        <v>0.69047619047619047</v>
      </c>
      <c r="G62" s="433">
        <f t="shared" si="21"/>
        <v>24</v>
      </c>
      <c r="H62" s="433">
        <f t="shared" si="22"/>
        <v>58</v>
      </c>
      <c r="I62" s="434">
        <f t="shared" si="29"/>
        <v>2.4851242562128107E-2</v>
      </c>
      <c r="J62" s="450"/>
      <c r="K62" s="433">
        <v>171</v>
      </c>
      <c r="L62" s="433">
        <v>219</v>
      </c>
      <c r="M62" s="433">
        <v>273</v>
      </c>
      <c r="N62" s="434">
        <f t="shared" si="24"/>
        <v>0.24657534246575352</v>
      </c>
      <c r="O62" s="434">
        <f t="shared" si="25"/>
        <v>0.59649122807017552</v>
      </c>
      <c r="P62" s="433">
        <f t="shared" si="26"/>
        <v>54</v>
      </c>
      <c r="Q62" s="433">
        <f t="shared" si="27"/>
        <v>102</v>
      </c>
      <c r="R62" s="434">
        <f t="shared" si="28"/>
        <v>2.3281596452328159E-2</v>
      </c>
    </row>
    <row r="63" spans="1:18" x14ac:dyDescent="0.25">
      <c r="A63" s="432" t="s">
        <v>31</v>
      </c>
      <c r="B63" s="433">
        <v>85</v>
      </c>
      <c r="C63" s="433">
        <v>103</v>
      </c>
      <c r="D63" s="433">
        <v>103</v>
      </c>
      <c r="E63" s="434">
        <f t="shared" si="19"/>
        <v>0</v>
      </c>
      <c r="F63" s="434">
        <f t="shared" si="20"/>
        <v>0.21176470588235285</v>
      </c>
      <c r="G63" s="433">
        <f t="shared" si="21"/>
        <v>0</v>
      </c>
      <c r="H63" s="433">
        <f t="shared" si="22"/>
        <v>18</v>
      </c>
      <c r="I63" s="434">
        <f t="shared" si="29"/>
        <v>1.8025901295064754E-2</v>
      </c>
      <c r="J63" s="450"/>
      <c r="K63" s="433">
        <v>179</v>
      </c>
      <c r="L63" s="433">
        <v>216</v>
      </c>
      <c r="M63" s="433">
        <v>217</v>
      </c>
      <c r="N63" s="434">
        <f t="shared" si="24"/>
        <v>4.6296296296295392E-3</v>
      </c>
      <c r="O63" s="434">
        <f t="shared" si="25"/>
        <v>0.2122905027932962</v>
      </c>
      <c r="P63" s="433">
        <f t="shared" si="26"/>
        <v>1</v>
      </c>
      <c r="Q63" s="433">
        <f t="shared" si="27"/>
        <v>38</v>
      </c>
      <c r="R63" s="434">
        <f t="shared" si="28"/>
        <v>1.8505884359542896E-2</v>
      </c>
    </row>
    <row r="64" spans="1:18" x14ac:dyDescent="0.25">
      <c r="A64" s="432" t="s">
        <v>35</v>
      </c>
      <c r="B64" s="433">
        <v>124</v>
      </c>
      <c r="C64" s="433">
        <v>146</v>
      </c>
      <c r="D64" s="433">
        <v>143</v>
      </c>
      <c r="E64" s="434">
        <f t="shared" si="19"/>
        <v>-2.0547945205479423E-2</v>
      </c>
      <c r="F64" s="434">
        <f t="shared" si="20"/>
        <v>0.15322580645161299</v>
      </c>
      <c r="G64" s="433">
        <f t="shared" si="21"/>
        <v>-3</v>
      </c>
      <c r="H64" s="433">
        <f t="shared" si="22"/>
        <v>19</v>
      </c>
      <c r="I64" s="434">
        <f t="shared" si="29"/>
        <v>2.5026251312565629E-2</v>
      </c>
      <c r="J64" s="450"/>
      <c r="K64" s="433">
        <v>273</v>
      </c>
      <c r="L64" s="433">
        <v>292</v>
      </c>
      <c r="M64" s="433">
        <v>309</v>
      </c>
      <c r="N64" s="434">
        <f t="shared" si="24"/>
        <v>5.821917808219168E-2</v>
      </c>
      <c r="O64" s="434">
        <f t="shared" si="25"/>
        <v>0.13186813186813184</v>
      </c>
      <c r="P64" s="433">
        <f t="shared" si="26"/>
        <v>17</v>
      </c>
      <c r="Q64" s="433">
        <f t="shared" si="27"/>
        <v>36</v>
      </c>
      <c r="R64" s="434">
        <f t="shared" si="28"/>
        <v>2.6351697083404402E-2</v>
      </c>
    </row>
    <row r="65" spans="1:18" x14ac:dyDescent="0.25">
      <c r="A65" s="432" t="s">
        <v>25</v>
      </c>
      <c r="B65" s="433">
        <v>94</v>
      </c>
      <c r="C65" s="433">
        <v>72</v>
      </c>
      <c r="D65" s="433">
        <v>94</v>
      </c>
      <c r="E65" s="434">
        <f t="shared" si="19"/>
        <v>0.30555555555555558</v>
      </c>
      <c r="F65" s="434">
        <f t="shared" si="20"/>
        <v>0</v>
      </c>
      <c r="G65" s="433">
        <f t="shared" si="21"/>
        <v>22</v>
      </c>
      <c r="H65" s="433">
        <f t="shared" si="22"/>
        <v>0</v>
      </c>
      <c r="I65" s="434">
        <f t="shared" si="29"/>
        <v>1.6450822541127057E-2</v>
      </c>
      <c r="J65" s="450"/>
      <c r="K65" s="433">
        <v>192</v>
      </c>
      <c r="L65" s="433">
        <v>152</v>
      </c>
      <c r="M65" s="433">
        <v>198</v>
      </c>
      <c r="N65" s="434">
        <f t="shared" si="24"/>
        <v>0.30263157894736836</v>
      </c>
      <c r="O65" s="434">
        <f t="shared" si="25"/>
        <v>3.125E-2</v>
      </c>
      <c r="P65" s="433">
        <f t="shared" si="26"/>
        <v>46</v>
      </c>
      <c r="Q65" s="433">
        <f t="shared" si="27"/>
        <v>6</v>
      </c>
      <c r="R65" s="434">
        <f t="shared" si="28"/>
        <v>1.6885553470919325E-2</v>
      </c>
    </row>
    <row r="66" spans="1:18" x14ac:dyDescent="0.25">
      <c r="A66" s="432" t="s">
        <v>43</v>
      </c>
      <c r="B66" s="433">
        <v>52</v>
      </c>
      <c r="C66" s="433">
        <v>51</v>
      </c>
      <c r="D66" s="433">
        <v>53</v>
      </c>
      <c r="E66" s="434">
        <f t="shared" si="19"/>
        <v>3.9215686274509887E-2</v>
      </c>
      <c r="F66" s="434">
        <f t="shared" si="20"/>
        <v>1.9230769230769162E-2</v>
      </c>
      <c r="G66" s="433">
        <f t="shared" si="21"/>
        <v>2</v>
      </c>
      <c r="H66" s="433">
        <f t="shared" si="22"/>
        <v>1</v>
      </c>
      <c r="I66" s="434">
        <f t="shared" si="29"/>
        <v>9.2754637731886601E-3</v>
      </c>
      <c r="J66" s="450"/>
      <c r="K66" s="433">
        <v>112</v>
      </c>
      <c r="L66" s="433">
        <v>105</v>
      </c>
      <c r="M66" s="433">
        <v>107</v>
      </c>
      <c r="N66" s="434">
        <f t="shared" si="24"/>
        <v>1.904761904761898E-2</v>
      </c>
      <c r="O66" s="434">
        <f t="shared" si="25"/>
        <v>-4.4642857142857095E-2</v>
      </c>
      <c r="P66" s="433">
        <f t="shared" si="26"/>
        <v>2</v>
      </c>
      <c r="Q66" s="433">
        <f t="shared" si="27"/>
        <v>-5</v>
      </c>
      <c r="R66" s="434">
        <f t="shared" si="28"/>
        <v>9.1250213201432718E-3</v>
      </c>
    </row>
    <row r="67" spans="1:18" x14ac:dyDescent="0.25">
      <c r="A67" s="432" t="s">
        <v>33</v>
      </c>
      <c r="B67" s="433">
        <v>66</v>
      </c>
      <c r="C67" s="433">
        <v>77</v>
      </c>
      <c r="D67" s="433">
        <v>78</v>
      </c>
      <c r="E67" s="434">
        <f t="shared" si="19"/>
        <v>1.298701298701288E-2</v>
      </c>
      <c r="F67" s="434">
        <f t="shared" si="20"/>
        <v>0.18181818181818188</v>
      </c>
      <c r="G67" s="433">
        <f t="shared" si="21"/>
        <v>1</v>
      </c>
      <c r="H67" s="433">
        <f t="shared" si="22"/>
        <v>12</v>
      </c>
      <c r="I67" s="434">
        <f t="shared" si="29"/>
        <v>1.3650682534126707E-2</v>
      </c>
      <c r="J67" s="450"/>
      <c r="K67" s="433">
        <v>138</v>
      </c>
      <c r="L67" s="433">
        <v>164</v>
      </c>
      <c r="M67" s="433">
        <v>169</v>
      </c>
      <c r="N67" s="434">
        <f t="shared" si="24"/>
        <v>3.0487804878048808E-2</v>
      </c>
      <c r="O67" s="434">
        <f t="shared" si="25"/>
        <v>0.2246376811594204</v>
      </c>
      <c r="P67" s="433">
        <f t="shared" si="26"/>
        <v>5</v>
      </c>
      <c r="Q67" s="433">
        <f t="shared" si="27"/>
        <v>31</v>
      </c>
      <c r="R67" s="434">
        <f t="shared" si="28"/>
        <v>1.4412416851441241E-2</v>
      </c>
    </row>
    <row r="68" spans="1:18" x14ac:dyDescent="0.25">
      <c r="A68" s="432" t="s">
        <v>44</v>
      </c>
      <c r="B68" s="433">
        <v>61</v>
      </c>
      <c r="C68" s="433">
        <v>60</v>
      </c>
      <c r="D68" s="433">
        <v>76</v>
      </c>
      <c r="E68" s="434">
        <f t="shared" si="19"/>
        <v>0.26666666666666661</v>
      </c>
      <c r="F68" s="434">
        <f t="shared" si="20"/>
        <v>0.24590163934426235</v>
      </c>
      <c r="G68" s="433">
        <f t="shared" si="21"/>
        <v>16</v>
      </c>
      <c r="H68" s="433">
        <f t="shared" si="22"/>
        <v>15</v>
      </c>
      <c r="I68" s="434">
        <f t="shared" si="29"/>
        <v>1.3300665033251663E-2</v>
      </c>
      <c r="J68" s="450"/>
      <c r="K68" s="433">
        <v>123</v>
      </c>
      <c r="L68" s="433">
        <v>123</v>
      </c>
      <c r="M68" s="433">
        <v>152</v>
      </c>
      <c r="N68" s="434">
        <f t="shared" si="24"/>
        <v>0.2357723577235773</v>
      </c>
      <c r="O68" s="434">
        <f t="shared" si="25"/>
        <v>0.2357723577235773</v>
      </c>
      <c r="P68" s="433">
        <f t="shared" si="26"/>
        <v>29</v>
      </c>
      <c r="Q68" s="433">
        <f t="shared" si="27"/>
        <v>29</v>
      </c>
      <c r="R68" s="434">
        <f t="shared" si="28"/>
        <v>1.2962647108988572E-2</v>
      </c>
    </row>
    <row r="69" spans="1:18" x14ac:dyDescent="0.25">
      <c r="A69" s="432" t="s">
        <v>36</v>
      </c>
      <c r="B69" s="433">
        <v>56</v>
      </c>
      <c r="C69" s="433">
        <v>33</v>
      </c>
      <c r="D69" s="433">
        <v>50</v>
      </c>
      <c r="E69" s="434">
        <f t="shared" si="19"/>
        <v>0.51515151515151514</v>
      </c>
      <c r="F69" s="434">
        <f t="shared" si="20"/>
        <v>-0.1071428571428571</v>
      </c>
      <c r="G69" s="433">
        <f t="shared" si="21"/>
        <v>17</v>
      </c>
      <c r="H69" s="433">
        <f t="shared" si="22"/>
        <v>-6</v>
      </c>
      <c r="I69" s="434">
        <f t="shared" si="29"/>
        <v>8.7504375218760942E-3</v>
      </c>
      <c r="J69" s="450"/>
      <c r="K69" s="433">
        <v>114</v>
      </c>
      <c r="L69" s="433">
        <v>73</v>
      </c>
      <c r="M69" s="433">
        <v>105</v>
      </c>
      <c r="N69" s="434">
        <f t="shared" si="24"/>
        <v>0.43835616438356162</v>
      </c>
      <c r="O69" s="434">
        <f t="shared" si="25"/>
        <v>-7.8947368421052655E-2</v>
      </c>
      <c r="P69" s="433">
        <f t="shared" si="26"/>
        <v>32</v>
      </c>
      <c r="Q69" s="433">
        <f t="shared" si="27"/>
        <v>-9</v>
      </c>
      <c r="R69" s="434">
        <f t="shared" si="28"/>
        <v>8.9544601739723687E-3</v>
      </c>
    </row>
    <row r="70" spans="1:18" x14ac:dyDescent="0.25">
      <c r="A70" s="432" t="s">
        <v>23</v>
      </c>
      <c r="B70" s="433">
        <v>43</v>
      </c>
      <c r="C70" s="433">
        <v>33</v>
      </c>
      <c r="D70" s="433">
        <v>40</v>
      </c>
      <c r="E70" s="434">
        <f t="shared" si="19"/>
        <v>0.21212121212121215</v>
      </c>
      <c r="F70" s="434">
        <f t="shared" si="20"/>
        <v>-6.9767441860465129E-2</v>
      </c>
      <c r="G70" s="433">
        <f t="shared" si="21"/>
        <v>7</v>
      </c>
      <c r="H70" s="433">
        <f t="shared" si="22"/>
        <v>-3</v>
      </c>
      <c r="I70" s="434">
        <f t="shared" si="29"/>
        <v>7.0003500175008747E-3</v>
      </c>
      <c r="J70" s="450"/>
      <c r="K70" s="433">
        <v>89</v>
      </c>
      <c r="L70" s="433">
        <v>70</v>
      </c>
      <c r="M70" s="433">
        <v>85</v>
      </c>
      <c r="N70" s="434">
        <f t="shared" si="24"/>
        <v>0.21428571428571419</v>
      </c>
      <c r="O70" s="434">
        <f t="shared" si="25"/>
        <v>-4.49438202247191E-2</v>
      </c>
      <c r="P70" s="433">
        <f t="shared" si="26"/>
        <v>15</v>
      </c>
      <c r="Q70" s="433">
        <f t="shared" si="27"/>
        <v>-4</v>
      </c>
      <c r="R70" s="434">
        <f t="shared" si="28"/>
        <v>7.2488487122633468E-3</v>
      </c>
    </row>
    <row r="71" spans="1:18" x14ac:dyDescent="0.25">
      <c r="A71" s="432" t="s">
        <v>40</v>
      </c>
      <c r="B71" s="433">
        <v>19</v>
      </c>
      <c r="C71" s="433">
        <v>47</v>
      </c>
      <c r="D71" s="433">
        <v>54</v>
      </c>
      <c r="E71" s="434">
        <f t="shared" si="19"/>
        <v>0.14893617021276606</v>
      </c>
      <c r="F71" s="434">
        <f t="shared" si="20"/>
        <v>1.8421052631578947</v>
      </c>
      <c r="G71" s="433">
        <f t="shared" si="21"/>
        <v>7</v>
      </c>
      <c r="H71" s="433">
        <f t="shared" si="22"/>
        <v>35</v>
      </c>
      <c r="I71" s="434">
        <f t="shared" si="29"/>
        <v>9.450472523626182E-3</v>
      </c>
      <c r="J71" s="450"/>
      <c r="K71" s="433">
        <v>41</v>
      </c>
      <c r="L71" s="433">
        <v>87</v>
      </c>
      <c r="M71" s="433">
        <v>113</v>
      </c>
      <c r="N71" s="434">
        <f t="shared" si="24"/>
        <v>0.29885057471264376</v>
      </c>
      <c r="O71" s="434">
        <f t="shared" si="25"/>
        <v>1.7560975609756095</v>
      </c>
      <c r="P71" s="433">
        <f t="shared" si="26"/>
        <v>26</v>
      </c>
      <c r="Q71" s="433">
        <f t="shared" si="27"/>
        <v>72</v>
      </c>
      <c r="R71" s="434">
        <f t="shared" si="28"/>
        <v>9.6367047586559777E-3</v>
      </c>
    </row>
    <row r="72" spans="1:18" x14ac:dyDescent="0.25">
      <c r="A72" s="432" t="s">
        <v>105</v>
      </c>
      <c r="B72" s="433">
        <v>28</v>
      </c>
      <c r="C72" s="433">
        <v>4</v>
      </c>
      <c r="D72" s="433">
        <v>0</v>
      </c>
      <c r="E72" s="434">
        <f t="shared" si="19"/>
        <v>-1</v>
      </c>
      <c r="F72" s="434">
        <f t="shared" si="20"/>
        <v>-1</v>
      </c>
      <c r="G72" s="433">
        <f t="shared" si="21"/>
        <v>-4</v>
      </c>
      <c r="H72" s="433">
        <f t="shared" si="22"/>
        <v>-28</v>
      </c>
      <c r="I72" s="434">
        <f t="shared" si="29"/>
        <v>0</v>
      </c>
      <c r="J72" s="450"/>
      <c r="K72" s="433">
        <v>66</v>
      </c>
      <c r="L72" s="433">
        <v>9</v>
      </c>
      <c r="M72" s="433">
        <v>0</v>
      </c>
      <c r="N72" s="434">
        <f t="shared" si="24"/>
        <v>-1</v>
      </c>
      <c r="O72" s="434">
        <f t="shared" si="25"/>
        <v>-1</v>
      </c>
      <c r="P72" s="433">
        <f t="shared" si="26"/>
        <v>-9</v>
      </c>
      <c r="Q72" s="433">
        <f t="shared" si="27"/>
        <v>-66</v>
      </c>
      <c r="R72" s="434">
        <f t="shared" si="28"/>
        <v>0</v>
      </c>
    </row>
    <row r="73" spans="1:18" x14ac:dyDescent="0.25">
      <c r="A73" s="432" t="s">
        <v>106</v>
      </c>
      <c r="B73" s="433">
        <v>82</v>
      </c>
      <c r="C73" s="433">
        <v>87</v>
      </c>
      <c r="D73" s="433">
        <v>127</v>
      </c>
      <c r="E73" s="434">
        <f t="shared" si="19"/>
        <v>0.45977011494252884</v>
      </c>
      <c r="F73" s="434">
        <f t="shared" si="20"/>
        <v>0.54878048780487809</v>
      </c>
      <c r="G73" s="433">
        <f t="shared" si="21"/>
        <v>40</v>
      </c>
      <c r="H73" s="433">
        <f t="shared" si="22"/>
        <v>45</v>
      </c>
      <c r="I73" s="434">
        <f t="shared" si="29"/>
        <v>2.2226111305565278E-2</v>
      </c>
      <c r="J73" s="450"/>
      <c r="K73" s="433">
        <v>184</v>
      </c>
      <c r="L73" s="433">
        <v>189</v>
      </c>
      <c r="M73" s="433">
        <v>256</v>
      </c>
      <c r="N73" s="434">
        <f t="shared" si="24"/>
        <v>0.35449735449735442</v>
      </c>
      <c r="O73" s="434">
        <f t="shared" si="25"/>
        <v>0.39130434782608692</v>
      </c>
      <c r="P73" s="433">
        <f t="shared" si="26"/>
        <v>67</v>
      </c>
      <c r="Q73" s="433">
        <f t="shared" si="27"/>
        <v>72</v>
      </c>
      <c r="R73" s="434">
        <f t="shared" si="28"/>
        <v>2.183182670987549E-2</v>
      </c>
    </row>
    <row r="74" spans="1:18" ht="21" x14ac:dyDescent="0.35">
      <c r="A74" s="353" t="s">
        <v>112</v>
      </c>
      <c r="B74" s="353"/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</row>
    <row r="75" spans="1:18" x14ac:dyDescent="0.25">
      <c r="A75" s="72"/>
      <c r="B75" s="11" t="s">
        <v>114</v>
      </c>
      <c r="C75" s="12"/>
      <c r="D75" s="12"/>
      <c r="E75" s="12"/>
      <c r="F75" s="12"/>
      <c r="G75" s="12"/>
      <c r="H75" s="12"/>
      <c r="I75" s="13"/>
      <c r="J75" s="449"/>
      <c r="K75" s="11" t="str">
        <f>CONCATENATE("acumulado ",B75)</f>
        <v>acumulado febrero</v>
      </c>
      <c r="L75" s="12"/>
      <c r="M75" s="12"/>
      <c r="N75" s="12"/>
      <c r="O75" s="12"/>
      <c r="P75" s="12"/>
      <c r="Q75" s="12"/>
      <c r="R75" s="13"/>
    </row>
    <row r="76" spans="1:18" x14ac:dyDescent="0.25">
      <c r="A76" s="15"/>
      <c r="B76" s="16">
        <f>B$6</f>
        <v>2019</v>
      </c>
      <c r="C76" s="16">
        <f t="shared" ref="C76:D76" si="30">C$6</f>
        <v>2022</v>
      </c>
      <c r="D76" s="16">
        <f t="shared" si="30"/>
        <v>2023</v>
      </c>
      <c r="E76" s="16" t="str">
        <f>CONCATENATE("var ",RIGHT(D76,2),"/",RIGHT(C76,2))</f>
        <v>var 23/22</v>
      </c>
      <c r="F76" s="16" t="str">
        <f>CONCATENATE("var ",RIGHT(D76,2),"/",RIGHT(B76,2))</f>
        <v>var 23/19</v>
      </c>
      <c r="G76" s="16" t="str">
        <f>CONCATENATE("dif ",RIGHT(D76,2),"-",RIGHT(C76,2))</f>
        <v>dif 23-22</v>
      </c>
      <c r="H76" s="16" t="str">
        <f>CONCATENATE("dif ",RIGHT(D76,2),"-",RIGHT(B76,2))</f>
        <v>dif 23-19</v>
      </c>
      <c r="I76" s="16" t="str">
        <f>CONCATENATE("cuota ",RIGHT(D76,2))</f>
        <v>cuota 23</v>
      </c>
      <c r="J76" s="450"/>
      <c r="K76" s="16">
        <f>K$6</f>
        <v>2019</v>
      </c>
      <c r="L76" s="16">
        <f t="shared" ref="L76:M76" si="31">L$6</f>
        <v>2022</v>
      </c>
      <c r="M76" s="16">
        <f t="shared" si="31"/>
        <v>2023</v>
      </c>
      <c r="N76" s="16" t="str">
        <f>CONCATENATE("var ",RIGHT(M76,2),"/",RIGHT(L76,2))</f>
        <v>var 23/22</v>
      </c>
      <c r="O76" s="16" t="str">
        <f>CONCATENATE("var ",RIGHT(M76,2),"/",RIGHT(K76,2))</f>
        <v>var 23/19</v>
      </c>
      <c r="P76" s="16" t="str">
        <f>CONCATENATE("dif ",RIGHT(M76,2),"-",RIGHT(L76,2))</f>
        <v>dif 23-22</v>
      </c>
      <c r="Q76" s="16" t="str">
        <f>CONCATENATE("dif ",RIGHT(M76,2),"-",RIGHT(K76,2))</f>
        <v>dif 23-19</v>
      </c>
      <c r="R76" s="16" t="str">
        <f>CONCATENATE("cuota ",RIGHT(M76,2))</f>
        <v>cuota 23</v>
      </c>
    </row>
    <row r="77" spans="1:18" x14ac:dyDescent="0.25">
      <c r="A77" s="451" t="s">
        <v>94</v>
      </c>
      <c r="B77" s="452">
        <v>5447</v>
      </c>
      <c r="C77" s="452">
        <v>4852</v>
      </c>
      <c r="D77" s="452">
        <v>5714</v>
      </c>
      <c r="E77" s="453">
        <f>IFERROR(D77/C77-1,"-")</f>
        <v>0.17765869744435281</v>
      </c>
      <c r="F77" s="453">
        <f>IFERROR(D77/B77-1,"-")</f>
        <v>4.901780796768862E-2</v>
      </c>
      <c r="G77" s="452">
        <f>IFERROR(D77-C77,"-")</f>
        <v>862</v>
      </c>
      <c r="H77" s="452">
        <f>IFERROR(D77-B77,"-")</f>
        <v>267</v>
      </c>
      <c r="I77" s="453">
        <f>D77/$D$77</f>
        <v>1</v>
      </c>
      <c r="J77" s="454"/>
      <c r="K77" s="452">
        <v>11503</v>
      </c>
      <c r="L77" s="452">
        <v>9822</v>
      </c>
      <c r="M77" s="452">
        <v>11726</v>
      </c>
      <c r="N77" s="453">
        <f>IFERROR(M77/L77-1,"-")</f>
        <v>0.19385053960496834</v>
      </c>
      <c r="O77" s="453">
        <f>IFERROR(M77/K77-1,"-")</f>
        <v>1.9386247065982687E-2</v>
      </c>
      <c r="P77" s="452">
        <f>IFERROR(M77-L77,"-")</f>
        <v>1904</v>
      </c>
      <c r="Q77" s="452">
        <f>IFERROR(M77-K77,"-")</f>
        <v>223</v>
      </c>
      <c r="R77" s="453">
        <f>M77/$M$77</f>
        <v>1</v>
      </c>
    </row>
    <row r="78" spans="1:18" x14ac:dyDescent="0.25">
      <c r="A78" s="432" t="s">
        <v>108</v>
      </c>
      <c r="B78" s="433">
        <v>2575</v>
      </c>
      <c r="C78" s="433">
        <v>2165</v>
      </c>
      <c r="D78" s="433">
        <v>2439</v>
      </c>
      <c r="E78" s="434">
        <f>IFERROR(D78/C78-1,"-")</f>
        <v>0.12655889145496535</v>
      </c>
      <c r="F78" s="434">
        <f>IFERROR(D78/B78-1,"-")</f>
        <v>-5.2815533980582474E-2</v>
      </c>
      <c r="G78" s="433">
        <f>IFERROR(D78-C78,"-")</f>
        <v>274</v>
      </c>
      <c r="H78" s="433">
        <f>IFERROR(D78-B78,"-")</f>
        <v>-136</v>
      </c>
      <c r="I78" s="434">
        <f>D78/$D$77</f>
        <v>0.42684634231711588</v>
      </c>
      <c r="J78" s="450"/>
      <c r="K78" s="433">
        <v>5397</v>
      </c>
      <c r="L78" s="433">
        <v>4394</v>
      </c>
      <c r="M78" s="433">
        <v>4955</v>
      </c>
      <c r="N78" s="434">
        <f>IFERROR(M78/L78-1,"-")</f>
        <v>0.12767410104688204</v>
      </c>
      <c r="O78" s="434">
        <f>IFERROR(M78/K78-1,"-")</f>
        <v>-8.1897350379840694E-2</v>
      </c>
      <c r="P78" s="433">
        <f>IFERROR(M78-L78,"-")</f>
        <v>561</v>
      </c>
      <c r="Q78" s="433">
        <f>IFERROR(M78-K78,"-")</f>
        <v>-442</v>
      </c>
      <c r="R78" s="434">
        <f>M78/$M$77</f>
        <v>0.42256523963841036</v>
      </c>
    </row>
    <row r="79" spans="1:18" x14ac:dyDescent="0.25">
      <c r="A79" s="432" t="s">
        <v>109</v>
      </c>
      <c r="B79" s="433">
        <v>2872</v>
      </c>
      <c r="C79" s="433">
        <v>2687</v>
      </c>
      <c r="D79" s="433">
        <v>3275</v>
      </c>
      <c r="E79" s="434">
        <f>IFERROR(D79/C79-1,"-")</f>
        <v>0.21883141049497579</v>
      </c>
      <c r="F79" s="434">
        <f>IFERROR(D79/B79-1,"-")</f>
        <v>0.14032033426183843</v>
      </c>
      <c r="G79" s="433">
        <f>IFERROR(D79-C79,"-")</f>
        <v>588</v>
      </c>
      <c r="H79" s="433">
        <f>IFERROR(D79-B79,"-")</f>
        <v>403</v>
      </c>
      <c r="I79" s="434">
        <f>D79/$D$77</f>
        <v>0.57315365768288418</v>
      </c>
      <c r="J79" s="450"/>
      <c r="K79" s="433">
        <v>6106</v>
      </c>
      <c r="L79" s="433">
        <v>5428</v>
      </c>
      <c r="M79" s="433">
        <v>6771</v>
      </c>
      <c r="N79" s="434">
        <f>IFERROR(M79/L79-1,"-")</f>
        <v>0.24742078113485633</v>
      </c>
      <c r="O79" s="434">
        <f>IFERROR(M79/K79-1,"-")</f>
        <v>0.10890926957091396</v>
      </c>
      <c r="P79" s="433">
        <f>IFERROR(M79-L79,"-")</f>
        <v>1343</v>
      </c>
      <c r="Q79" s="433">
        <f>IFERROR(M79-K79,"-")</f>
        <v>665</v>
      </c>
      <c r="R79" s="434">
        <f>M79/$M$77</f>
        <v>0.57743476036158958</v>
      </c>
    </row>
    <row r="80" spans="1:18" ht="21" x14ac:dyDescent="0.35">
      <c r="A80" s="353" t="s">
        <v>113</v>
      </c>
      <c r="B80" s="353"/>
      <c r="C80" s="353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</row>
  </sheetData>
  <mergeCells count="22">
    <mergeCell ref="A74:R74"/>
    <mergeCell ref="B75:I75"/>
    <mergeCell ref="K75:R75"/>
    <mergeCell ref="A80:R80"/>
    <mergeCell ref="A43:R43"/>
    <mergeCell ref="B44:I44"/>
    <mergeCell ref="K44:R44"/>
    <mergeCell ref="A49:R49"/>
    <mergeCell ref="B50:I50"/>
    <mergeCell ref="K50:R50"/>
    <mergeCell ref="A10:R10"/>
    <mergeCell ref="B11:I11"/>
    <mergeCell ref="K11:R11"/>
    <mergeCell ref="A37:R37"/>
    <mergeCell ref="B38:I38"/>
    <mergeCell ref="K38:R38"/>
    <mergeCell ref="A1:R1"/>
    <mergeCell ref="A2:R2"/>
    <mergeCell ref="A3:R3"/>
    <mergeCell ref="A4:R4"/>
    <mergeCell ref="B5:I5"/>
    <mergeCell ref="K5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Perez Garcia</cp:lastModifiedBy>
  <dcterms:created xsi:type="dcterms:W3CDTF">2023-03-30T10:06:17Z</dcterms:created>
  <dcterms:modified xsi:type="dcterms:W3CDTF">2023-03-30T10:06:51Z</dcterms:modified>
</cp:coreProperties>
</file>