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TENERIFE (NEW)/2022/"/>
    </mc:Choice>
  </mc:AlternateContent>
  <xr:revisionPtr revIDLastSave="1" documentId="8_{4047F766-219E-4FCA-A140-928A68E0134F}" xr6:coauthVersionLast="47" xr6:coauthVersionMax="47" xr10:uidLastSave="{6AA78627-6AFD-4812-8B41-EEA107DE1E3C}"/>
  <bookViews>
    <workbookView xWindow="-120" yWindow="-120" windowWidth="29040" windowHeight="15720" xr2:uid="{0A45F3B9-7303-4B0E-ACCB-66BDAC7C4F3D}"/>
  </bookViews>
  <sheets>
    <sheet name="Indicadores alojativos" sheetId="1" r:id="rId1"/>
    <sheet name="Pasajer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5" i="2" l="1"/>
  <c r="K50" i="2"/>
  <c r="K44" i="2"/>
  <c r="K38" i="2"/>
  <c r="K11" i="2"/>
  <c r="K5" i="2"/>
  <c r="Q342" i="1"/>
  <c r="Q327" i="1"/>
  <c r="Q313" i="1"/>
  <c r="Q298" i="1"/>
  <c r="K281" i="1"/>
  <c r="K265" i="1"/>
  <c r="K250" i="1"/>
  <c r="K234" i="1"/>
  <c r="R221" i="1"/>
  <c r="I221" i="1"/>
  <c r="K220" i="1"/>
  <c r="R205" i="1"/>
  <c r="I205" i="1"/>
  <c r="K204" i="1"/>
  <c r="K189" i="1"/>
  <c r="K173" i="1"/>
  <c r="K159" i="1"/>
  <c r="K133" i="1"/>
  <c r="K117" i="1"/>
  <c r="R104" i="1"/>
  <c r="I104" i="1"/>
  <c r="K103" i="1"/>
  <c r="R78" i="1"/>
  <c r="I78" i="1"/>
  <c r="K77" i="1"/>
  <c r="R62" i="1"/>
  <c r="I62" i="1"/>
  <c r="K61" i="1"/>
  <c r="R48" i="1"/>
  <c r="I48" i="1"/>
  <c r="K47" i="1"/>
  <c r="R22" i="1"/>
  <c r="I22" i="1"/>
  <c r="K21" i="1"/>
  <c r="R6" i="1"/>
  <c r="I6" i="1"/>
  <c r="K5" i="1"/>
  <c r="I18" i="1" l="1"/>
  <c r="H18" i="1"/>
  <c r="G18" i="1"/>
  <c r="F18" i="1"/>
  <c r="E18" i="1"/>
  <c r="P23" i="1"/>
  <c r="O23" i="1"/>
  <c r="N23" i="1"/>
  <c r="R23" i="1"/>
  <c r="Q23" i="1"/>
  <c r="P31" i="1"/>
  <c r="O31" i="1"/>
  <c r="N31" i="1"/>
  <c r="R31" i="1"/>
  <c r="Q31" i="1"/>
  <c r="P32" i="1"/>
  <c r="O32" i="1"/>
  <c r="N32" i="1"/>
  <c r="R32" i="1"/>
  <c r="Q32" i="1"/>
  <c r="E119" i="1"/>
  <c r="I63" i="1"/>
  <c r="H63" i="1"/>
  <c r="G63" i="1"/>
  <c r="E63" i="1"/>
  <c r="F63" i="1"/>
  <c r="E121" i="1"/>
  <c r="I65" i="1"/>
  <c r="H65" i="1"/>
  <c r="G65" i="1"/>
  <c r="E65" i="1"/>
  <c r="F65" i="1"/>
  <c r="E123" i="1"/>
  <c r="I67" i="1"/>
  <c r="H67" i="1"/>
  <c r="G67" i="1"/>
  <c r="E67" i="1"/>
  <c r="F67" i="1"/>
  <c r="E125" i="1"/>
  <c r="I69" i="1"/>
  <c r="H69" i="1"/>
  <c r="G69" i="1"/>
  <c r="E69" i="1"/>
  <c r="F69" i="1"/>
  <c r="E127" i="1"/>
  <c r="I71" i="1"/>
  <c r="H71" i="1"/>
  <c r="G71" i="1"/>
  <c r="E71" i="1"/>
  <c r="F71" i="1"/>
  <c r="I73" i="1"/>
  <c r="H73" i="1"/>
  <c r="G73" i="1"/>
  <c r="E129" i="1"/>
  <c r="E73" i="1"/>
  <c r="F73" i="1"/>
  <c r="E135" i="1"/>
  <c r="D135" i="1"/>
  <c r="I79" i="1"/>
  <c r="H79" i="1"/>
  <c r="G79" i="1"/>
  <c r="F79" i="1"/>
  <c r="E79" i="1"/>
  <c r="E137" i="1"/>
  <c r="D137" i="1"/>
  <c r="I81" i="1"/>
  <c r="H81" i="1"/>
  <c r="G81" i="1"/>
  <c r="F81" i="1"/>
  <c r="E81" i="1"/>
  <c r="D83" i="1"/>
  <c r="D101" i="1"/>
  <c r="E141" i="1"/>
  <c r="D141" i="1"/>
  <c r="I85" i="1"/>
  <c r="H85" i="1"/>
  <c r="G85" i="1"/>
  <c r="F85" i="1"/>
  <c r="E85" i="1"/>
  <c r="E143" i="1"/>
  <c r="D143" i="1"/>
  <c r="I87" i="1"/>
  <c r="H87" i="1"/>
  <c r="G87" i="1"/>
  <c r="F87" i="1"/>
  <c r="E87" i="1"/>
  <c r="G209" i="1"/>
  <c r="F209" i="1"/>
  <c r="I209" i="1"/>
  <c r="H209" i="1"/>
  <c r="E209" i="1"/>
  <c r="R12" i="1"/>
  <c r="Q12" i="1"/>
  <c r="P12" i="1"/>
  <c r="O12" i="1"/>
  <c r="N12" i="1"/>
  <c r="R16" i="1"/>
  <c r="Q16" i="1"/>
  <c r="P16" i="1"/>
  <c r="O16" i="1"/>
  <c r="N16" i="1"/>
  <c r="G26" i="1"/>
  <c r="F26" i="1"/>
  <c r="E26" i="1"/>
  <c r="I26" i="1"/>
  <c r="H26" i="1"/>
  <c r="G30" i="1"/>
  <c r="F30" i="1"/>
  <c r="E30" i="1"/>
  <c r="I30" i="1"/>
  <c r="H30" i="1"/>
  <c r="K135" i="1"/>
  <c r="K137" i="1"/>
  <c r="K83" i="1"/>
  <c r="K141" i="1"/>
  <c r="K101" i="1"/>
  <c r="K157" i="1" s="1"/>
  <c r="K143" i="1"/>
  <c r="I14" i="1"/>
  <c r="H14" i="1"/>
  <c r="G14" i="1"/>
  <c r="F14" i="1"/>
  <c r="E14" i="1"/>
  <c r="P24" i="1"/>
  <c r="O24" i="1"/>
  <c r="N24" i="1"/>
  <c r="Q24" i="1"/>
  <c r="R24" i="1"/>
  <c r="R63" i="1"/>
  <c r="Q63" i="1"/>
  <c r="P63" i="1"/>
  <c r="N63" i="1"/>
  <c r="N119" i="1"/>
  <c r="O63" i="1"/>
  <c r="N125" i="1"/>
  <c r="R69" i="1"/>
  <c r="Q69" i="1"/>
  <c r="P69" i="1"/>
  <c r="N69" i="1"/>
  <c r="O69" i="1"/>
  <c r="M101" i="1"/>
  <c r="R85" i="1"/>
  <c r="Q85" i="1"/>
  <c r="P85" i="1"/>
  <c r="O85" i="1"/>
  <c r="N85" i="1"/>
  <c r="M141" i="1"/>
  <c r="N141" i="1"/>
  <c r="B140" i="1"/>
  <c r="I12" i="1"/>
  <c r="H12" i="1"/>
  <c r="G12" i="1"/>
  <c r="F12" i="1"/>
  <c r="E12" i="1"/>
  <c r="I16" i="1"/>
  <c r="H16" i="1"/>
  <c r="G16" i="1"/>
  <c r="F16" i="1"/>
  <c r="E16" i="1"/>
  <c r="P25" i="1"/>
  <c r="O25" i="1"/>
  <c r="N25" i="1"/>
  <c r="R25" i="1"/>
  <c r="Q25" i="1"/>
  <c r="M27" i="1"/>
  <c r="P29" i="1"/>
  <c r="O29" i="1"/>
  <c r="N29" i="1"/>
  <c r="M45" i="1"/>
  <c r="R29" i="1"/>
  <c r="Q29" i="1"/>
  <c r="G32" i="1"/>
  <c r="F32" i="1"/>
  <c r="E32" i="1"/>
  <c r="I32" i="1"/>
  <c r="H32" i="1"/>
  <c r="E120" i="1"/>
  <c r="I64" i="1"/>
  <c r="H64" i="1"/>
  <c r="G64" i="1"/>
  <c r="E64" i="1"/>
  <c r="F64" i="1"/>
  <c r="E122" i="1"/>
  <c r="I66" i="1"/>
  <c r="H66" i="1"/>
  <c r="G66" i="1"/>
  <c r="E66" i="1"/>
  <c r="F66" i="1"/>
  <c r="E124" i="1"/>
  <c r="I68" i="1"/>
  <c r="H68" i="1"/>
  <c r="G68" i="1"/>
  <c r="E68" i="1"/>
  <c r="F68" i="1"/>
  <c r="E126" i="1"/>
  <c r="I70" i="1"/>
  <c r="H70" i="1"/>
  <c r="G70" i="1"/>
  <c r="E70" i="1"/>
  <c r="F70" i="1"/>
  <c r="E128" i="1"/>
  <c r="I72" i="1"/>
  <c r="H72" i="1"/>
  <c r="G72" i="1"/>
  <c r="E72" i="1"/>
  <c r="F72" i="1"/>
  <c r="E130" i="1"/>
  <c r="I74" i="1"/>
  <c r="H74" i="1"/>
  <c r="G74" i="1"/>
  <c r="E74" i="1"/>
  <c r="F74" i="1"/>
  <c r="E136" i="1"/>
  <c r="D136" i="1"/>
  <c r="I80" i="1"/>
  <c r="H80" i="1"/>
  <c r="G80" i="1"/>
  <c r="F80" i="1"/>
  <c r="E80" i="1"/>
  <c r="E138" i="1"/>
  <c r="D138" i="1"/>
  <c r="I82" i="1"/>
  <c r="H82" i="1"/>
  <c r="G82" i="1"/>
  <c r="F82" i="1"/>
  <c r="E82" i="1"/>
  <c r="E140" i="1"/>
  <c r="D140" i="1"/>
  <c r="I84" i="1"/>
  <c r="H84" i="1"/>
  <c r="G84" i="1"/>
  <c r="F84" i="1"/>
  <c r="E84" i="1"/>
  <c r="E142" i="1"/>
  <c r="D142" i="1"/>
  <c r="I86" i="1"/>
  <c r="H86" i="1"/>
  <c r="G86" i="1"/>
  <c r="F86" i="1"/>
  <c r="E86" i="1"/>
  <c r="L146" i="1"/>
  <c r="I11" i="1"/>
  <c r="H11" i="1"/>
  <c r="G11" i="1"/>
  <c r="E11" i="1"/>
  <c r="F11" i="1"/>
  <c r="P28" i="1"/>
  <c r="O28" i="1"/>
  <c r="N28" i="1"/>
  <c r="Q28" i="1"/>
  <c r="R28" i="1"/>
  <c r="N121" i="1"/>
  <c r="R65" i="1"/>
  <c r="Q65" i="1"/>
  <c r="P65" i="1"/>
  <c r="N65" i="1"/>
  <c r="O65" i="1"/>
  <c r="N127" i="1"/>
  <c r="R71" i="1"/>
  <c r="Q71" i="1"/>
  <c r="P71" i="1"/>
  <c r="N71" i="1"/>
  <c r="O71" i="1"/>
  <c r="M135" i="1"/>
  <c r="R79" i="1"/>
  <c r="Q79" i="1"/>
  <c r="P79" i="1"/>
  <c r="O79" i="1"/>
  <c r="N79" i="1"/>
  <c r="N135" i="1"/>
  <c r="O87" i="1"/>
  <c r="M143" i="1"/>
  <c r="R87" i="1"/>
  <c r="Q87" i="1"/>
  <c r="P87" i="1"/>
  <c r="N87" i="1"/>
  <c r="N143" i="1"/>
  <c r="R13" i="1"/>
  <c r="Q13" i="1"/>
  <c r="P13" i="1"/>
  <c r="O13" i="1"/>
  <c r="N13" i="1"/>
  <c r="R17" i="1"/>
  <c r="Q17" i="1"/>
  <c r="P17" i="1"/>
  <c r="O17" i="1"/>
  <c r="N17" i="1"/>
  <c r="L45" i="1"/>
  <c r="B138" i="1"/>
  <c r="B142" i="1"/>
  <c r="F93" i="1"/>
  <c r="E149" i="1"/>
  <c r="D149" i="1"/>
  <c r="I93" i="1"/>
  <c r="H93" i="1"/>
  <c r="E93" i="1"/>
  <c r="G93" i="1"/>
  <c r="R10" i="1"/>
  <c r="Q10" i="1"/>
  <c r="P10" i="1"/>
  <c r="O10" i="1"/>
  <c r="N10" i="1"/>
  <c r="R14" i="1"/>
  <c r="Q14" i="1"/>
  <c r="P14" i="1"/>
  <c r="O14" i="1"/>
  <c r="N14" i="1"/>
  <c r="R18" i="1"/>
  <c r="Q18" i="1"/>
  <c r="P18" i="1"/>
  <c r="O18" i="1"/>
  <c r="N18" i="1"/>
  <c r="G24" i="1"/>
  <c r="F24" i="1"/>
  <c r="E24" i="1"/>
  <c r="I24" i="1"/>
  <c r="H24" i="1"/>
  <c r="B27" i="1"/>
  <c r="G28" i="1"/>
  <c r="F28" i="1"/>
  <c r="E28" i="1"/>
  <c r="I28" i="1"/>
  <c r="H28" i="1"/>
  <c r="B45" i="1"/>
  <c r="K136" i="1"/>
  <c r="K138" i="1"/>
  <c r="K140" i="1"/>
  <c r="K142" i="1"/>
  <c r="O88" i="1"/>
  <c r="N144" i="1"/>
  <c r="M144" i="1"/>
  <c r="R88" i="1"/>
  <c r="Q88" i="1"/>
  <c r="N88" i="1"/>
  <c r="P88" i="1"/>
  <c r="C147" i="1"/>
  <c r="I15" i="1"/>
  <c r="H15" i="1"/>
  <c r="G15" i="1"/>
  <c r="E15" i="1"/>
  <c r="F15" i="1"/>
  <c r="K27" i="1"/>
  <c r="K45" i="1"/>
  <c r="R67" i="1"/>
  <c r="N123" i="1"/>
  <c r="Q67" i="1"/>
  <c r="P67" i="1"/>
  <c r="N67" i="1"/>
  <c r="O67" i="1"/>
  <c r="N129" i="1"/>
  <c r="R73" i="1"/>
  <c r="Q73" i="1"/>
  <c r="P73" i="1"/>
  <c r="N73" i="1"/>
  <c r="O73" i="1"/>
  <c r="R81" i="1"/>
  <c r="N137" i="1"/>
  <c r="Q81" i="1"/>
  <c r="M137" i="1"/>
  <c r="P81" i="1"/>
  <c r="O81" i="1"/>
  <c r="N81" i="1"/>
  <c r="M83" i="1"/>
  <c r="L148" i="1"/>
  <c r="G23" i="1"/>
  <c r="F23" i="1"/>
  <c r="E23" i="1"/>
  <c r="I23" i="1"/>
  <c r="H23" i="1"/>
  <c r="L27" i="1"/>
  <c r="G31" i="1"/>
  <c r="F31" i="1"/>
  <c r="E31" i="1"/>
  <c r="I31" i="1"/>
  <c r="H31" i="1"/>
  <c r="B136" i="1"/>
  <c r="C144" i="1"/>
  <c r="I13" i="1"/>
  <c r="H13" i="1"/>
  <c r="G13" i="1"/>
  <c r="E13" i="1"/>
  <c r="F13" i="1"/>
  <c r="I17" i="1"/>
  <c r="H17" i="1"/>
  <c r="G17" i="1"/>
  <c r="E17" i="1"/>
  <c r="F17" i="1"/>
  <c r="C27" i="1"/>
  <c r="P26" i="1"/>
  <c r="O26" i="1"/>
  <c r="N26" i="1"/>
  <c r="Q26" i="1"/>
  <c r="R26" i="1"/>
  <c r="C45" i="1"/>
  <c r="P30" i="1"/>
  <c r="O30" i="1"/>
  <c r="N30" i="1"/>
  <c r="Q30" i="1"/>
  <c r="R30" i="1"/>
  <c r="N120" i="1"/>
  <c r="R64" i="1"/>
  <c r="Q64" i="1"/>
  <c r="P64" i="1"/>
  <c r="N64" i="1"/>
  <c r="O64" i="1"/>
  <c r="N122" i="1"/>
  <c r="R66" i="1"/>
  <c r="Q66" i="1"/>
  <c r="P66" i="1"/>
  <c r="N66" i="1"/>
  <c r="O66" i="1"/>
  <c r="N124" i="1"/>
  <c r="R68" i="1"/>
  <c r="Q68" i="1"/>
  <c r="P68" i="1"/>
  <c r="N68" i="1"/>
  <c r="O68" i="1"/>
  <c r="N126" i="1"/>
  <c r="R70" i="1"/>
  <c r="Q70" i="1"/>
  <c r="P70" i="1"/>
  <c r="N70" i="1"/>
  <c r="O70" i="1"/>
  <c r="N128" i="1"/>
  <c r="R72" i="1"/>
  <c r="Q72" i="1"/>
  <c r="P72" i="1"/>
  <c r="N72" i="1"/>
  <c r="O72" i="1"/>
  <c r="N130" i="1"/>
  <c r="R74" i="1"/>
  <c r="Q74" i="1"/>
  <c r="P74" i="1"/>
  <c r="N74" i="1"/>
  <c r="O74" i="1"/>
  <c r="N136" i="1"/>
  <c r="M136" i="1"/>
  <c r="R80" i="1"/>
  <c r="Q80" i="1"/>
  <c r="P80" i="1"/>
  <c r="O80" i="1"/>
  <c r="N80" i="1"/>
  <c r="N138" i="1"/>
  <c r="M138" i="1"/>
  <c r="R82" i="1"/>
  <c r="Q82" i="1"/>
  <c r="P82" i="1"/>
  <c r="O82" i="1"/>
  <c r="N82" i="1"/>
  <c r="N140" i="1"/>
  <c r="M140" i="1"/>
  <c r="R84" i="1"/>
  <c r="Q84" i="1"/>
  <c r="P84" i="1"/>
  <c r="O84" i="1"/>
  <c r="N84" i="1"/>
  <c r="N142" i="1"/>
  <c r="M142" i="1"/>
  <c r="R86" i="1"/>
  <c r="Q86" i="1"/>
  <c r="P86" i="1"/>
  <c r="O86" i="1"/>
  <c r="N86" i="1"/>
  <c r="E150" i="1"/>
  <c r="D150" i="1"/>
  <c r="F94" i="1"/>
  <c r="I94" i="1"/>
  <c r="H94" i="1"/>
  <c r="G94" i="1"/>
  <c r="E94" i="1"/>
  <c r="G7" i="1"/>
  <c r="I7" i="1"/>
  <c r="H7" i="1"/>
  <c r="E7" i="1"/>
  <c r="F7" i="1"/>
  <c r="Q7" i="1"/>
  <c r="R7" i="1"/>
  <c r="P7" i="1"/>
  <c r="O7" i="1"/>
  <c r="N7" i="1"/>
  <c r="G8" i="1"/>
  <c r="E8" i="1"/>
  <c r="H8" i="1"/>
  <c r="I8" i="1"/>
  <c r="F8" i="1"/>
  <c r="Q8" i="1"/>
  <c r="P8" i="1"/>
  <c r="R8" i="1"/>
  <c r="O8" i="1"/>
  <c r="N8" i="1"/>
  <c r="H9" i="1"/>
  <c r="G9" i="1"/>
  <c r="E9" i="1"/>
  <c r="I9" i="1"/>
  <c r="F9" i="1"/>
  <c r="Q9" i="1"/>
  <c r="R9" i="1"/>
  <c r="P9" i="1"/>
  <c r="N9" i="1"/>
  <c r="O9" i="1"/>
  <c r="H10" i="1"/>
  <c r="G10" i="1"/>
  <c r="I10" i="1"/>
  <c r="E10" i="1"/>
  <c r="F10" i="1"/>
  <c r="R11" i="1"/>
  <c r="Q11" i="1"/>
  <c r="P11" i="1"/>
  <c r="N11" i="1"/>
  <c r="O11" i="1"/>
  <c r="R15" i="1"/>
  <c r="Q15" i="1"/>
  <c r="P15" i="1"/>
  <c r="N15" i="1"/>
  <c r="O15" i="1"/>
  <c r="G25" i="1"/>
  <c r="F25" i="1"/>
  <c r="E25" i="1"/>
  <c r="D27" i="1"/>
  <c r="I25" i="1"/>
  <c r="H25" i="1"/>
  <c r="G29" i="1"/>
  <c r="F29" i="1"/>
  <c r="E29" i="1"/>
  <c r="D45" i="1"/>
  <c r="I29" i="1"/>
  <c r="H29" i="1"/>
  <c r="B135" i="1"/>
  <c r="B137" i="1"/>
  <c r="B83" i="1"/>
  <c r="B139" i="1" s="1"/>
  <c r="B101" i="1"/>
  <c r="B157" i="1" s="1"/>
  <c r="B141" i="1"/>
  <c r="B143" i="1"/>
  <c r="C135" i="1"/>
  <c r="L135" i="1"/>
  <c r="C136" i="1"/>
  <c r="L136" i="1"/>
  <c r="C137" i="1"/>
  <c r="C83" i="1"/>
  <c r="C139" i="1" s="1"/>
  <c r="L137" i="1"/>
  <c r="L83" i="1"/>
  <c r="L139" i="1" s="1"/>
  <c r="C138" i="1"/>
  <c r="L138" i="1"/>
  <c r="C140" i="1"/>
  <c r="L140" i="1"/>
  <c r="C101" i="1"/>
  <c r="C141" i="1"/>
  <c r="L141" i="1"/>
  <c r="L101" i="1"/>
  <c r="L157" i="1" s="1"/>
  <c r="C142" i="1"/>
  <c r="L142" i="1"/>
  <c r="C143" i="1"/>
  <c r="L143" i="1"/>
  <c r="E144" i="1"/>
  <c r="D144" i="1"/>
  <c r="F88" i="1"/>
  <c r="I88" i="1"/>
  <c r="H88" i="1"/>
  <c r="G88" i="1"/>
  <c r="E88" i="1"/>
  <c r="F91" i="1"/>
  <c r="E147" i="1"/>
  <c r="D147" i="1"/>
  <c r="I91" i="1"/>
  <c r="H91" i="1"/>
  <c r="G91" i="1"/>
  <c r="E91" i="1"/>
  <c r="O95" i="1"/>
  <c r="M151" i="1"/>
  <c r="R95" i="1"/>
  <c r="Q95" i="1"/>
  <c r="P95" i="1"/>
  <c r="N151" i="1"/>
  <c r="N95" i="1"/>
  <c r="C161" i="1"/>
  <c r="C115" i="1"/>
  <c r="C162" i="1"/>
  <c r="C163" i="1"/>
  <c r="C164" i="1"/>
  <c r="C165" i="1"/>
  <c r="C166" i="1"/>
  <c r="C167" i="1"/>
  <c r="C168" i="1"/>
  <c r="C169" i="1"/>
  <c r="C170" i="1"/>
  <c r="B146" i="1"/>
  <c r="O90" i="1"/>
  <c r="N146" i="1"/>
  <c r="M146" i="1"/>
  <c r="R90" i="1"/>
  <c r="Q90" i="1"/>
  <c r="P90" i="1"/>
  <c r="N90" i="1"/>
  <c r="O92" i="1"/>
  <c r="N148" i="1"/>
  <c r="M148" i="1"/>
  <c r="R92" i="1"/>
  <c r="Q92" i="1"/>
  <c r="P92" i="1"/>
  <c r="N92" i="1"/>
  <c r="G33" i="1"/>
  <c r="F33" i="1"/>
  <c r="E33" i="1"/>
  <c r="I33" i="1"/>
  <c r="H33" i="1"/>
  <c r="P33" i="1"/>
  <c r="O33" i="1"/>
  <c r="N33" i="1"/>
  <c r="Q33" i="1"/>
  <c r="R33" i="1"/>
  <c r="G34" i="1"/>
  <c r="F34" i="1"/>
  <c r="E34" i="1"/>
  <c r="I34" i="1"/>
  <c r="H34" i="1"/>
  <c r="P34" i="1"/>
  <c r="O34" i="1"/>
  <c r="N34" i="1"/>
  <c r="R34" i="1"/>
  <c r="Q34" i="1"/>
  <c r="G35" i="1"/>
  <c r="F35" i="1"/>
  <c r="E35" i="1"/>
  <c r="I35" i="1"/>
  <c r="H35" i="1"/>
  <c r="P35" i="1"/>
  <c r="O35" i="1"/>
  <c r="N35" i="1"/>
  <c r="Q35" i="1"/>
  <c r="R35" i="1"/>
  <c r="G36" i="1"/>
  <c r="F36" i="1"/>
  <c r="E36" i="1"/>
  <c r="I36" i="1"/>
  <c r="H36" i="1"/>
  <c r="P36" i="1"/>
  <c r="O36" i="1"/>
  <c r="N36" i="1"/>
  <c r="R36" i="1"/>
  <c r="Q36" i="1"/>
  <c r="G37" i="1"/>
  <c r="F37" i="1"/>
  <c r="E37" i="1"/>
  <c r="I37" i="1"/>
  <c r="H37" i="1"/>
  <c r="P37" i="1"/>
  <c r="O37" i="1"/>
  <c r="N37" i="1"/>
  <c r="Q37" i="1"/>
  <c r="R37" i="1"/>
  <c r="G38" i="1"/>
  <c r="F38" i="1"/>
  <c r="E38" i="1"/>
  <c r="I38" i="1"/>
  <c r="H38" i="1"/>
  <c r="P38" i="1"/>
  <c r="O38" i="1"/>
  <c r="N38" i="1"/>
  <c r="R38" i="1"/>
  <c r="Q38" i="1"/>
  <c r="G39" i="1"/>
  <c r="F39" i="1"/>
  <c r="E39" i="1"/>
  <c r="I39" i="1"/>
  <c r="H39" i="1"/>
  <c r="P39" i="1"/>
  <c r="O39" i="1"/>
  <c r="N39" i="1"/>
  <c r="Q39" i="1"/>
  <c r="R39" i="1"/>
  <c r="G40" i="1"/>
  <c r="F40" i="1"/>
  <c r="E40" i="1"/>
  <c r="I40" i="1"/>
  <c r="H40" i="1"/>
  <c r="P40" i="1"/>
  <c r="O40" i="1"/>
  <c r="N40" i="1"/>
  <c r="R40" i="1"/>
  <c r="Q40" i="1"/>
  <c r="G41" i="1"/>
  <c r="F41" i="1"/>
  <c r="E41" i="1"/>
  <c r="I41" i="1"/>
  <c r="H41" i="1"/>
  <c r="P41" i="1"/>
  <c r="O41" i="1"/>
  <c r="N41" i="1"/>
  <c r="Q41" i="1"/>
  <c r="R41" i="1"/>
  <c r="G42" i="1"/>
  <c r="F42" i="1"/>
  <c r="E42" i="1"/>
  <c r="I42" i="1"/>
  <c r="H42" i="1"/>
  <c r="P42" i="1"/>
  <c r="O42" i="1"/>
  <c r="N42" i="1"/>
  <c r="R42" i="1"/>
  <c r="Q42" i="1"/>
  <c r="G43" i="1"/>
  <c r="F43" i="1"/>
  <c r="E43" i="1"/>
  <c r="I43" i="1"/>
  <c r="H43" i="1"/>
  <c r="P43" i="1"/>
  <c r="O43" i="1"/>
  <c r="N43" i="1"/>
  <c r="Q43" i="1"/>
  <c r="R43" i="1"/>
  <c r="G44" i="1"/>
  <c r="F44" i="1"/>
  <c r="E44" i="1"/>
  <c r="I44" i="1"/>
  <c r="H44" i="1"/>
  <c r="P44" i="1"/>
  <c r="O44" i="1"/>
  <c r="N44" i="1"/>
  <c r="R44" i="1"/>
  <c r="Q44" i="1"/>
  <c r="B59" i="1"/>
  <c r="K59" i="1"/>
  <c r="K145" i="1"/>
  <c r="C146" i="1"/>
  <c r="C148" i="1"/>
  <c r="F95" i="1"/>
  <c r="E151" i="1"/>
  <c r="D151" i="1"/>
  <c r="H95" i="1"/>
  <c r="G95" i="1"/>
  <c r="E95" i="1"/>
  <c r="I95" i="1"/>
  <c r="C59" i="1"/>
  <c r="L59" i="1"/>
  <c r="B145" i="1"/>
  <c r="L145" i="1"/>
  <c r="E146" i="1"/>
  <c r="D146" i="1"/>
  <c r="F90" i="1"/>
  <c r="G90" i="1"/>
  <c r="E90" i="1"/>
  <c r="I90" i="1"/>
  <c r="H90" i="1"/>
  <c r="E148" i="1"/>
  <c r="D148" i="1"/>
  <c r="F92" i="1"/>
  <c r="G92" i="1"/>
  <c r="E92" i="1"/>
  <c r="I92" i="1"/>
  <c r="H92" i="1"/>
  <c r="O93" i="1"/>
  <c r="P93" i="1"/>
  <c r="N93" i="1"/>
  <c r="M149" i="1"/>
  <c r="R93" i="1"/>
  <c r="N149" i="1"/>
  <c r="Q93" i="1"/>
  <c r="L161" i="1"/>
  <c r="L115" i="1"/>
  <c r="L162" i="1"/>
  <c r="L163" i="1"/>
  <c r="L164" i="1"/>
  <c r="L165" i="1"/>
  <c r="L166" i="1"/>
  <c r="L167" i="1"/>
  <c r="L168" i="1"/>
  <c r="L169" i="1"/>
  <c r="L170" i="1"/>
  <c r="E49" i="1"/>
  <c r="D59" i="1"/>
  <c r="I49" i="1"/>
  <c r="H49" i="1"/>
  <c r="G49" i="1"/>
  <c r="F49" i="1"/>
  <c r="N49" i="1"/>
  <c r="M59" i="1"/>
  <c r="R49" i="1"/>
  <c r="Q49" i="1"/>
  <c r="O49" i="1"/>
  <c r="P49" i="1"/>
  <c r="E50" i="1"/>
  <c r="I50" i="1"/>
  <c r="G50" i="1"/>
  <c r="F50" i="1"/>
  <c r="H50" i="1"/>
  <c r="N50" i="1"/>
  <c r="R50" i="1"/>
  <c r="Q50" i="1"/>
  <c r="P50" i="1"/>
  <c r="O50" i="1"/>
  <c r="E51" i="1"/>
  <c r="I51" i="1"/>
  <c r="H51" i="1"/>
  <c r="G51" i="1"/>
  <c r="F51" i="1"/>
  <c r="N51" i="1"/>
  <c r="R51" i="1"/>
  <c r="P51" i="1"/>
  <c r="O51" i="1"/>
  <c r="Q51" i="1"/>
  <c r="E52" i="1"/>
  <c r="I52" i="1"/>
  <c r="G52" i="1"/>
  <c r="H52" i="1"/>
  <c r="F52" i="1"/>
  <c r="N52" i="1"/>
  <c r="R52" i="1"/>
  <c r="P52" i="1"/>
  <c r="O52" i="1"/>
  <c r="Q52" i="1"/>
  <c r="E53" i="1"/>
  <c r="I53" i="1"/>
  <c r="G53" i="1"/>
  <c r="H53" i="1"/>
  <c r="F53" i="1"/>
  <c r="N53" i="1"/>
  <c r="R53" i="1"/>
  <c r="P53" i="1"/>
  <c r="O53" i="1"/>
  <c r="Q53" i="1"/>
  <c r="E54" i="1"/>
  <c r="I54" i="1"/>
  <c r="G54" i="1"/>
  <c r="H54" i="1"/>
  <c r="F54" i="1"/>
  <c r="N54" i="1"/>
  <c r="R54" i="1"/>
  <c r="P54" i="1"/>
  <c r="O54" i="1"/>
  <c r="Q54" i="1"/>
  <c r="E55" i="1"/>
  <c r="I55" i="1"/>
  <c r="G55" i="1"/>
  <c r="H55" i="1"/>
  <c r="F55" i="1"/>
  <c r="N55" i="1"/>
  <c r="R55" i="1"/>
  <c r="P55" i="1"/>
  <c r="O55" i="1"/>
  <c r="Q55" i="1"/>
  <c r="E56" i="1"/>
  <c r="I56" i="1"/>
  <c r="G56" i="1"/>
  <c r="H56" i="1"/>
  <c r="F56" i="1"/>
  <c r="N56" i="1"/>
  <c r="R56" i="1"/>
  <c r="P56" i="1"/>
  <c r="O56" i="1"/>
  <c r="Q56" i="1"/>
  <c r="E57" i="1"/>
  <c r="I57" i="1"/>
  <c r="G57" i="1"/>
  <c r="H57" i="1"/>
  <c r="F57" i="1"/>
  <c r="N57" i="1"/>
  <c r="R57" i="1"/>
  <c r="P57" i="1"/>
  <c r="O57" i="1"/>
  <c r="Q57" i="1"/>
  <c r="E58" i="1"/>
  <c r="I58" i="1"/>
  <c r="G58" i="1"/>
  <c r="H58" i="1"/>
  <c r="F58" i="1"/>
  <c r="N58" i="1"/>
  <c r="R58" i="1"/>
  <c r="P58" i="1"/>
  <c r="O58" i="1"/>
  <c r="Q58" i="1"/>
  <c r="B119" i="1"/>
  <c r="K119" i="1"/>
  <c r="B120" i="1"/>
  <c r="K120" i="1"/>
  <c r="B121" i="1"/>
  <c r="K121" i="1"/>
  <c r="B122" i="1"/>
  <c r="K122" i="1"/>
  <c r="B123" i="1"/>
  <c r="K123" i="1"/>
  <c r="B124" i="1"/>
  <c r="K124" i="1"/>
  <c r="B125" i="1"/>
  <c r="K125" i="1"/>
  <c r="B126" i="1"/>
  <c r="K126" i="1"/>
  <c r="B127" i="1"/>
  <c r="K127" i="1"/>
  <c r="B128" i="1"/>
  <c r="K128" i="1"/>
  <c r="B129" i="1"/>
  <c r="K129" i="1"/>
  <c r="B130" i="1"/>
  <c r="K130" i="1"/>
  <c r="K144" i="1"/>
  <c r="C145" i="1"/>
  <c r="O89" i="1"/>
  <c r="N89" i="1"/>
  <c r="N145" i="1"/>
  <c r="M145" i="1"/>
  <c r="Q89" i="1"/>
  <c r="R89" i="1"/>
  <c r="P89" i="1"/>
  <c r="L147" i="1"/>
  <c r="E152" i="1"/>
  <c r="D152" i="1"/>
  <c r="F96" i="1"/>
  <c r="E96" i="1"/>
  <c r="H96" i="1"/>
  <c r="I96" i="1"/>
  <c r="G96" i="1"/>
  <c r="P247" i="1"/>
  <c r="N247" i="1"/>
  <c r="Q247" i="1"/>
  <c r="O247" i="1"/>
  <c r="C119" i="1"/>
  <c r="L119" i="1"/>
  <c r="C120" i="1"/>
  <c r="L120" i="1"/>
  <c r="C121" i="1"/>
  <c r="L121" i="1"/>
  <c r="C122" i="1"/>
  <c r="L122" i="1"/>
  <c r="C123" i="1"/>
  <c r="L123" i="1"/>
  <c r="C124" i="1"/>
  <c r="L124" i="1"/>
  <c r="C125" i="1"/>
  <c r="L125" i="1"/>
  <c r="C126" i="1"/>
  <c r="L126" i="1"/>
  <c r="C127" i="1"/>
  <c r="L127" i="1"/>
  <c r="C128" i="1"/>
  <c r="L128" i="1"/>
  <c r="C129" i="1"/>
  <c r="L129" i="1"/>
  <c r="C130" i="1"/>
  <c r="L130" i="1"/>
  <c r="B144" i="1"/>
  <c r="L144" i="1"/>
  <c r="F89" i="1"/>
  <c r="E145" i="1"/>
  <c r="D145" i="1"/>
  <c r="I89" i="1"/>
  <c r="G89" i="1"/>
  <c r="E89" i="1"/>
  <c r="H89" i="1"/>
  <c r="O91" i="1"/>
  <c r="N147" i="1"/>
  <c r="M147" i="1"/>
  <c r="R91" i="1"/>
  <c r="P91" i="1"/>
  <c r="N91" i="1"/>
  <c r="Q91" i="1"/>
  <c r="O94" i="1"/>
  <c r="N150" i="1"/>
  <c r="M150" i="1"/>
  <c r="R94" i="1"/>
  <c r="P94" i="1"/>
  <c r="N94" i="1"/>
  <c r="Q94" i="1"/>
  <c r="N262" i="1"/>
  <c r="Q262" i="1"/>
  <c r="P262" i="1"/>
  <c r="O262" i="1"/>
  <c r="K146" i="1"/>
  <c r="B147" i="1"/>
  <c r="K147" i="1"/>
  <c r="B148" i="1"/>
  <c r="K148" i="1"/>
  <c r="B149" i="1"/>
  <c r="K149" i="1"/>
  <c r="B150" i="1"/>
  <c r="K150" i="1"/>
  <c r="B151" i="1"/>
  <c r="K151" i="1"/>
  <c r="B152" i="1"/>
  <c r="K152" i="1"/>
  <c r="B153" i="1"/>
  <c r="K153" i="1"/>
  <c r="B154" i="1"/>
  <c r="K154" i="1"/>
  <c r="B155" i="1"/>
  <c r="K155" i="1"/>
  <c r="B156" i="1"/>
  <c r="K156" i="1"/>
  <c r="E192" i="1"/>
  <c r="H192" i="1"/>
  <c r="G192" i="1"/>
  <c r="F192" i="1"/>
  <c r="G213" i="1"/>
  <c r="F213" i="1"/>
  <c r="I213" i="1"/>
  <c r="H213" i="1"/>
  <c r="E213" i="1"/>
  <c r="C149" i="1"/>
  <c r="L149" i="1"/>
  <c r="C150" i="1"/>
  <c r="L150" i="1"/>
  <c r="C151" i="1"/>
  <c r="L151" i="1"/>
  <c r="C152" i="1"/>
  <c r="L152" i="1"/>
  <c r="C153" i="1"/>
  <c r="L153" i="1"/>
  <c r="C154" i="1"/>
  <c r="L154" i="1"/>
  <c r="C155" i="1"/>
  <c r="L155" i="1"/>
  <c r="C156" i="1"/>
  <c r="L156" i="1"/>
  <c r="H191" i="1"/>
  <c r="F191" i="1"/>
  <c r="G191" i="1"/>
  <c r="E191" i="1"/>
  <c r="O96" i="1"/>
  <c r="N152" i="1"/>
  <c r="M152" i="1"/>
  <c r="R96" i="1"/>
  <c r="Q96" i="1"/>
  <c r="P96" i="1"/>
  <c r="N96" i="1"/>
  <c r="F97" i="1"/>
  <c r="E153" i="1"/>
  <c r="D153" i="1"/>
  <c r="E97" i="1"/>
  <c r="H97" i="1"/>
  <c r="I97" i="1"/>
  <c r="G97" i="1"/>
  <c r="O97" i="1"/>
  <c r="N153" i="1"/>
  <c r="R97" i="1"/>
  <c r="M153" i="1"/>
  <c r="Q97" i="1"/>
  <c r="P97" i="1"/>
  <c r="N97" i="1"/>
  <c r="E154" i="1"/>
  <c r="D154" i="1"/>
  <c r="F98" i="1"/>
  <c r="E98" i="1"/>
  <c r="H98" i="1"/>
  <c r="G98" i="1"/>
  <c r="I98" i="1"/>
  <c r="O98" i="1"/>
  <c r="N154" i="1"/>
  <c r="M154" i="1"/>
  <c r="R98" i="1"/>
  <c r="Q98" i="1"/>
  <c r="P98" i="1"/>
  <c r="N98" i="1"/>
  <c r="F99" i="1"/>
  <c r="E155" i="1"/>
  <c r="D155" i="1"/>
  <c r="E99" i="1"/>
  <c r="H99" i="1"/>
  <c r="I99" i="1"/>
  <c r="G99" i="1"/>
  <c r="O99" i="1"/>
  <c r="R99" i="1"/>
  <c r="Q99" i="1"/>
  <c r="N155" i="1"/>
  <c r="P99" i="1"/>
  <c r="M155" i="1"/>
  <c r="N99" i="1"/>
  <c r="E156" i="1"/>
  <c r="D156" i="1"/>
  <c r="F100" i="1"/>
  <c r="E100" i="1"/>
  <c r="H100" i="1"/>
  <c r="G100" i="1"/>
  <c r="I100" i="1"/>
  <c r="O100" i="1"/>
  <c r="N156" i="1"/>
  <c r="M156" i="1"/>
  <c r="R100" i="1"/>
  <c r="Q100" i="1"/>
  <c r="P100" i="1"/>
  <c r="N100" i="1"/>
  <c r="B161" i="1"/>
  <c r="B115" i="1"/>
  <c r="B171" i="1" s="1"/>
  <c r="K115" i="1"/>
  <c r="K161" i="1"/>
  <c r="B162" i="1"/>
  <c r="K162" i="1"/>
  <c r="B163" i="1"/>
  <c r="K163" i="1"/>
  <c r="B164" i="1"/>
  <c r="K164" i="1"/>
  <c r="B165" i="1"/>
  <c r="K165" i="1"/>
  <c r="B166" i="1"/>
  <c r="K166" i="1"/>
  <c r="B167" i="1"/>
  <c r="K167" i="1"/>
  <c r="B168" i="1"/>
  <c r="K168" i="1"/>
  <c r="B169" i="1"/>
  <c r="K169" i="1"/>
  <c r="B170" i="1"/>
  <c r="K170" i="1"/>
  <c r="Q242" i="1"/>
  <c r="P242" i="1"/>
  <c r="O242" i="1"/>
  <c r="N242" i="1"/>
  <c r="P256" i="1"/>
  <c r="O256" i="1"/>
  <c r="N256" i="1"/>
  <c r="Q256" i="1"/>
  <c r="G208" i="1"/>
  <c r="F208" i="1"/>
  <c r="I208" i="1"/>
  <c r="E208" i="1"/>
  <c r="H208" i="1"/>
  <c r="H243" i="1"/>
  <c r="G243" i="1"/>
  <c r="F243" i="1"/>
  <c r="E243" i="1"/>
  <c r="Q273" i="1"/>
  <c r="P273" i="1"/>
  <c r="O273" i="1"/>
  <c r="N273" i="1"/>
  <c r="O308" i="1"/>
  <c r="K308" i="1"/>
  <c r="H308" i="1"/>
  <c r="Q308" i="1"/>
  <c r="M308" i="1"/>
  <c r="E161" i="1"/>
  <c r="D115" i="1"/>
  <c r="I105" i="1"/>
  <c r="H105" i="1"/>
  <c r="G105" i="1"/>
  <c r="F105" i="1"/>
  <c r="D161" i="1"/>
  <c r="E105" i="1"/>
  <c r="N161" i="1"/>
  <c r="M115" i="1"/>
  <c r="M161" i="1"/>
  <c r="R105" i="1"/>
  <c r="Q105" i="1"/>
  <c r="O105" i="1"/>
  <c r="N105" i="1"/>
  <c r="P105" i="1"/>
  <c r="I106" i="1"/>
  <c r="E162" i="1"/>
  <c r="H106" i="1"/>
  <c r="G106" i="1"/>
  <c r="D162" i="1"/>
  <c r="F106" i="1"/>
  <c r="E106" i="1"/>
  <c r="N162" i="1"/>
  <c r="M162" i="1"/>
  <c r="R106" i="1"/>
  <c r="Q106" i="1"/>
  <c r="O106" i="1"/>
  <c r="N106" i="1"/>
  <c r="P106" i="1"/>
  <c r="E163" i="1"/>
  <c r="I107" i="1"/>
  <c r="D163" i="1"/>
  <c r="H107" i="1"/>
  <c r="G107" i="1"/>
  <c r="F107" i="1"/>
  <c r="E107" i="1"/>
  <c r="N163" i="1"/>
  <c r="M163" i="1"/>
  <c r="R107" i="1"/>
  <c r="Q107" i="1"/>
  <c r="O107" i="1"/>
  <c r="N107" i="1"/>
  <c r="P107" i="1"/>
  <c r="D164" i="1"/>
  <c r="I108" i="1"/>
  <c r="E164" i="1"/>
  <c r="H108" i="1"/>
  <c r="G108" i="1"/>
  <c r="F108" i="1"/>
  <c r="E108" i="1"/>
  <c r="N164" i="1"/>
  <c r="M164" i="1"/>
  <c r="R108" i="1"/>
  <c r="Q108" i="1"/>
  <c r="O108" i="1"/>
  <c r="N108" i="1"/>
  <c r="P108" i="1"/>
  <c r="E165" i="1"/>
  <c r="I109" i="1"/>
  <c r="H109" i="1"/>
  <c r="G109" i="1"/>
  <c r="F109" i="1"/>
  <c r="D165" i="1"/>
  <c r="E109" i="1"/>
  <c r="N165" i="1"/>
  <c r="M165" i="1"/>
  <c r="R109" i="1"/>
  <c r="Q109" i="1"/>
  <c r="O109" i="1"/>
  <c r="N109" i="1"/>
  <c r="P109" i="1"/>
  <c r="D166" i="1"/>
  <c r="I110" i="1"/>
  <c r="H110" i="1"/>
  <c r="G110" i="1"/>
  <c r="E166" i="1"/>
  <c r="F110" i="1"/>
  <c r="E110" i="1"/>
  <c r="N166" i="1"/>
  <c r="M166" i="1"/>
  <c r="R110" i="1"/>
  <c r="Q110" i="1"/>
  <c r="O110" i="1"/>
  <c r="N110" i="1"/>
  <c r="P110" i="1"/>
  <c r="E167" i="1"/>
  <c r="I111" i="1"/>
  <c r="H111" i="1"/>
  <c r="D167" i="1"/>
  <c r="G111" i="1"/>
  <c r="F111" i="1"/>
  <c r="E111" i="1"/>
  <c r="N167" i="1"/>
  <c r="M167" i="1"/>
  <c r="R111" i="1"/>
  <c r="Q111" i="1"/>
  <c r="O111" i="1"/>
  <c r="N111" i="1"/>
  <c r="P111" i="1"/>
  <c r="D168" i="1"/>
  <c r="I112" i="1"/>
  <c r="H112" i="1"/>
  <c r="E168" i="1"/>
  <c r="G112" i="1"/>
  <c r="F112" i="1"/>
  <c r="E112" i="1"/>
  <c r="N168" i="1"/>
  <c r="M168" i="1"/>
  <c r="R112" i="1"/>
  <c r="Q112" i="1"/>
  <c r="O112" i="1"/>
  <c r="N112" i="1"/>
  <c r="P112" i="1"/>
  <c r="E169" i="1"/>
  <c r="D169" i="1"/>
  <c r="I113" i="1"/>
  <c r="H113" i="1"/>
  <c r="G113" i="1"/>
  <c r="F113" i="1"/>
  <c r="E113" i="1"/>
  <c r="N169" i="1"/>
  <c r="M169" i="1"/>
  <c r="R113" i="1"/>
  <c r="Q113" i="1"/>
  <c r="O113" i="1"/>
  <c r="N113" i="1"/>
  <c r="P113" i="1"/>
  <c r="E170" i="1"/>
  <c r="I114" i="1"/>
  <c r="H114" i="1"/>
  <c r="G114" i="1"/>
  <c r="F114" i="1"/>
  <c r="E114" i="1"/>
  <c r="N170" i="1"/>
  <c r="R114" i="1"/>
  <c r="Q114" i="1"/>
  <c r="O114" i="1"/>
  <c r="N114" i="1"/>
  <c r="P114" i="1"/>
  <c r="E196" i="1"/>
  <c r="H196" i="1"/>
  <c r="F196" i="1"/>
  <c r="G196" i="1"/>
  <c r="H195" i="1"/>
  <c r="F195" i="1"/>
  <c r="G195" i="1"/>
  <c r="E195" i="1"/>
  <c r="E200" i="1"/>
  <c r="H200" i="1"/>
  <c r="G200" i="1"/>
  <c r="F200" i="1"/>
  <c r="G212" i="1"/>
  <c r="F212" i="1"/>
  <c r="I212" i="1"/>
  <c r="E212" i="1"/>
  <c r="H212" i="1"/>
  <c r="G194" i="1"/>
  <c r="F194" i="1"/>
  <c r="H194" i="1"/>
  <c r="E194" i="1"/>
  <c r="G198" i="1"/>
  <c r="F198" i="1"/>
  <c r="H198" i="1"/>
  <c r="E198" i="1"/>
  <c r="G206" i="1"/>
  <c r="F206" i="1"/>
  <c r="I206" i="1"/>
  <c r="H206" i="1"/>
  <c r="E206" i="1"/>
  <c r="P210" i="1"/>
  <c r="O210" i="1"/>
  <c r="R210" i="1"/>
  <c r="Q210" i="1"/>
  <c r="N210" i="1"/>
  <c r="H238" i="1"/>
  <c r="G238" i="1"/>
  <c r="F238" i="1"/>
  <c r="E238" i="1"/>
  <c r="Q253" i="1"/>
  <c r="P253" i="1"/>
  <c r="O253" i="1"/>
  <c r="N253" i="1"/>
  <c r="G193" i="1"/>
  <c r="E193" i="1"/>
  <c r="H193" i="1"/>
  <c r="F193" i="1"/>
  <c r="G197" i="1"/>
  <c r="E197" i="1"/>
  <c r="H197" i="1"/>
  <c r="F197" i="1"/>
  <c r="P207" i="1"/>
  <c r="O207" i="1"/>
  <c r="R207" i="1"/>
  <c r="Q207" i="1"/>
  <c r="N207" i="1"/>
  <c r="P211" i="1"/>
  <c r="O211" i="1"/>
  <c r="R211" i="1"/>
  <c r="Q211" i="1"/>
  <c r="N211" i="1"/>
  <c r="Q238" i="1"/>
  <c r="P238" i="1"/>
  <c r="O238" i="1"/>
  <c r="N238" i="1"/>
  <c r="N254" i="1"/>
  <c r="Q254" i="1"/>
  <c r="P254" i="1"/>
  <c r="O254" i="1"/>
  <c r="G210" i="1"/>
  <c r="F210" i="1"/>
  <c r="I210" i="1"/>
  <c r="H210" i="1"/>
  <c r="E210" i="1"/>
  <c r="G214" i="1"/>
  <c r="F214" i="1"/>
  <c r="I214" i="1"/>
  <c r="H214" i="1"/>
  <c r="E214" i="1"/>
  <c r="Q284" i="1"/>
  <c r="P284" i="1"/>
  <c r="O284" i="1"/>
  <c r="N284" i="1"/>
  <c r="E199" i="1"/>
  <c r="H199" i="1"/>
  <c r="G199" i="1"/>
  <c r="F199" i="1"/>
  <c r="G201" i="1"/>
  <c r="F201" i="1"/>
  <c r="E201" i="1"/>
  <c r="H201" i="1"/>
  <c r="G207" i="1"/>
  <c r="F207" i="1"/>
  <c r="H207" i="1"/>
  <c r="E207" i="1"/>
  <c r="I207" i="1"/>
  <c r="P208" i="1"/>
  <c r="O208" i="1"/>
  <c r="Q208" i="1"/>
  <c r="N208" i="1"/>
  <c r="R208" i="1"/>
  <c r="P212" i="1"/>
  <c r="O212" i="1"/>
  <c r="Q212" i="1"/>
  <c r="N212" i="1"/>
  <c r="R212" i="1"/>
  <c r="H239" i="1"/>
  <c r="G239" i="1"/>
  <c r="F239" i="1"/>
  <c r="E239" i="1"/>
  <c r="P268" i="1"/>
  <c r="O268" i="1"/>
  <c r="N268" i="1"/>
  <c r="Q268" i="1"/>
  <c r="G211" i="1"/>
  <c r="F211" i="1"/>
  <c r="E211" i="1"/>
  <c r="I211" i="1"/>
  <c r="H211" i="1"/>
  <c r="H242" i="1"/>
  <c r="G242" i="1"/>
  <c r="F242" i="1"/>
  <c r="E242" i="1"/>
  <c r="N246" i="1"/>
  <c r="Q246" i="1"/>
  <c r="O246" i="1"/>
  <c r="P246" i="1"/>
  <c r="P252" i="1"/>
  <c r="N252" i="1"/>
  <c r="Q252" i="1"/>
  <c r="O252" i="1"/>
  <c r="Q261" i="1"/>
  <c r="P261" i="1"/>
  <c r="O261" i="1"/>
  <c r="N261" i="1"/>
  <c r="I24" i="2"/>
  <c r="H24" i="2"/>
  <c r="G24" i="2"/>
  <c r="F24" i="2"/>
  <c r="E24" i="2"/>
  <c r="P206" i="1"/>
  <c r="O206" i="1"/>
  <c r="Q206" i="1"/>
  <c r="R206" i="1"/>
  <c r="N206" i="1"/>
  <c r="P209" i="1"/>
  <c r="O209" i="1"/>
  <c r="Q209" i="1"/>
  <c r="R209" i="1"/>
  <c r="N209" i="1"/>
  <c r="P213" i="1"/>
  <c r="O213" i="1"/>
  <c r="Q213" i="1"/>
  <c r="R213" i="1"/>
  <c r="N213" i="1"/>
  <c r="P276" i="1"/>
  <c r="O276" i="1"/>
  <c r="N276" i="1"/>
  <c r="Q276" i="1"/>
  <c r="N274" i="1"/>
  <c r="Q274" i="1"/>
  <c r="P274" i="1"/>
  <c r="O274" i="1"/>
  <c r="N290" i="1"/>
  <c r="Q290" i="1"/>
  <c r="P290" i="1"/>
  <c r="O290" i="1"/>
  <c r="O303" i="1"/>
  <c r="K303" i="1"/>
  <c r="H303" i="1"/>
  <c r="Q303" i="1"/>
  <c r="M303" i="1"/>
  <c r="Q332" i="1"/>
  <c r="O332" i="1"/>
  <c r="M332" i="1"/>
  <c r="K332" i="1"/>
  <c r="H332" i="1"/>
  <c r="I36" i="2"/>
  <c r="H36" i="2"/>
  <c r="E36" i="2"/>
  <c r="G36" i="2"/>
  <c r="F36" i="2"/>
  <c r="Q237" i="1"/>
  <c r="P237" i="1"/>
  <c r="O237" i="1"/>
  <c r="N237" i="1"/>
  <c r="Q241" i="1"/>
  <c r="P241" i="1"/>
  <c r="O241" i="1"/>
  <c r="N241" i="1"/>
  <c r="H245" i="1"/>
  <c r="F245" i="1"/>
  <c r="G245" i="1"/>
  <c r="E245" i="1"/>
  <c r="H257" i="1"/>
  <c r="G257" i="1"/>
  <c r="F257" i="1"/>
  <c r="E257" i="1"/>
  <c r="H269" i="1"/>
  <c r="G269" i="1"/>
  <c r="F269" i="1"/>
  <c r="E269" i="1"/>
  <c r="H277" i="1"/>
  <c r="G277" i="1"/>
  <c r="F277" i="1"/>
  <c r="E277" i="1"/>
  <c r="H285" i="1"/>
  <c r="G285" i="1"/>
  <c r="F285" i="1"/>
  <c r="E285" i="1"/>
  <c r="R55" i="2"/>
  <c r="Q55" i="2"/>
  <c r="N55" i="2"/>
  <c r="P55" i="2"/>
  <c r="O55" i="2"/>
  <c r="P214" i="1"/>
  <c r="O214" i="1"/>
  <c r="R214" i="1"/>
  <c r="N214" i="1"/>
  <c r="Q214" i="1"/>
  <c r="G215" i="1"/>
  <c r="F215" i="1"/>
  <c r="I215" i="1"/>
  <c r="H215" i="1"/>
  <c r="E215" i="1"/>
  <c r="P215" i="1"/>
  <c r="O215" i="1"/>
  <c r="R215" i="1"/>
  <c r="N215" i="1"/>
  <c r="Q215" i="1"/>
  <c r="G216" i="1"/>
  <c r="F216" i="1"/>
  <c r="I216" i="1"/>
  <c r="H216" i="1"/>
  <c r="E216" i="1"/>
  <c r="P216" i="1"/>
  <c r="O216" i="1"/>
  <c r="R216" i="1"/>
  <c r="N216" i="1"/>
  <c r="Q216" i="1"/>
  <c r="G217" i="1"/>
  <c r="F217" i="1"/>
  <c r="I217" i="1"/>
  <c r="H217" i="1"/>
  <c r="E217" i="1"/>
  <c r="P217" i="1"/>
  <c r="O217" i="1"/>
  <c r="R217" i="1"/>
  <c r="N217" i="1"/>
  <c r="Q217" i="1"/>
  <c r="G237" i="1"/>
  <c r="F237" i="1"/>
  <c r="E237" i="1"/>
  <c r="H237" i="1"/>
  <c r="G241" i="1"/>
  <c r="F241" i="1"/>
  <c r="E241" i="1"/>
  <c r="H241" i="1"/>
  <c r="P260" i="1"/>
  <c r="O260" i="1"/>
  <c r="N260" i="1"/>
  <c r="Q260" i="1"/>
  <c r="P272" i="1"/>
  <c r="O272" i="1"/>
  <c r="N272" i="1"/>
  <c r="Q272" i="1"/>
  <c r="Q335" i="1"/>
  <c r="O335" i="1"/>
  <c r="M335" i="1"/>
  <c r="K335" i="1"/>
  <c r="H335" i="1"/>
  <c r="I16" i="2"/>
  <c r="H16" i="2"/>
  <c r="G16" i="2"/>
  <c r="F16" i="2"/>
  <c r="E16" i="2"/>
  <c r="R26" i="2"/>
  <c r="Q26" i="2"/>
  <c r="N26" i="2"/>
  <c r="P26" i="2"/>
  <c r="O26" i="2"/>
  <c r="O236" i="1"/>
  <c r="N236" i="1"/>
  <c r="P236" i="1"/>
  <c r="Q236" i="1"/>
  <c r="O240" i="1"/>
  <c r="N240" i="1"/>
  <c r="Q240" i="1"/>
  <c r="P240" i="1"/>
  <c r="N258" i="1"/>
  <c r="P258" i="1"/>
  <c r="O258" i="1"/>
  <c r="Q258" i="1"/>
  <c r="N270" i="1"/>
  <c r="P270" i="1"/>
  <c r="O270" i="1"/>
  <c r="Q270" i="1"/>
  <c r="E222" i="1"/>
  <c r="I222" i="1"/>
  <c r="H222" i="1"/>
  <c r="G222" i="1"/>
  <c r="F222" i="1"/>
  <c r="N222" i="1"/>
  <c r="R222" i="1"/>
  <c r="O222" i="1"/>
  <c r="Q222" i="1"/>
  <c r="P222" i="1"/>
  <c r="E223" i="1"/>
  <c r="I223" i="1"/>
  <c r="H223" i="1"/>
  <c r="G223" i="1"/>
  <c r="F223" i="1"/>
  <c r="N223" i="1"/>
  <c r="R223" i="1"/>
  <c r="Q223" i="1"/>
  <c r="P223" i="1"/>
  <c r="O223" i="1"/>
  <c r="E224" i="1"/>
  <c r="I224" i="1"/>
  <c r="G224" i="1"/>
  <c r="H224" i="1"/>
  <c r="F224" i="1"/>
  <c r="N224" i="1"/>
  <c r="R224" i="1"/>
  <c r="Q224" i="1"/>
  <c r="P224" i="1"/>
  <c r="O224" i="1"/>
  <c r="E225" i="1"/>
  <c r="I225" i="1"/>
  <c r="G225" i="1"/>
  <c r="F225" i="1"/>
  <c r="H225" i="1"/>
  <c r="N225" i="1"/>
  <c r="R225" i="1"/>
  <c r="Q225" i="1"/>
  <c r="O225" i="1"/>
  <c r="P225" i="1"/>
  <c r="E226" i="1"/>
  <c r="I226" i="1"/>
  <c r="H226" i="1"/>
  <c r="G226" i="1"/>
  <c r="F226" i="1"/>
  <c r="N226" i="1"/>
  <c r="R226" i="1"/>
  <c r="O226" i="1"/>
  <c r="Q226" i="1"/>
  <c r="P226" i="1"/>
  <c r="E227" i="1"/>
  <c r="I227" i="1"/>
  <c r="H227" i="1"/>
  <c r="G227" i="1"/>
  <c r="F227" i="1"/>
  <c r="N227" i="1"/>
  <c r="R227" i="1"/>
  <c r="Q227" i="1"/>
  <c r="P227" i="1"/>
  <c r="O227" i="1"/>
  <c r="E228" i="1"/>
  <c r="I228" i="1"/>
  <c r="G228" i="1"/>
  <c r="H228" i="1"/>
  <c r="F228" i="1"/>
  <c r="N228" i="1"/>
  <c r="R228" i="1"/>
  <c r="Q228" i="1"/>
  <c r="P228" i="1"/>
  <c r="O228" i="1"/>
  <c r="E229" i="1"/>
  <c r="I229" i="1"/>
  <c r="G229" i="1"/>
  <c r="F229" i="1"/>
  <c r="H229" i="1"/>
  <c r="N229" i="1"/>
  <c r="R229" i="1"/>
  <c r="Q229" i="1"/>
  <c r="O229" i="1"/>
  <c r="P229" i="1"/>
  <c r="E230" i="1"/>
  <c r="I230" i="1"/>
  <c r="H230" i="1"/>
  <c r="G230" i="1"/>
  <c r="F230" i="1"/>
  <c r="N230" i="1"/>
  <c r="R230" i="1"/>
  <c r="O230" i="1"/>
  <c r="Q230" i="1"/>
  <c r="P230" i="1"/>
  <c r="E231" i="1"/>
  <c r="I231" i="1"/>
  <c r="H231" i="1"/>
  <c r="G231" i="1"/>
  <c r="F231" i="1"/>
  <c r="N231" i="1"/>
  <c r="R231" i="1"/>
  <c r="Q231" i="1"/>
  <c r="P231" i="1"/>
  <c r="O231" i="1"/>
  <c r="E232" i="1"/>
  <c r="I232" i="1"/>
  <c r="G232" i="1"/>
  <c r="H232" i="1"/>
  <c r="F232" i="1"/>
  <c r="N232" i="1"/>
  <c r="R232" i="1"/>
  <c r="Q232" i="1"/>
  <c r="P232" i="1"/>
  <c r="O232" i="1"/>
  <c r="E236" i="1"/>
  <c r="G236" i="1"/>
  <c r="F236" i="1"/>
  <c r="H236" i="1"/>
  <c r="E240" i="1"/>
  <c r="H240" i="1"/>
  <c r="G240" i="1"/>
  <c r="F240" i="1"/>
  <c r="P243" i="1"/>
  <c r="N243" i="1"/>
  <c r="O243" i="1"/>
  <c r="Q243" i="1"/>
  <c r="H253" i="1"/>
  <c r="F253" i="1"/>
  <c r="E253" i="1"/>
  <c r="G253" i="1"/>
  <c r="Q257" i="1"/>
  <c r="P257" i="1"/>
  <c r="N257" i="1"/>
  <c r="O257" i="1"/>
  <c r="Q269" i="1"/>
  <c r="P269" i="1"/>
  <c r="N269" i="1"/>
  <c r="O269" i="1"/>
  <c r="O300" i="1"/>
  <c r="K300" i="1"/>
  <c r="H300" i="1"/>
  <c r="Q300" i="1"/>
  <c r="M300" i="1"/>
  <c r="Q239" i="1"/>
  <c r="O239" i="1"/>
  <c r="P239" i="1"/>
  <c r="N239" i="1"/>
  <c r="P244" i="1"/>
  <c r="N244" i="1"/>
  <c r="Q244" i="1"/>
  <c r="O244" i="1"/>
  <c r="P245" i="1"/>
  <c r="Q245" i="1"/>
  <c r="O245" i="1"/>
  <c r="N245" i="1"/>
  <c r="H261" i="1"/>
  <c r="G261" i="1"/>
  <c r="F261" i="1"/>
  <c r="E261" i="1"/>
  <c r="H273" i="1"/>
  <c r="G273" i="1"/>
  <c r="F273" i="1"/>
  <c r="E273" i="1"/>
  <c r="O353" i="1"/>
  <c r="M353" i="1"/>
  <c r="Q353" i="1"/>
  <c r="K353" i="1"/>
  <c r="H353" i="1"/>
  <c r="I19" i="2"/>
  <c r="H19" i="2"/>
  <c r="G19" i="2"/>
  <c r="F19" i="2"/>
  <c r="E19" i="2"/>
  <c r="H244" i="1"/>
  <c r="F244" i="1"/>
  <c r="G244" i="1"/>
  <c r="E244" i="1"/>
  <c r="H252" i="1"/>
  <c r="F252" i="1"/>
  <c r="G252" i="1"/>
  <c r="E252" i="1"/>
  <c r="H256" i="1"/>
  <c r="F256" i="1"/>
  <c r="E256" i="1"/>
  <c r="G256" i="1"/>
  <c r="H260" i="1"/>
  <c r="F260" i="1"/>
  <c r="E260" i="1"/>
  <c r="G260" i="1"/>
  <c r="H268" i="1"/>
  <c r="F268" i="1"/>
  <c r="E268" i="1"/>
  <c r="G268" i="1"/>
  <c r="H272" i="1"/>
  <c r="F272" i="1"/>
  <c r="E272" i="1"/>
  <c r="G272" i="1"/>
  <c r="H276" i="1"/>
  <c r="F276" i="1"/>
  <c r="E276" i="1"/>
  <c r="G276" i="1"/>
  <c r="H284" i="1"/>
  <c r="G284" i="1"/>
  <c r="F284" i="1"/>
  <c r="E284" i="1"/>
  <c r="P292" i="1"/>
  <c r="O292" i="1"/>
  <c r="Q292" i="1"/>
  <c r="N292" i="1"/>
  <c r="Q293" i="1"/>
  <c r="P293" i="1"/>
  <c r="O293" i="1"/>
  <c r="N293" i="1"/>
  <c r="O305" i="1"/>
  <c r="K305" i="1"/>
  <c r="H305" i="1"/>
  <c r="Q305" i="1"/>
  <c r="M305" i="1"/>
  <c r="Q330" i="1"/>
  <c r="O330" i="1"/>
  <c r="M330" i="1"/>
  <c r="K330" i="1"/>
  <c r="H330" i="1"/>
  <c r="Q338" i="1"/>
  <c r="O338" i="1"/>
  <c r="M338" i="1"/>
  <c r="K338" i="1"/>
  <c r="H338" i="1"/>
  <c r="I22" i="2"/>
  <c r="H22" i="2"/>
  <c r="G22" i="2"/>
  <c r="F22" i="2"/>
  <c r="E22" i="2"/>
  <c r="I28" i="2"/>
  <c r="H28" i="2"/>
  <c r="E28" i="2"/>
  <c r="G28" i="2"/>
  <c r="F28" i="2"/>
  <c r="R63" i="2"/>
  <c r="Q63" i="2"/>
  <c r="N63" i="2"/>
  <c r="P63" i="2"/>
  <c r="O63" i="2"/>
  <c r="P255" i="1"/>
  <c r="N255" i="1"/>
  <c r="Q255" i="1"/>
  <c r="O255" i="1"/>
  <c r="P259" i="1"/>
  <c r="N259" i="1"/>
  <c r="Q259" i="1"/>
  <c r="O259" i="1"/>
  <c r="P267" i="1"/>
  <c r="N267" i="1"/>
  <c r="Q267" i="1"/>
  <c r="O267" i="1"/>
  <c r="P271" i="1"/>
  <c r="N271" i="1"/>
  <c r="Q271" i="1"/>
  <c r="O271" i="1"/>
  <c r="P275" i="1"/>
  <c r="N275" i="1"/>
  <c r="O275" i="1"/>
  <c r="Q275" i="1"/>
  <c r="Q283" i="1"/>
  <c r="P283" i="1"/>
  <c r="O283" i="1"/>
  <c r="N283" i="1"/>
  <c r="H288" i="1"/>
  <c r="F288" i="1"/>
  <c r="E288" i="1"/>
  <c r="G288" i="1"/>
  <c r="H289" i="1"/>
  <c r="G289" i="1"/>
  <c r="F289" i="1"/>
  <c r="E289" i="1"/>
  <c r="O302" i="1"/>
  <c r="K302" i="1"/>
  <c r="H302" i="1"/>
  <c r="Q302" i="1"/>
  <c r="M302" i="1"/>
  <c r="O310" i="1"/>
  <c r="K310" i="1"/>
  <c r="H310" i="1"/>
  <c r="Q310" i="1"/>
  <c r="M310" i="1"/>
  <c r="Q333" i="1"/>
  <c r="O333" i="1"/>
  <c r="M333" i="1"/>
  <c r="K333" i="1"/>
  <c r="H333" i="1"/>
  <c r="H9" i="2"/>
  <c r="G9" i="2"/>
  <c r="I9" i="2"/>
  <c r="F9" i="2"/>
  <c r="E9" i="2"/>
  <c r="I17" i="2"/>
  <c r="H17" i="2"/>
  <c r="G17" i="2"/>
  <c r="F17" i="2"/>
  <c r="E17" i="2"/>
  <c r="I25" i="2"/>
  <c r="H25" i="2"/>
  <c r="G25" i="2"/>
  <c r="F25" i="2"/>
  <c r="E25" i="2"/>
  <c r="I53" i="2"/>
  <c r="H53" i="2"/>
  <c r="E53" i="2"/>
  <c r="G53" i="2"/>
  <c r="F53" i="2"/>
  <c r="F247" i="1"/>
  <c r="H247" i="1"/>
  <c r="G247" i="1"/>
  <c r="E247" i="1"/>
  <c r="F255" i="1"/>
  <c r="H255" i="1"/>
  <c r="G255" i="1"/>
  <c r="E255" i="1"/>
  <c r="F259" i="1"/>
  <c r="H259" i="1"/>
  <c r="E259" i="1"/>
  <c r="G259" i="1"/>
  <c r="F267" i="1"/>
  <c r="H267" i="1"/>
  <c r="G267" i="1"/>
  <c r="E267" i="1"/>
  <c r="F271" i="1"/>
  <c r="H271" i="1"/>
  <c r="G271" i="1"/>
  <c r="E271" i="1"/>
  <c r="F275" i="1"/>
  <c r="H275" i="1"/>
  <c r="G275" i="1"/>
  <c r="E275" i="1"/>
  <c r="G283" i="1"/>
  <c r="F283" i="1"/>
  <c r="E283" i="1"/>
  <c r="H283" i="1"/>
  <c r="P286" i="1"/>
  <c r="O286" i="1"/>
  <c r="N286" i="1"/>
  <c r="Q286" i="1"/>
  <c r="O299" i="1"/>
  <c r="K299" i="1"/>
  <c r="H299" i="1"/>
  <c r="Q299" i="1"/>
  <c r="M299" i="1"/>
  <c r="O307" i="1"/>
  <c r="K307" i="1"/>
  <c r="H307" i="1"/>
  <c r="Q307" i="1"/>
  <c r="M307" i="1"/>
  <c r="Q328" i="1"/>
  <c r="O328" i="1"/>
  <c r="M328" i="1"/>
  <c r="K328" i="1"/>
  <c r="H328" i="1"/>
  <c r="Q336" i="1"/>
  <c r="O336" i="1"/>
  <c r="M336" i="1"/>
  <c r="K336" i="1"/>
  <c r="H336" i="1"/>
  <c r="Q14" i="2"/>
  <c r="P14" i="2"/>
  <c r="R14" i="2"/>
  <c r="O14" i="2"/>
  <c r="N14" i="2"/>
  <c r="I20" i="2"/>
  <c r="H20" i="2"/>
  <c r="G20" i="2"/>
  <c r="F20" i="2"/>
  <c r="E20" i="2"/>
  <c r="R29" i="2"/>
  <c r="Q29" i="2"/>
  <c r="N29" i="2"/>
  <c r="P29" i="2"/>
  <c r="O29" i="2"/>
  <c r="R70" i="2"/>
  <c r="Q70" i="2"/>
  <c r="N70" i="2"/>
  <c r="P70" i="2"/>
  <c r="O70" i="2"/>
  <c r="O278" i="1"/>
  <c r="N278" i="1"/>
  <c r="Q278" i="1"/>
  <c r="P278" i="1"/>
  <c r="O304" i="1"/>
  <c r="K304" i="1"/>
  <c r="H304" i="1"/>
  <c r="Q304" i="1"/>
  <c r="M304" i="1"/>
  <c r="Q331" i="1"/>
  <c r="O331" i="1"/>
  <c r="M331" i="1"/>
  <c r="K331" i="1"/>
  <c r="H331" i="1"/>
  <c r="O344" i="1"/>
  <c r="M344" i="1"/>
  <c r="Q344" i="1"/>
  <c r="K344" i="1"/>
  <c r="H344" i="1"/>
  <c r="I23" i="2"/>
  <c r="H23" i="2"/>
  <c r="G23" i="2"/>
  <c r="F23" i="2"/>
  <c r="E23" i="2"/>
  <c r="R59" i="2"/>
  <c r="Q59" i="2"/>
  <c r="N59" i="2"/>
  <c r="P59" i="2"/>
  <c r="O59" i="2"/>
  <c r="H246" i="1"/>
  <c r="G246" i="1"/>
  <c r="F246" i="1"/>
  <c r="E246" i="1"/>
  <c r="H254" i="1"/>
  <c r="F254" i="1"/>
  <c r="E254" i="1"/>
  <c r="G254" i="1"/>
  <c r="H258" i="1"/>
  <c r="G258" i="1"/>
  <c r="F258" i="1"/>
  <c r="E258" i="1"/>
  <c r="H262" i="1"/>
  <c r="F262" i="1"/>
  <c r="E262" i="1"/>
  <c r="G262" i="1"/>
  <c r="H270" i="1"/>
  <c r="G270" i="1"/>
  <c r="F270" i="1"/>
  <c r="E270" i="1"/>
  <c r="H274" i="1"/>
  <c r="F274" i="1"/>
  <c r="E274" i="1"/>
  <c r="G274" i="1"/>
  <c r="E278" i="1"/>
  <c r="H278" i="1"/>
  <c r="F278" i="1"/>
  <c r="G278" i="1"/>
  <c r="E286" i="1"/>
  <c r="H286" i="1"/>
  <c r="F286" i="1"/>
  <c r="G286" i="1"/>
  <c r="H292" i="1"/>
  <c r="F292" i="1"/>
  <c r="E292" i="1"/>
  <c r="G292" i="1"/>
  <c r="H293" i="1"/>
  <c r="G293" i="1"/>
  <c r="E293" i="1"/>
  <c r="F293" i="1"/>
  <c r="O301" i="1"/>
  <c r="K301" i="1"/>
  <c r="H301" i="1"/>
  <c r="M301" i="1"/>
  <c r="Q301" i="1"/>
  <c r="O309" i="1"/>
  <c r="K309" i="1"/>
  <c r="H309" i="1"/>
  <c r="M309" i="1"/>
  <c r="Q309" i="1"/>
  <c r="Q334" i="1"/>
  <c r="O334" i="1"/>
  <c r="M334" i="1"/>
  <c r="K334" i="1"/>
  <c r="H334" i="1"/>
  <c r="O345" i="1"/>
  <c r="M345" i="1"/>
  <c r="Q345" i="1"/>
  <c r="H345" i="1"/>
  <c r="K345" i="1"/>
  <c r="O348" i="1"/>
  <c r="M348" i="1"/>
  <c r="Q348" i="1"/>
  <c r="K348" i="1"/>
  <c r="H348" i="1"/>
  <c r="H8" i="2"/>
  <c r="G8" i="2"/>
  <c r="I8" i="2"/>
  <c r="E8" i="2"/>
  <c r="F8" i="2"/>
  <c r="I18" i="2"/>
  <c r="H18" i="2"/>
  <c r="G18" i="2"/>
  <c r="E18" i="2"/>
  <c r="F18" i="2"/>
  <c r="I46" i="2"/>
  <c r="H46" i="2"/>
  <c r="E46" i="2"/>
  <c r="G46" i="2"/>
  <c r="F46" i="2"/>
  <c r="I73" i="2"/>
  <c r="H73" i="2"/>
  <c r="E73" i="2"/>
  <c r="G73" i="2"/>
  <c r="F73" i="2"/>
  <c r="Q277" i="1"/>
  <c r="P277" i="1"/>
  <c r="O277" i="1"/>
  <c r="N277" i="1"/>
  <c r="Q285" i="1"/>
  <c r="P285" i="1"/>
  <c r="O285" i="1"/>
  <c r="N285" i="1"/>
  <c r="P288" i="1"/>
  <c r="O288" i="1"/>
  <c r="Q288" i="1"/>
  <c r="N288" i="1"/>
  <c r="Q289" i="1"/>
  <c r="P289" i="1"/>
  <c r="N289" i="1"/>
  <c r="O289" i="1"/>
  <c r="O306" i="1"/>
  <c r="K306" i="1"/>
  <c r="H306" i="1"/>
  <c r="Q306" i="1"/>
  <c r="M306" i="1"/>
  <c r="Q329" i="1"/>
  <c r="O329" i="1"/>
  <c r="M329" i="1"/>
  <c r="K329" i="1"/>
  <c r="H329" i="1"/>
  <c r="Q337" i="1"/>
  <c r="O337" i="1"/>
  <c r="M337" i="1"/>
  <c r="K337" i="1"/>
  <c r="H337" i="1"/>
  <c r="O349" i="1"/>
  <c r="M349" i="1"/>
  <c r="Q349" i="1"/>
  <c r="K349" i="1"/>
  <c r="H349" i="1"/>
  <c r="O352" i="1"/>
  <c r="M352" i="1"/>
  <c r="Q352" i="1"/>
  <c r="K352" i="1"/>
  <c r="H352" i="1"/>
  <c r="Q13" i="2"/>
  <c r="P13" i="2"/>
  <c r="R13" i="2"/>
  <c r="O13" i="2"/>
  <c r="N13" i="2"/>
  <c r="I21" i="2"/>
  <c r="H21" i="2"/>
  <c r="G21" i="2"/>
  <c r="F21" i="2"/>
  <c r="E21" i="2"/>
  <c r="R34" i="2"/>
  <c r="Q34" i="2"/>
  <c r="N34" i="2"/>
  <c r="P34" i="2"/>
  <c r="O34" i="2"/>
  <c r="R66" i="2"/>
  <c r="Q66" i="2"/>
  <c r="N66" i="2"/>
  <c r="P66" i="2"/>
  <c r="O66" i="2"/>
  <c r="P287" i="1"/>
  <c r="N287" i="1"/>
  <c r="O287" i="1"/>
  <c r="Q287" i="1"/>
  <c r="P291" i="1"/>
  <c r="N291" i="1"/>
  <c r="Q291" i="1"/>
  <c r="O291" i="1"/>
  <c r="Q7" i="2"/>
  <c r="P7" i="2"/>
  <c r="R7" i="2"/>
  <c r="O7" i="2"/>
  <c r="N7" i="2"/>
  <c r="H13" i="2"/>
  <c r="G13" i="2"/>
  <c r="I13" i="2"/>
  <c r="F13" i="2"/>
  <c r="E13" i="2"/>
  <c r="R28" i="2"/>
  <c r="Q28" i="2"/>
  <c r="N28" i="2"/>
  <c r="O28" i="2"/>
  <c r="P28" i="2"/>
  <c r="R36" i="2"/>
  <c r="Q36" i="2"/>
  <c r="N36" i="2"/>
  <c r="O36" i="2"/>
  <c r="P36" i="2"/>
  <c r="R48" i="2"/>
  <c r="Q48" i="2"/>
  <c r="N48" i="2"/>
  <c r="P48" i="2"/>
  <c r="O48" i="2"/>
  <c r="R62" i="2"/>
  <c r="Q62" i="2"/>
  <c r="N62" i="2"/>
  <c r="P62" i="2"/>
  <c r="O62" i="2"/>
  <c r="F287" i="1"/>
  <c r="H287" i="1"/>
  <c r="G287" i="1"/>
  <c r="E287" i="1"/>
  <c r="F291" i="1"/>
  <c r="H291" i="1"/>
  <c r="G291" i="1"/>
  <c r="E291" i="1"/>
  <c r="O343" i="1"/>
  <c r="M343" i="1"/>
  <c r="Q343" i="1"/>
  <c r="K343" i="1"/>
  <c r="H343" i="1"/>
  <c r="O347" i="1"/>
  <c r="M347" i="1"/>
  <c r="Q347" i="1"/>
  <c r="K347" i="1"/>
  <c r="H347" i="1"/>
  <c r="O351" i="1"/>
  <c r="M351" i="1"/>
  <c r="Q351" i="1"/>
  <c r="K351" i="1"/>
  <c r="H351" i="1"/>
  <c r="R15" i="2"/>
  <c r="Q15" i="2"/>
  <c r="P15" i="2"/>
  <c r="O15" i="2"/>
  <c r="N15" i="2"/>
  <c r="R16" i="2"/>
  <c r="Q16" i="2"/>
  <c r="P16" i="2"/>
  <c r="O16" i="2"/>
  <c r="N16" i="2"/>
  <c r="R17" i="2"/>
  <c r="Q17" i="2"/>
  <c r="P17" i="2"/>
  <c r="O17" i="2"/>
  <c r="N17" i="2"/>
  <c r="R18" i="2"/>
  <c r="Q18" i="2"/>
  <c r="P18" i="2"/>
  <c r="O18" i="2"/>
  <c r="N18" i="2"/>
  <c r="R19" i="2"/>
  <c r="Q19" i="2"/>
  <c r="P19" i="2"/>
  <c r="O19" i="2"/>
  <c r="N19" i="2"/>
  <c r="R20" i="2"/>
  <c r="Q20" i="2"/>
  <c r="P20" i="2"/>
  <c r="O20" i="2"/>
  <c r="N20" i="2"/>
  <c r="R21" i="2"/>
  <c r="Q21" i="2"/>
  <c r="P21" i="2"/>
  <c r="O21" i="2"/>
  <c r="N21" i="2"/>
  <c r="R22" i="2"/>
  <c r="Q22" i="2"/>
  <c r="P22" i="2"/>
  <c r="O22" i="2"/>
  <c r="N22" i="2"/>
  <c r="R23" i="2"/>
  <c r="Q23" i="2"/>
  <c r="P23" i="2"/>
  <c r="O23" i="2"/>
  <c r="N23" i="2"/>
  <c r="R24" i="2"/>
  <c r="Q24" i="2"/>
  <c r="P24" i="2"/>
  <c r="O24" i="2"/>
  <c r="N24" i="2"/>
  <c r="R25" i="2"/>
  <c r="Q25" i="2"/>
  <c r="N25" i="2"/>
  <c r="P25" i="2"/>
  <c r="O25" i="2"/>
  <c r="R33" i="2"/>
  <c r="Q33" i="2"/>
  <c r="N33" i="2"/>
  <c r="P33" i="2"/>
  <c r="O33" i="2"/>
  <c r="R41" i="2"/>
  <c r="Q41" i="2"/>
  <c r="N41" i="2"/>
  <c r="P41" i="2"/>
  <c r="O41" i="2"/>
  <c r="R58" i="2"/>
  <c r="Q58" i="2"/>
  <c r="N58" i="2"/>
  <c r="P58" i="2"/>
  <c r="O58" i="2"/>
  <c r="I69" i="2"/>
  <c r="H69" i="2"/>
  <c r="E69" i="2"/>
  <c r="G69" i="2"/>
  <c r="F69" i="2"/>
  <c r="Q8" i="2"/>
  <c r="P8" i="2"/>
  <c r="O8" i="2"/>
  <c r="N8" i="2"/>
  <c r="R8" i="2"/>
  <c r="H14" i="2"/>
  <c r="G14" i="2"/>
  <c r="F14" i="2"/>
  <c r="E14" i="2"/>
  <c r="I14" i="2"/>
  <c r="I32" i="2"/>
  <c r="H32" i="2"/>
  <c r="E32" i="2"/>
  <c r="G32" i="2"/>
  <c r="F32" i="2"/>
  <c r="R54" i="2"/>
  <c r="Q54" i="2"/>
  <c r="N54" i="2"/>
  <c r="P54" i="2"/>
  <c r="O54" i="2"/>
  <c r="I65" i="2"/>
  <c r="H65" i="2"/>
  <c r="E65" i="2"/>
  <c r="G65" i="2"/>
  <c r="F65" i="2"/>
  <c r="R71" i="2"/>
  <c r="Q71" i="2"/>
  <c r="N71" i="2"/>
  <c r="P71" i="2"/>
  <c r="O71" i="2"/>
  <c r="H290" i="1"/>
  <c r="G290" i="1"/>
  <c r="F290" i="1"/>
  <c r="E290" i="1"/>
  <c r="Q314" i="1"/>
  <c r="O314" i="1"/>
  <c r="M314" i="1"/>
  <c r="K314" i="1"/>
  <c r="H314" i="1"/>
  <c r="Q315" i="1"/>
  <c r="H315" i="1"/>
  <c r="O315" i="1"/>
  <c r="K315" i="1"/>
  <c r="M315" i="1"/>
  <c r="Q316" i="1"/>
  <c r="O316" i="1"/>
  <c r="M316" i="1"/>
  <c r="K316" i="1"/>
  <c r="H316" i="1"/>
  <c r="Q317" i="1"/>
  <c r="O317" i="1"/>
  <c r="M317" i="1"/>
  <c r="K317" i="1"/>
  <c r="H317" i="1"/>
  <c r="Q318" i="1"/>
  <c r="K318" i="1"/>
  <c r="H318" i="1"/>
  <c r="O318" i="1"/>
  <c r="M318" i="1"/>
  <c r="Q319" i="1"/>
  <c r="O319" i="1"/>
  <c r="M319" i="1"/>
  <c r="K319" i="1"/>
  <c r="H319" i="1"/>
  <c r="Q320" i="1"/>
  <c r="O320" i="1"/>
  <c r="M320" i="1"/>
  <c r="K320" i="1"/>
  <c r="H320" i="1"/>
  <c r="Q321" i="1"/>
  <c r="M321" i="1"/>
  <c r="K321" i="1"/>
  <c r="H321" i="1"/>
  <c r="O321" i="1"/>
  <c r="Q322" i="1"/>
  <c r="O322" i="1"/>
  <c r="M322" i="1"/>
  <c r="K322" i="1"/>
  <c r="H322" i="1"/>
  <c r="Q323" i="1"/>
  <c r="K323" i="1"/>
  <c r="H323" i="1"/>
  <c r="M323" i="1"/>
  <c r="O323" i="1"/>
  <c r="Q324" i="1"/>
  <c r="O324" i="1"/>
  <c r="M324" i="1"/>
  <c r="K324" i="1"/>
  <c r="H324" i="1"/>
  <c r="O346" i="1"/>
  <c r="M346" i="1"/>
  <c r="H346" i="1"/>
  <c r="Q346" i="1"/>
  <c r="K346" i="1"/>
  <c r="O350" i="1"/>
  <c r="M350" i="1"/>
  <c r="H350" i="1"/>
  <c r="Q350" i="1"/>
  <c r="K350" i="1"/>
  <c r="H7" i="2"/>
  <c r="G7" i="2"/>
  <c r="E7" i="2"/>
  <c r="I7" i="2"/>
  <c r="F7" i="2"/>
  <c r="R30" i="2"/>
  <c r="Q30" i="2"/>
  <c r="N30" i="2"/>
  <c r="P30" i="2"/>
  <c r="O30" i="2"/>
  <c r="R47" i="2"/>
  <c r="Q47" i="2"/>
  <c r="N47" i="2"/>
  <c r="O47" i="2"/>
  <c r="P47" i="2"/>
  <c r="I61" i="2"/>
  <c r="H61" i="2"/>
  <c r="E61" i="2"/>
  <c r="G61" i="2"/>
  <c r="F61" i="2"/>
  <c r="Q9" i="2"/>
  <c r="P9" i="2"/>
  <c r="R9" i="2"/>
  <c r="O9" i="2"/>
  <c r="N9" i="2"/>
  <c r="H15" i="2"/>
  <c r="G15" i="2"/>
  <c r="I15" i="2"/>
  <c r="F15" i="2"/>
  <c r="E15" i="2"/>
  <c r="R32" i="2"/>
  <c r="Q32" i="2"/>
  <c r="N32" i="2"/>
  <c r="O32" i="2"/>
  <c r="P32" i="2"/>
  <c r="R40" i="2"/>
  <c r="Q40" i="2"/>
  <c r="N40" i="2"/>
  <c r="P40" i="2"/>
  <c r="O40" i="2"/>
  <c r="I57" i="2"/>
  <c r="H57" i="2"/>
  <c r="E57" i="2"/>
  <c r="G57" i="2"/>
  <c r="F57" i="2"/>
  <c r="R67" i="2"/>
  <c r="Q67" i="2"/>
  <c r="N67" i="2"/>
  <c r="P67" i="2"/>
  <c r="O67" i="2"/>
  <c r="I29" i="2"/>
  <c r="H29" i="2"/>
  <c r="E29" i="2"/>
  <c r="G29" i="2"/>
  <c r="F29" i="2"/>
  <c r="I33" i="2"/>
  <c r="H33" i="2"/>
  <c r="E33" i="2"/>
  <c r="G33" i="2"/>
  <c r="F33" i="2"/>
  <c r="I40" i="2"/>
  <c r="H40" i="2"/>
  <c r="E40" i="2"/>
  <c r="G40" i="2"/>
  <c r="F40" i="2"/>
  <c r="I47" i="2"/>
  <c r="H47" i="2"/>
  <c r="E47" i="2"/>
  <c r="G47" i="2"/>
  <c r="F47" i="2"/>
  <c r="I54" i="2"/>
  <c r="H54" i="2"/>
  <c r="E54" i="2"/>
  <c r="G54" i="2"/>
  <c r="F54" i="2"/>
  <c r="I58" i="2"/>
  <c r="H58" i="2"/>
  <c r="E58" i="2"/>
  <c r="G58" i="2"/>
  <c r="F58" i="2"/>
  <c r="I62" i="2"/>
  <c r="H62" i="2"/>
  <c r="E62" i="2"/>
  <c r="G62" i="2"/>
  <c r="F62" i="2"/>
  <c r="I66" i="2"/>
  <c r="H66" i="2"/>
  <c r="E66" i="2"/>
  <c r="G66" i="2"/>
  <c r="F66" i="2"/>
  <c r="I70" i="2"/>
  <c r="H70" i="2"/>
  <c r="E70" i="2"/>
  <c r="G70" i="2"/>
  <c r="F70" i="2"/>
  <c r="Q339" i="1"/>
  <c r="O339" i="1"/>
  <c r="M339" i="1"/>
  <c r="K339" i="1"/>
  <c r="H339" i="1"/>
  <c r="R27" i="2"/>
  <c r="Q27" i="2"/>
  <c r="N27" i="2"/>
  <c r="O27" i="2"/>
  <c r="P27" i="2"/>
  <c r="R31" i="2"/>
  <c r="Q31" i="2"/>
  <c r="N31" i="2"/>
  <c r="O31" i="2"/>
  <c r="P31" i="2"/>
  <c r="R35" i="2"/>
  <c r="Q35" i="2"/>
  <c r="N35" i="2"/>
  <c r="O35" i="2"/>
  <c r="P35" i="2"/>
  <c r="R42" i="2"/>
  <c r="Q42" i="2"/>
  <c r="N42" i="2"/>
  <c r="P42" i="2"/>
  <c r="O42" i="2"/>
  <c r="R52" i="2"/>
  <c r="Q52" i="2"/>
  <c r="N52" i="2"/>
  <c r="P52" i="2"/>
  <c r="O52" i="2"/>
  <c r="R56" i="2"/>
  <c r="Q56" i="2"/>
  <c r="N56" i="2"/>
  <c r="P56" i="2"/>
  <c r="O56" i="2"/>
  <c r="R60" i="2"/>
  <c r="Q60" i="2"/>
  <c r="N60" i="2"/>
  <c r="P60" i="2"/>
  <c r="O60" i="2"/>
  <c r="R64" i="2"/>
  <c r="Q64" i="2"/>
  <c r="N64" i="2"/>
  <c r="P64" i="2"/>
  <c r="O64" i="2"/>
  <c r="R68" i="2"/>
  <c r="Q68" i="2"/>
  <c r="N68" i="2"/>
  <c r="P68" i="2"/>
  <c r="O68" i="2"/>
  <c r="R72" i="2"/>
  <c r="Q72" i="2"/>
  <c r="N72" i="2"/>
  <c r="P72" i="2"/>
  <c r="O72" i="2"/>
  <c r="I26" i="2"/>
  <c r="H26" i="2"/>
  <c r="E26" i="2"/>
  <c r="G26" i="2"/>
  <c r="F26" i="2"/>
  <c r="I30" i="2"/>
  <c r="H30" i="2"/>
  <c r="E30" i="2"/>
  <c r="G30" i="2"/>
  <c r="F30" i="2"/>
  <c r="I34" i="2"/>
  <c r="H34" i="2"/>
  <c r="E34" i="2"/>
  <c r="G34" i="2"/>
  <c r="F34" i="2"/>
  <c r="I41" i="2"/>
  <c r="H41" i="2"/>
  <c r="E41" i="2"/>
  <c r="G41" i="2"/>
  <c r="F41" i="2"/>
  <c r="I48" i="2"/>
  <c r="H48" i="2"/>
  <c r="E48" i="2"/>
  <c r="G48" i="2"/>
  <c r="F48" i="2"/>
  <c r="I55" i="2"/>
  <c r="H55" i="2"/>
  <c r="E55" i="2"/>
  <c r="G55" i="2"/>
  <c r="F55" i="2"/>
  <c r="I59" i="2"/>
  <c r="H59" i="2"/>
  <c r="E59" i="2"/>
  <c r="G59" i="2"/>
  <c r="F59" i="2"/>
  <c r="I63" i="2"/>
  <c r="H63" i="2"/>
  <c r="E63" i="2"/>
  <c r="G63" i="2"/>
  <c r="F63" i="2"/>
  <c r="I67" i="2"/>
  <c r="H67" i="2"/>
  <c r="E67" i="2"/>
  <c r="G67" i="2"/>
  <c r="F67" i="2"/>
  <c r="I71" i="2"/>
  <c r="H71" i="2"/>
  <c r="E71" i="2"/>
  <c r="G71" i="2"/>
  <c r="F71" i="2"/>
  <c r="R46" i="2"/>
  <c r="Q46" i="2"/>
  <c r="N46" i="2"/>
  <c r="O46" i="2"/>
  <c r="P46" i="2"/>
  <c r="R53" i="2"/>
  <c r="Q53" i="2"/>
  <c r="N53" i="2"/>
  <c r="O53" i="2"/>
  <c r="P53" i="2"/>
  <c r="R57" i="2"/>
  <c r="Q57" i="2"/>
  <c r="N57" i="2"/>
  <c r="O57" i="2"/>
  <c r="P57" i="2"/>
  <c r="R61" i="2"/>
  <c r="Q61" i="2"/>
  <c r="N61" i="2"/>
  <c r="O61" i="2"/>
  <c r="P61" i="2"/>
  <c r="R65" i="2"/>
  <c r="Q65" i="2"/>
  <c r="N65" i="2"/>
  <c r="O65" i="2"/>
  <c r="P65" i="2"/>
  <c r="R69" i="2"/>
  <c r="Q69" i="2"/>
  <c r="N69" i="2"/>
  <c r="O69" i="2"/>
  <c r="P69" i="2"/>
  <c r="R73" i="2"/>
  <c r="Q73" i="2"/>
  <c r="N73" i="2"/>
  <c r="P73" i="2"/>
  <c r="O73" i="2"/>
  <c r="I27" i="2"/>
  <c r="H27" i="2"/>
  <c r="E27" i="2"/>
  <c r="G27" i="2"/>
  <c r="F27" i="2"/>
  <c r="I31" i="2"/>
  <c r="H31" i="2"/>
  <c r="E31" i="2"/>
  <c r="F31" i="2"/>
  <c r="G31" i="2"/>
  <c r="I35" i="2"/>
  <c r="H35" i="2"/>
  <c r="E35" i="2"/>
  <c r="G35" i="2"/>
  <c r="F35" i="2"/>
  <c r="I42" i="2"/>
  <c r="H42" i="2"/>
  <c r="E42" i="2"/>
  <c r="G42" i="2"/>
  <c r="F42" i="2"/>
  <c r="I52" i="2"/>
  <c r="H52" i="2"/>
  <c r="E52" i="2"/>
  <c r="G52" i="2"/>
  <c r="F52" i="2"/>
  <c r="I56" i="2"/>
  <c r="H56" i="2"/>
  <c r="E56" i="2"/>
  <c r="G56" i="2"/>
  <c r="F56" i="2"/>
  <c r="I60" i="2"/>
  <c r="H60" i="2"/>
  <c r="E60" i="2"/>
  <c r="G60" i="2"/>
  <c r="F60" i="2"/>
  <c r="I64" i="2"/>
  <c r="H64" i="2"/>
  <c r="E64" i="2"/>
  <c r="G64" i="2"/>
  <c r="F64" i="2"/>
  <c r="I68" i="2"/>
  <c r="H68" i="2"/>
  <c r="E68" i="2"/>
  <c r="F68" i="2"/>
  <c r="G68" i="2"/>
  <c r="I72" i="2"/>
  <c r="H72" i="2"/>
  <c r="E72" i="2"/>
  <c r="F72" i="2"/>
  <c r="G72" i="2"/>
  <c r="I77" i="2"/>
  <c r="H77" i="2"/>
  <c r="E77" i="2"/>
  <c r="G77" i="2"/>
  <c r="F77" i="2"/>
  <c r="R77" i="2"/>
  <c r="Q77" i="2"/>
  <c r="N77" i="2"/>
  <c r="P77" i="2"/>
  <c r="O77" i="2"/>
  <c r="I78" i="2"/>
  <c r="H78" i="2"/>
  <c r="E78" i="2"/>
  <c r="G78" i="2"/>
  <c r="F78" i="2"/>
  <c r="R78" i="2"/>
  <c r="Q78" i="2"/>
  <c r="N78" i="2"/>
  <c r="P78" i="2"/>
  <c r="O78" i="2"/>
  <c r="I79" i="2"/>
  <c r="H79" i="2"/>
  <c r="E79" i="2"/>
  <c r="G79" i="2"/>
  <c r="F79" i="2"/>
  <c r="R79" i="2"/>
  <c r="Q79" i="2"/>
  <c r="N79" i="2"/>
  <c r="P79" i="2"/>
  <c r="O79" i="2"/>
  <c r="P195" i="1" l="1"/>
  <c r="Q195" i="1"/>
  <c r="O195" i="1"/>
  <c r="N195" i="1"/>
  <c r="P183" i="1"/>
  <c r="Q183" i="1"/>
  <c r="O183" i="1"/>
  <c r="N183" i="1"/>
  <c r="Q182" i="1"/>
  <c r="P182" i="1"/>
  <c r="N182" i="1"/>
  <c r="O182" i="1"/>
  <c r="O180" i="1"/>
  <c r="N180" i="1"/>
  <c r="Q180" i="1"/>
  <c r="P180" i="1"/>
  <c r="Q185" i="1"/>
  <c r="O185" i="1"/>
  <c r="N185" i="1"/>
  <c r="P185" i="1"/>
  <c r="P179" i="1"/>
  <c r="Q179" i="1"/>
  <c r="O179" i="1"/>
  <c r="N179" i="1"/>
  <c r="Q178" i="1"/>
  <c r="P178" i="1"/>
  <c r="N178" i="1"/>
  <c r="O178" i="1"/>
  <c r="P175" i="1"/>
  <c r="Q175" i="1"/>
  <c r="O175" i="1"/>
  <c r="N175" i="1"/>
  <c r="O200" i="1"/>
  <c r="N200" i="1"/>
  <c r="P200" i="1"/>
  <c r="Q200" i="1"/>
  <c r="Q198" i="1"/>
  <c r="O198" i="1"/>
  <c r="P198" i="1"/>
  <c r="N198" i="1"/>
  <c r="O196" i="1"/>
  <c r="Q196" i="1"/>
  <c r="P196" i="1"/>
  <c r="N196" i="1"/>
  <c r="O184" i="1"/>
  <c r="Q184" i="1"/>
  <c r="P184" i="1"/>
  <c r="N184" i="1"/>
  <c r="Q181" i="1"/>
  <c r="O181" i="1"/>
  <c r="N181" i="1"/>
  <c r="P181" i="1"/>
  <c r="P199" i="1"/>
  <c r="O199" i="1"/>
  <c r="N199" i="1"/>
  <c r="Q199" i="1"/>
  <c r="Q197" i="1"/>
  <c r="O197" i="1"/>
  <c r="N197" i="1"/>
  <c r="P197" i="1"/>
  <c r="Q193" i="1"/>
  <c r="O193" i="1"/>
  <c r="N193" i="1"/>
  <c r="P193" i="1"/>
  <c r="Q194" i="1"/>
  <c r="P194" i="1"/>
  <c r="N194" i="1"/>
  <c r="O194" i="1"/>
  <c r="O192" i="1"/>
  <c r="P192" i="1"/>
  <c r="N192" i="1"/>
  <c r="Q192" i="1"/>
  <c r="P191" i="1"/>
  <c r="N191" i="1"/>
  <c r="Q191" i="1"/>
  <c r="O191" i="1"/>
  <c r="Q186" i="1"/>
  <c r="P186" i="1"/>
  <c r="N186" i="1"/>
  <c r="O186" i="1"/>
  <c r="Q177" i="1"/>
  <c r="O177" i="1"/>
  <c r="N177" i="1"/>
  <c r="P177" i="1"/>
  <c r="O176" i="1"/>
  <c r="Q176" i="1"/>
  <c r="P176" i="1"/>
  <c r="N176" i="1"/>
  <c r="H145" i="1"/>
  <c r="F145" i="1"/>
  <c r="F146" i="1"/>
  <c r="H146" i="1"/>
  <c r="Q142" i="1"/>
  <c r="O142" i="1"/>
  <c r="Q124" i="1"/>
  <c r="O124" i="1"/>
  <c r="O122" i="1"/>
  <c r="Q122" i="1"/>
  <c r="H140" i="1"/>
  <c r="F140" i="1"/>
  <c r="H122" i="1"/>
  <c r="F122" i="1"/>
  <c r="E176" i="1"/>
  <c r="H176" i="1"/>
  <c r="G176" i="1"/>
  <c r="F176" i="1"/>
  <c r="P45" i="1"/>
  <c r="O45" i="1"/>
  <c r="N45" i="1"/>
  <c r="Q45" i="1"/>
  <c r="R45" i="1"/>
  <c r="K139" i="1"/>
  <c r="G185" i="1"/>
  <c r="E185" i="1"/>
  <c r="F185" i="1"/>
  <c r="H185" i="1"/>
  <c r="H175" i="1"/>
  <c r="F175" i="1"/>
  <c r="G175" i="1"/>
  <c r="E175" i="1"/>
  <c r="O166" i="1"/>
  <c r="Q166" i="1"/>
  <c r="Q155" i="1"/>
  <c r="O155" i="1"/>
  <c r="Q154" i="1"/>
  <c r="O154" i="1"/>
  <c r="F154" i="1"/>
  <c r="H154" i="1"/>
  <c r="Q147" i="1"/>
  <c r="O147" i="1"/>
  <c r="L171" i="1"/>
  <c r="H148" i="1"/>
  <c r="F148" i="1"/>
  <c r="C171" i="1"/>
  <c r="H150" i="1"/>
  <c r="F150" i="1"/>
  <c r="H142" i="1"/>
  <c r="F142" i="1"/>
  <c r="E180" i="1"/>
  <c r="H180" i="1"/>
  <c r="G180" i="1"/>
  <c r="F180" i="1"/>
  <c r="G178" i="1"/>
  <c r="F178" i="1"/>
  <c r="H178" i="1"/>
  <c r="E178" i="1"/>
  <c r="H141" i="1"/>
  <c r="F141" i="1"/>
  <c r="H135" i="1"/>
  <c r="F135" i="1"/>
  <c r="O168" i="1"/>
  <c r="Q168" i="1"/>
  <c r="Q167" i="1"/>
  <c r="O167" i="1"/>
  <c r="H167" i="1"/>
  <c r="F167" i="1"/>
  <c r="H155" i="1"/>
  <c r="F155" i="1"/>
  <c r="Q150" i="1"/>
  <c r="O150" i="1"/>
  <c r="H151" i="1"/>
  <c r="F151" i="1"/>
  <c r="G27" i="1"/>
  <c r="F27" i="1"/>
  <c r="E27" i="1"/>
  <c r="I27" i="1"/>
  <c r="H27" i="1"/>
  <c r="Q128" i="1"/>
  <c r="O128" i="1"/>
  <c r="Q126" i="1"/>
  <c r="O126" i="1"/>
  <c r="Q137" i="1"/>
  <c r="O137" i="1"/>
  <c r="Q129" i="1"/>
  <c r="O129" i="1"/>
  <c r="H126" i="1"/>
  <c r="F126" i="1"/>
  <c r="F124" i="1"/>
  <c r="H124" i="1"/>
  <c r="Q125" i="1"/>
  <c r="O125" i="1"/>
  <c r="H143" i="1"/>
  <c r="F143" i="1"/>
  <c r="F101" i="1"/>
  <c r="E157" i="1"/>
  <c r="D157" i="1"/>
  <c r="E101" i="1"/>
  <c r="H101" i="1"/>
  <c r="I101" i="1"/>
  <c r="G101" i="1"/>
  <c r="H137" i="1"/>
  <c r="F137" i="1"/>
  <c r="Q169" i="1"/>
  <c r="O169" i="1"/>
  <c r="H169" i="1"/>
  <c r="F169" i="1"/>
  <c r="H162" i="1"/>
  <c r="F162" i="1"/>
  <c r="M171" i="1"/>
  <c r="N171" i="1"/>
  <c r="R115" i="1"/>
  <c r="Q115" i="1"/>
  <c r="O115" i="1"/>
  <c r="N115" i="1"/>
  <c r="P115" i="1"/>
  <c r="Q135" i="1"/>
  <c r="O135" i="1"/>
  <c r="F128" i="1"/>
  <c r="H128" i="1"/>
  <c r="G182" i="1"/>
  <c r="F182" i="1"/>
  <c r="H182" i="1"/>
  <c r="E182" i="1"/>
  <c r="E139" i="1"/>
  <c r="D139" i="1"/>
  <c r="I83" i="1"/>
  <c r="H83" i="1"/>
  <c r="G83" i="1"/>
  <c r="F83" i="1"/>
  <c r="E83" i="1"/>
  <c r="H183" i="1"/>
  <c r="F183" i="1"/>
  <c r="G183" i="1"/>
  <c r="E183" i="1"/>
  <c r="H121" i="1"/>
  <c r="F121" i="1"/>
  <c r="H119" i="1"/>
  <c r="F119" i="1"/>
  <c r="H170" i="1"/>
  <c r="F170" i="1"/>
  <c r="H166" i="1"/>
  <c r="F166" i="1"/>
  <c r="H164" i="1"/>
  <c r="F164" i="1"/>
  <c r="O162" i="1"/>
  <c r="Q162" i="1"/>
  <c r="Q161" i="1"/>
  <c r="O161" i="1"/>
  <c r="E171" i="1"/>
  <c r="D171" i="1"/>
  <c r="I115" i="1"/>
  <c r="H115" i="1"/>
  <c r="G115" i="1"/>
  <c r="F115" i="1"/>
  <c r="E115" i="1"/>
  <c r="K171" i="1"/>
  <c r="Q145" i="1"/>
  <c r="O145" i="1"/>
  <c r="Q151" i="1"/>
  <c r="O151" i="1"/>
  <c r="G45" i="1"/>
  <c r="F45" i="1"/>
  <c r="E45" i="1"/>
  <c r="I45" i="1"/>
  <c r="H45" i="1"/>
  <c r="Q130" i="1"/>
  <c r="O130" i="1"/>
  <c r="R83" i="1"/>
  <c r="Q83" i="1"/>
  <c r="P83" i="1"/>
  <c r="N139" i="1"/>
  <c r="O83" i="1"/>
  <c r="M139" i="1"/>
  <c r="N83" i="1"/>
  <c r="Q143" i="1"/>
  <c r="O143" i="1"/>
  <c r="H130" i="1"/>
  <c r="F130" i="1"/>
  <c r="E184" i="1"/>
  <c r="H184" i="1"/>
  <c r="G184" i="1"/>
  <c r="F184" i="1"/>
  <c r="P27" i="1"/>
  <c r="O27" i="1"/>
  <c r="N27" i="1"/>
  <c r="R27" i="1"/>
  <c r="Q27" i="1"/>
  <c r="M157" i="1"/>
  <c r="O101" i="1"/>
  <c r="R101" i="1"/>
  <c r="Q101" i="1"/>
  <c r="P101" i="1"/>
  <c r="N101" i="1"/>
  <c r="N157" i="1"/>
  <c r="H129" i="1"/>
  <c r="F129" i="1"/>
  <c r="H123" i="1"/>
  <c r="F123" i="1"/>
  <c r="G177" i="1"/>
  <c r="E177" i="1"/>
  <c r="F177" i="1"/>
  <c r="H177" i="1"/>
  <c r="H163" i="1"/>
  <c r="F163" i="1"/>
  <c r="H161" i="1"/>
  <c r="F161" i="1"/>
  <c r="Q156" i="1"/>
  <c r="O156" i="1"/>
  <c r="H156" i="1"/>
  <c r="F156" i="1"/>
  <c r="Q152" i="1"/>
  <c r="O152" i="1"/>
  <c r="E59" i="1"/>
  <c r="I59" i="1"/>
  <c r="G59" i="1"/>
  <c r="H59" i="1"/>
  <c r="F59" i="1"/>
  <c r="Q149" i="1"/>
  <c r="O149" i="1"/>
  <c r="Q146" i="1"/>
  <c r="O146" i="1"/>
  <c r="Q136" i="1"/>
  <c r="O136" i="1"/>
  <c r="H149" i="1"/>
  <c r="F149" i="1"/>
  <c r="G186" i="1"/>
  <c r="F186" i="1"/>
  <c r="H186" i="1"/>
  <c r="E186" i="1"/>
  <c r="Q141" i="1"/>
  <c r="O141" i="1"/>
  <c r="Q119" i="1"/>
  <c r="O119" i="1"/>
  <c r="H125" i="1"/>
  <c r="F125" i="1"/>
  <c r="H179" i="1"/>
  <c r="F179" i="1"/>
  <c r="G179" i="1"/>
  <c r="E179" i="1"/>
  <c r="Q170" i="1"/>
  <c r="O170" i="1"/>
  <c r="Q163" i="1"/>
  <c r="O163" i="1"/>
  <c r="H153" i="1"/>
  <c r="F153" i="1"/>
  <c r="F152" i="1"/>
  <c r="H152" i="1"/>
  <c r="Q148" i="1"/>
  <c r="O148" i="1"/>
  <c r="Q138" i="1"/>
  <c r="O138" i="1"/>
  <c r="Q120" i="1"/>
  <c r="O120" i="1"/>
  <c r="F136" i="1"/>
  <c r="H136" i="1"/>
  <c r="G181" i="1"/>
  <c r="E181" i="1"/>
  <c r="H181" i="1"/>
  <c r="F181" i="1"/>
  <c r="H168" i="1"/>
  <c r="F168" i="1"/>
  <c r="Q165" i="1"/>
  <c r="O165" i="1"/>
  <c r="H165" i="1"/>
  <c r="F165" i="1"/>
  <c r="O164" i="1"/>
  <c r="Q164" i="1"/>
  <c r="Q153" i="1"/>
  <c r="O153" i="1"/>
  <c r="N59" i="1"/>
  <c r="R59" i="1"/>
  <c r="P59" i="1"/>
  <c r="O59" i="1"/>
  <c r="Q59" i="1"/>
  <c r="H147" i="1"/>
  <c r="F147" i="1"/>
  <c r="F144" i="1"/>
  <c r="H144" i="1"/>
  <c r="C157" i="1"/>
  <c r="Q140" i="1"/>
  <c r="O140" i="1"/>
  <c r="Q123" i="1"/>
  <c r="O123" i="1"/>
  <c r="Q144" i="1"/>
  <c r="O144" i="1"/>
  <c r="Q127" i="1"/>
  <c r="O127" i="1"/>
  <c r="Q121" i="1"/>
  <c r="O121" i="1"/>
  <c r="F138" i="1"/>
  <c r="H138" i="1"/>
  <c r="F120" i="1"/>
  <c r="H120" i="1"/>
  <c r="H127" i="1"/>
  <c r="F127" i="1"/>
  <c r="Q201" i="1" l="1"/>
  <c r="P201" i="1"/>
  <c r="O201" i="1"/>
  <c r="N201" i="1"/>
  <c r="Q139" i="1"/>
  <c r="O139" i="1"/>
  <c r="H139" i="1"/>
  <c r="F139" i="1"/>
  <c r="Q157" i="1"/>
  <c r="O157" i="1"/>
  <c r="H157" i="1"/>
  <c r="F157" i="1"/>
  <c r="H171" i="1"/>
  <c r="F171" i="1"/>
  <c r="Q171" i="1"/>
  <c r="O171" i="1"/>
</calcChain>
</file>

<file path=xl/sharedStrings.xml><?xml version="1.0" encoding="utf-8"?>
<sst xmlns="http://schemas.openxmlformats.org/spreadsheetml/2006/main" count="608" uniqueCount="111">
  <si>
    <t>Indicadores Turísticos Tenerife</t>
  </si>
  <si>
    <t>Fuente: Encuestas de Alojamientos Turístico ISTAC</t>
  </si>
  <si>
    <t>Viajeros entrados en hoteles y apartamentos. Indicadores de capacidad. Indicadores de ocupación y de rentabilidad.</t>
  </si>
  <si>
    <t>Viajeros entrados en establecimientos alojativos (hoteles y apartamentos)</t>
  </si>
  <si>
    <t>var 22/21</t>
  </si>
  <si>
    <t>var 22/19</t>
  </si>
  <si>
    <t>dif 22-21</t>
  </si>
  <si>
    <t>dif 22-19</t>
  </si>
  <si>
    <t>Total (hotel + apartamento)</t>
  </si>
  <si>
    <t>Hoteles</t>
  </si>
  <si>
    <t>5 estrellas</t>
  </si>
  <si>
    <t>4 estrellas</t>
  </si>
  <si>
    <t>3 estrellas</t>
  </si>
  <si>
    <t>2 estrellas</t>
  </si>
  <si>
    <t>1 estrella</t>
  </si>
  <si>
    <t>Apartamentos</t>
  </si>
  <si>
    <t>4, 5 estrellas</t>
  </si>
  <si>
    <t>nd: dato no disponible ya que en algunos meses no se ha publicado el dato desagregado por tipología y categoría alojativa</t>
  </si>
  <si>
    <t>Viajeros entrados según lugar de residencia</t>
  </si>
  <si>
    <t>Total lugares de residencia</t>
  </si>
  <si>
    <t>Total residentes en España</t>
  </si>
  <si>
    <t>Canarias</t>
  </si>
  <si>
    <t>Residentes en Tenerife</t>
  </si>
  <si>
    <t>Resto Canarias</t>
  </si>
  <si>
    <t>Resto de España</t>
  </si>
  <si>
    <t>Total residentes en el extranjero</t>
  </si>
  <si>
    <t>Alemania</t>
  </si>
  <si>
    <t>Austria</t>
  </si>
  <si>
    <t>Canada</t>
  </si>
  <si>
    <t>Dinamarca</t>
  </si>
  <si>
    <t>Estados Unidos</t>
  </si>
  <si>
    <t>Finlandia</t>
  </si>
  <si>
    <t>Gran Bretaña</t>
  </si>
  <si>
    <t>Francia</t>
  </si>
  <si>
    <t>Holanda</t>
  </si>
  <si>
    <t>Bélgica</t>
  </si>
  <si>
    <t>Irlanda</t>
  </si>
  <si>
    <t>Italia</t>
  </si>
  <si>
    <t>Noruega</t>
  </si>
  <si>
    <t>Suecia</t>
  </si>
  <si>
    <t>Suiza</t>
  </si>
  <si>
    <t>Otros países</t>
  </si>
  <si>
    <t>Viajeros entrados según municipio de alojamiento</t>
  </si>
  <si>
    <t>Total municipios de alojamiento</t>
  </si>
  <si>
    <t>Adeje</t>
  </si>
  <si>
    <t>Arona</t>
  </si>
  <si>
    <t>Granadilla de Abona</t>
  </si>
  <si>
    <t>Puerto de la Cruz</t>
  </si>
  <si>
    <t>San Miguel de Abona</t>
  </si>
  <si>
    <t>Santa Cruz de Tenerife</t>
  </si>
  <si>
    <t>San Cristóbal de La Laguna</t>
  </si>
  <si>
    <t>Santiago del Teide</t>
  </si>
  <si>
    <t>Guía de Isora</t>
  </si>
  <si>
    <t>Resto de municipios de Tenerife</t>
  </si>
  <si>
    <t>Pernoctaciones en establecimientos alojativos (hoteles y apartamentos)</t>
  </si>
  <si>
    <t>Pernoctaciones según lugar de residencia</t>
  </si>
  <si>
    <t>Pernoctaciones según municipio de alojamiento</t>
  </si>
  <si>
    <r>
      <t xml:space="preserve">Estancia media en establecimientos alojativos (hoteles y apartamentos) </t>
    </r>
    <r>
      <rPr>
        <sz val="12"/>
        <color theme="1"/>
        <rFont val="Calibri"/>
        <family val="2"/>
        <scheme val="minor"/>
      </rPr>
      <t>(en días)</t>
    </r>
  </si>
  <si>
    <r>
      <t>Estancia media  según lugar de residencia</t>
    </r>
    <r>
      <rPr>
        <sz val="12"/>
        <color theme="1"/>
        <rFont val="Calibri"/>
        <family val="2"/>
        <scheme val="minor"/>
      </rPr>
      <t xml:space="preserve"> (en días)</t>
    </r>
  </si>
  <si>
    <t>Resto España</t>
  </si>
  <si>
    <r>
      <t>Estancia media  según municipio de alojamiento</t>
    </r>
    <r>
      <rPr>
        <sz val="12"/>
        <color theme="1"/>
        <rFont val="Calibri"/>
        <family val="2"/>
        <scheme val="minor"/>
      </rPr>
      <t xml:space="preserve"> (en días)</t>
    </r>
  </si>
  <si>
    <t>Tasas de ocupación por plaza en establecimientos alojativos (hoteles y apartamentos)</t>
  </si>
  <si>
    <t>Tasas de ocupación según municipio de alojamiento</t>
  </si>
  <si>
    <t>Indicadores de rentabilidad alojativa (hoteles y apartamentos)</t>
  </si>
  <si>
    <t>Ingresos totales según tipología y categoría alojativa</t>
  </si>
  <si>
    <t>5 Estrellas</t>
  </si>
  <si>
    <t>4 Estrellas</t>
  </si>
  <si>
    <t>3 Estrellas</t>
  </si>
  <si>
    <t>2 Estrellas</t>
  </si>
  <si>
    <t>1 Estrella</t>
  </si>
  <si>
    <t>Ingresos totales según municipio del alojamiento</t>
  </si>
  <si>
    <t>Tarifa media diaria (ADR) según tipología y categoría alojativa</t>
  </si>
  <si>
    <t>Tarifa media diaria (ADR) según municipio del alojamiento</t>
  </si>
  <si>
    <t>Resto de Tenerife</t>
  </si>
  <si>
    <t>Ingresos por habitación disponible (RevPAR) según tipología y categoría alojativa</t>
  </si>
  <si>
    <t>Ingresos por habitación disponible (RevPAR) según municipio del alojamiento</t>
  </si>
  <si>
    <t>Establecimientos abiertos y plazas ofertadas</t>
  </si>
  <si>
    <t>Número de establecimientos abiertos por tipología y categoría</t>
  </si>
  <si>
    <t>Número de establecimientos abiertos por municipio</t>
  </si>
  <si>
    <t>Número de plazas por tipología y categoría</t>
  </si>
  <si>
    <t>Número de plazas ofertadas por municipio</t>
  </si>
  <si>
    <t>Fuente: Encuestas de Alojamientos Turístico ISTAC. Elaboración Turismo de Tenerife</t>
  </si>
  <si>
    <t>Fuente: Estadísticas de tráfico aéreo - AENA</t>
  </si>
  <si>
    <t>Pasajeros llegados a los aeropuertos de Tenerife</t>
  </si>
  <si>
    <t>Pasajeros llegados a los aeropuertos de Tenerife según tipo de servicio</t>
  </si>
  <si>
    <t>cuota 2022</t>
  </si>
  <si>
    <t>Total llegadas</t>
  </si>
  <si>
    <t>llegadas regulares</t>
  </si>
  <si>
    <t>llegadas no regulares</t>
  </si>
  <si>
    <t>Pasajeros llegados a los aeropuertos de Tenerife procedencia del vuelo</t>
  </si>
  <si>
    <t>Procedencia del vuelo</t>
  </si>
  <si>
    <t>Total</t>
  </si>
  <si>
    <t>España</t>
  </si>
  <si>
    <t>aeropuertos insulares</t>
  </si>
  <si>
    <t>aeropuertos peninsulares</t>
  </si>
  <si>
    <t>Extranjero</t>
  </si>
  <si>
    <t>Reino Unido</t>
  </si>
  <si>
    <t>Luxemburgo</t>
  </si>
  <si>
    <t>Polonia</t>
  </si>
  <si>
    <t>Portugal</t>
  </si>
  <si>
    <t>Federación Rusa</t>
  </si>
  <si>
    <t>República Checa</t>
  </si>
  <si>
    <t>Resto países</t>
  </si>
  <si>
    <t>Pasajeros llegados a los aeropuertos de Tenerife según aeropuerto de llegada</t>
  </si>
  <si>
    <t>Tenerife Norte - Los Rodeos</t>
  </si>
  <si>
    <t>Tenerife Sur - Reina Sofía</t>
  </si>
  <si>
    <t>Operaciones de llegada a los aeropuertos de Tenerife según tipo de servicio</t>
  </si>
  <si>
    <t>Operaciones de llegada a los aeropuertos de Tenerife según procedencia del vuelo</t>
  </si>
  <si>
    <t>Operaciones de llegada a los aeropuertos de Tenerife según aeropuerto de llegada</t>
  </si>
  <si>
    <t>Fuente: AENA. Elaboración Turismo de Tenerife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</si>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</sst>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%"/>
    <numFmt numFmtId="165" formatCode="0.0"/>
    <numFmt numFmtId="166" formatCode="#,##0.0"/>
    <numFmt numFmtId="167" formatCode="#,##0\ &quot;€&quot;"/>
    <numFmt numFmtId="168" formatCode="#,##0.0\ &quot;€&quot;"/>
    <numFmt numFmtId="169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147DFC"/>
      <name val="Calibri"/>
      <family val="2"/>
      <scheme val="minor"/>
    </font>
    <font>
      <sz val="11"/>
      <color rgb="FF147DFC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FACCB"/>
      <name val="Calibri"/>
      <family val="2"/>
      <scheme val="minor"/>
    </font>
    <font>
      <sz val="11"/>
      <color rgb="FF0FACCB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E29700"/>
      <name val="Calibri"/>
      <family val="2"/>
      <scheme val="minor"/>
    </font>
    <font>
      <sz val="11"/>
      <color rgb="FFE297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rgb="FF666633"/>
      <name val="Calibri"/>
      <family val="2"/>
      <scheme val="minor"/>
    </font>
    <font>
      <sz val="11"/>
      <color rgb="FF66663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79057"/>
      <name val="Calibri"/>
      <family val="2"/>
      <scheme val="minor"/>
    </font>
    <font>
      <sz val="11"/>
      <color rgb="FFF79057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D8767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CD1FE"/>
        <bgColor indexed="64"/>
      </patternFill>
    </fill>
    <fill>
      <patternFill patternType="solid">
        <fgColor rgb="FFB1EDF9"/>
        <bgColor indexed="64"/>
      </patternFill>
    </fill>
    <fill>
      <patternFill patternType="solid">
        <fgColor rgb="FFB1F6F9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C1BF7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AB7F"/>
        <bgColor indexed="64"/>
      </patternFill>
    </fill>
  </fills>
  <borders count="143">
    <border>
      <left/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rgb="FFACD1FE"/>
      </left>
      <right style="hair">
        <color rgb="FFACD1FE"/>
      </right>
      <top/>
      <bottom style="hair">
        <color rgb="FFACD1FE"/>
      </bottom>
      <diagonal/>
    </border>
    <border>
      <left style="hair">
        <color rgb="FFACD1FE"/>
      </left>
      <right style="hair">
        <color rgb="FFACD1FE"/>
      </right>
      <top style="hair">
        <color rgb="FFACD1FE"/>
      </top>
      <bottom/>
      <diagonal/>
    </border>
    <border>
      <left style="hair">
        <color rgb="FFACD1FE"/>
      </left>
      <right style="hair">
        <color rgb="FFACD1FE"/>
      </right>
      <top style="hair">
        <color rgb="FFACD1FE"/>
      </top>
      <bottom style="hair">
        <color rgb="FFACD1FE"/>
      </bottom>
      <diagonal/>
    </border>
    <border>
      <left style="hair">
        <color rgb="FFACD1FE"/>
      </left>
      <right style="hair">
        <color rgb="FFACD1FE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ACD1FE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ACD1FE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rgb="FF0070C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hair">
        <color rgb="FF0FACCB"/>
      </left>
      <right style="hair">
        <color rgb="FF0FACCB"/>
      </right>
      <top/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ACD1FE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0FACCB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0FACCB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0FACCB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 style="hair">
        <color rgb="FFE29700"/>
      </left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/>
      <top style="dashed">
        <color theme="0" tint="-0.34998626667073579"/>
      </top>
      <bottom style="hair">
        <color rgb="FFE29700"/>
      </bottom>
      <diagonal/>
    </border>
    <border>
      <left/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rgb="FFE29700"/>
      </left>
      <right/>
      <top style="hair">
        <color rgb="FFE29700"/>
      </top>
      <bottom style="hair">
        <color rgb="FFE29700"/>
      </bottom>
      <diagonal/>
    </border>
    <border>
      <left/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rgb="FFE29700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/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dashed">
        <color theme="0" tint="-0.34998626667073579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9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9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/>
      <diagonal/>
    </border>
    <border>
      <left/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rgb="FF666633"/>
      </left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rgb="FF666633"/>
      </bottom>
      <diagonal/>
    </border>
    <border>
      <left/>
      <right/>
      <top/>
      <bottom style="hair">
        <color rgb="FF666633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/>
      <diagonal/>
    </border>
    <border>
      <left style="hair">
        <color rgb="FF666633"/>
      </left>
      <right/>
      <top style="dashed">
        <color theme="0" tint="-0.34998626667073579"/>
      </top>
      <bottom style="hair">
        <color rgb="FF666633"/>
      </bottom>
      <diagonal/>
    </border>
    <border>
      <left/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/>
      <top style="hair">
        <color rgb="FF666633"/>
      </top>
      <bottom style="hair">
        <color rgb="FF666633"/>
      </bottom>
      <diagonal/>
    </border>
    <border>
      <left/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34998626667073579"/>
      </left>
      <right/>
      <top style="hair">
        <color theme="0" tint="-4.9989318521683403E-2"/>
      </top>
      <bottom/>
      <diagonal/>
    </border>
    <border>
      <left/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rgb="FF666633"/>
      </bottom>
      <diagonal/>
    </border>
    <border>
      <left/>
      <right style="hair">
        <color theme="0" tint="-0.34998626667073579"/>
      </right>
      <top/>
      <bottom style="hair">
        <color rgb="FF666633"/>
      </bottom>
      <diagonal/>
    </border>
    <border>
      <left style="hair">
        <color theme="0" tint="-0.24994659260841701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/>
      <bottom style="hair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0.34998626667073579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dashed">
        <color theme="0" tint="-0.34998626667073579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/>
      <right/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0" tint="-0.24994659260841701"/>
      </left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8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8" tint="-0.24994659260841701"/>
      </bottom>
      <diagonal/>
    </border>
    <border>
      <left style="hair">
        <color rgb="FF0FACCB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0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 style="hair">
        <color rgb="FFF79057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0" tint="-0.34998626667073579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/>
      <diagonal/>
    </border>
    <border>
      <left style="hair">
        <color rgb="FFF79057"/>
      </left>
      <right style="hair">
        <color rgb="FFF79057"/>
      </right>
      <top style="hair">
        <color rgb="FFF79057"/>
      </top>
      <bottom style="hair">
        <color rgb="FFF79057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2">
    <xf numFmtId="0" fontId="0" fillId="0" borderId="0" xfId="0"/>
    <xf numFmtId="0" fontId="0" fillId="2" borderId="7" xfId="0" applyFill="1" applyBorder="1"/>
    <xf numFmtId="164" fontId="6" fillId="4" borderId="0" xfId="1" applyNumberFormat="1" applyFont="1" applyFill="1"/>
    <xf numFmtId="0" fontId="0" fillId="2" borderId="11" xfId="0" applyFill="1" applyBorder="1"/>
    <xf numFmtId="0" fontId="0" fillId="2" borderId="12" xfId="0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0" fontId="6" fillId="0" borderId="13" xfId="0" applyFont="1" applyBorder="1"/>
    <xf numFmtId="3" fontId="6" fillId="0" borderId="13" xfId="0" applyNumberFormat="1" applyFont="1" applyBorder="1"/>
    <xf numFmtId="164" fontId="6" fillId="0" borderId="13" xfId="1" applyNumberFormat="1" applyFont="1" applyBorder="1"/>
    <xf numFmtId="164" fontId="6" fillId="4" borderId="14" xfId="1" applyNumberFormat="1" applyFont="1" applyFill="1" applyBorder="1"/>
    <xf numFmtId="0" fontId="7" fillId="0" borderId="15" xfId="0" applyFont="1" applyBorder="1" applyAlignment="1">
      <alignment horizontal="left" indent="1"/>
    </xf>
    <xf numFmtId="3" fontId="7" fillId="0" borderId="15" xfId="0" applyNumberFormat="1" applyFont="1" applyBorder="1"/>
    <xf numFmtId="164" fontId="7" fillId="0" borderId="15" xfId="1" applyNumberFormat="1" applyFont="1" applyBorder="1"/>
    <xf numFmtId="164" fontId="7" fillId="4" borderId="16" xfId="1" applyNumberFormat="1" applyFont="1" applyFill="1" applyBorder="1"/>
    <xf numFmtId="0" fontId="0" fillId="0" borderId="17" xfId="0" applyBorder="1" applyAlignment="1">
      <alignment horizontal="left" indent="3"/>
    </xf>
    <xf numFmtId="3" fontId="0" fillId="0" borderId="17" xfId="0" applyNumberFormat="1" applyBorder="1"/>
    <xf numFmtId="164" fontId="0" fillId="0" borderId="17" xfId="1" applyNumberFormat="1" applyFont="1" applyBorder="1"/>
    <xf numFmtId="164" fontId="0" fillId="4" borderId="18" xfId="1" applyNumberFormat="1" applyFont="1" applyFill="1" applyBorder="1"/>
    <xf numFmtId="0" fontId="0" fillId="0" borderId="19" xfId="0" applyBorder="1" applyAlignment="1">
      <alignment horizontal="left" indent="3"/>
    </xf>
    <xf numFmtId="3" fontId="0" fillId="0" borderId="19" xfId="0" applyNumberFormat="1" applyBorder="1"/>
    <xf numFmtId="164" fontId="0" fillId="0" borderId="19" xfId="1" applyNumberFormat="1" applyFont="1" applyBorder="1"/>
    <xf numFmtId="0" fontId="0" fillId="0" borderId="20" xfId="0" applyBorder="1" applyAlignment="1">
      <alignment horizontal="left" indent="3"/>
    </xf>
    <xf numFmtId="3" fontId="0" fillId="0" borderId="20" xfId="0" applyNumberFormat="1" applyBorder="1"/>
    <xf numFmtId="164" fontId="0" fillId="0" borderId="20" xfId="1" applyNumberFormat="1" applyFont="1" applyBorder="1"/>
    <xf numFmtId="0" fontId="0" fillId="0" borderId="21" xfId="0" applyBorder="1" applyAlignment="1">
      <alignment horizontal="left" indent="2"/>
    </xf>
    <xf numFmtId="0" fontId="0" fillId="0" borderId="19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3" fontId="0" fillId="0" borderId="23" xfId="0" applyNumberFormat="1" applyBorder="1"/>
    <xf numFmtId="164" fontId="0" fillId="0" borderId="23" xfId="1" applyNumberFormat="1" applyFont="1" applyBorder="1"/>
    <xf numFmtId="164" fontId="0" fillId="4" borderId="24" xfId="1" applyNumberFormat="1" applyFont="1" applyFill="1" applyBorder="1"/>
    <xf numFmtId="0" fontId="5" fillId="4" borderId="28" xfId="0" applyFont="1" applyFill="1" applyBorder="1"/>
    <xf numFmtId="0" fontId="5" fillId="4" borderId="29" xfId="0" applyFont="1" applyFill="1" applyBorder="1"/>
    <xf numFmtId="0" fontId="5" fillId="4" borderId="30" xfId="0" applyFont="1" applyFill="1" applyBorder="1"/>
    <xf numFmtId="9" fontId="0" fillId="0" borderId="0" xfId="1" applyFont="1"/>
    <xf numFmtId="164" fontId="0" fillId="0" borderId="0" xfId="1" applyNumberFormat="1" applyFont="1"/>
    <xf numFmtId="164" fontId="7" fillId="4" borderId="15" xfId="1" applyNumberFormat="1" applyFont="1" applyFill="1" applyBorder="1"/>
    <xf numFmtId="1" fontId="0" fillId="0" borderId="0" xfId="0" applyNumberForma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2"/>
    </xf>
    <xf numFmtId="3" fontId="0" fillId="0" borderId="18" xfId="0" applyNumberFormat="1" applyBorder="1"/>
    <xf numFmtId="164" fontId="0" fillId="0" borderId="18" xfId="1" applyNumberFormat="1" applyFont="1" applyBorder="1"/>
    <xf numFmtId="0" fontId="0" fillId="0" borderId="20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8" fillId="0" borderId="14" xfId="0" applyFont="1" applyBorder="1" applyAlignment="1">
      <alignment horizontal="left"/>
    </xf>
    <xf numFmtId="3" fontId="8" fillId="0" borderId="14" xfId="0" applyNumberFormat="1" applyFont="1" applyBorder="1"/>
    <xf numFmtId="164" fontId="8" fillId="0" borderId="14" xfId="1" applyNumberFormat="1" applyFont="1" applyBorder="1"/>
    <xf numFmtId="164" fontId="8" fillId="4" borderId="16" xfId="1" applyNumberFormat="1" applyFont="1" applyFill="1" applyBorder="1"/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left"/>
    </xf>
    <xf numFmtId="3" fontId="0" fillId="0" borderId="31" xfId="0" applyNumberFormat="1" applyBorder="1"/>
    <xf numFmtId="164" fontId="0" fillId="0" borderId="31" xfId="1" applyNumberFormat="1" applyFont="1" applyBorder="1"/>
    <xf numFmtId="0" fontId="0" fillId="0" borderId="23" xfId="0" applyBorder="1" applyAlignment="1">
      <alignment horizontal="left"/>
    </xf>
    <xf numFmtId="0" fontId="0" fillId="0" borderId="32" xfId="0" applyBorder="1" applyAlignment="1">
      <alignment horizontal="left"/>
    </xf>
    <xf numFmtId="3" fontId="0" fillId="0" borderId="32" xfId="0" applyNumberFormat="1" applyBorder="1"/>
    <xf numFmtId="164" fontId="0" fillId="0" borderId="32" xfId="1" applyNumberFormat="1" applyFont="1" applyBorder="1"/>
    <xf numFmtId="0" fontId="0" fillId="2" borderId="33" xfId="0" applyFill="1" applyBorder="1"/>
    <xf numFmtId="164" fontId="6" fillId="6" borderId="0" xfId="1" applyNumberFormat="1" applyFont="1" applyFill="1"/>
    <xf numFmtId="164" fontId="6" fillId="6" borderId="0" xfId="1" applyNumberFormat="1" applyFont="1" applyFill="1" applyAlignment="1">
      <alignment horizontal="center" vertical="center" wrapText="1"/>
    </xf>
    <xf numFmtId="0" fontId="9" fillId="0" borderId="34" xfId="0" applyFont="1" applyBorder="1"/>
    <xf numFmtId="3" fontId="9" fillId="0" borderId="34" xfId="0" applyNumberFormat="1" applyFont="1" applyBorder="1"/>
    <xf numFmtId="164" fontId="9" fillId="0" borderId="34" xfId="1" applyNumberFormat="1" applyFont="1" applyBorder="1"/>
    <xf numFmtId="164" fontId="9" fillId="6" borderId="35" xfId="1" applyNumberFormat="1" applyFont="1" applyFill="1" applyBorder="1"/>
    <xf numFmtId="0" fontId="10" fillId="0" borderId="36" xfId="0" applyFont="1" applyBorder="1" applyAlignment="1">
      <alignment horizontal="left" indent="1"/>
    </xf>
    <xf numFmtId="3" fontId="10" fillId="0" borderId="36" xfId="0" applyNumberFormat="1" applyFont="1" applyBorder="1"/>
    <xf numFmtId="164" fontId="10" fillId="0" borderId="36" xfId="1" applyNumberFormat="1" applyFont="1" applyBorder="1"/>
    <xf numFmtId="164" fontId="10" fillId="6" borderId="36" xfId="1" applyNumberFormat="1" applyFont="1" applyFill="1" applyBorder="1"/>
    <xf numFmtId="164" fontId="0" fillId="6" borderId="18" xfId="1" applyNumberFormat="1" applyFont="1" applyFill="1" applyBorder="1"/>
    <xf numFmtId="0" fontId="0" fillId="0" borderId="20" xfId="0" applyBorder="1" applyAlignment="1">
      <alignment horizontal="left" indent="2"/>
    </xf>
    <xf numFmtId="0" fontId="10" fillId="0" borderId="34" xfId="0" applyFont="1" applyBorder="1"/>
    <xf numFmtId="3" fontId="10" fillId="0" borderId="34" xfId="0" applyNumberFormat="1" applyFont="1" applyBorder="1"/>
    <xf numFmtId="164" fontId="10" fillId="0" borderId="34" xfId="1" applyNumberFormat="1" applyFont="1" applyBorder="1"/>
    <xf numFmtId="164" fontId="10" fillId="6" borderId="37" xfId="1" applyNumberFormat="1" applyFont="1" applyFill="1" applyBorder="1"/>
    <xf numFmtId="0" fontId="0" fillId="0" borderId="23" xfId="0" applyBorder="1" applyAlignment="1">
      <alignment horizontal="left" indent="1"/>
    </xf>
    <xf numFmtId="0" fontId="0" fillId="0" borderId="38" xfId="0" applyBorder="1" applyAlignment="1">
      <alignment horizontal="left" indent="1"/>
    </xf>
    <xf numFmtId="3" fontId="0" fillId="0" borderId="38" xfId="0" applyNumberFormat="1" applyBorder="1"/>
    <xf numFmtId="164" fontId="0" fillId="0" borderId="38" xfId="1" applyNumberFormat="1" applyFont="1" applyBorder="1"/>
    <xf numFmtId="0" fontId="0" fillId="0" borderId="39" xfId="0" applyBorder="1" applyAlignment="1">
      <alignment horizontal="left" indent="1"/>
    </xf>
    <xf numFmtId="3" fontId="0" fillId="0" borderId="39" xfId="0" applyNumberFormat="1" applyBorder="1"/>
    <xf numFmtId="164" fontId="0" fillId="0" borderId="39" xfId="1" applyNumberFormat="1" applyFont="1" applyBorder="1"/>
    <xf numFmtId="164" fontId="0" fillId="6" borderId="40" xfId="1" applyNumberFormat="1" applyFont="1" applyFill="1" applyBorder="1"/>
    <xf numFmtId="164" fontId="0" fillId="6" borderId="0" xfId="1" applyNumberFormat="1" applyFont="1" applyFill="1"/>
    <xf numFmtId="0" fontId="0" fillId="0" borderId="32" xfId="0" applyBorder="1" applyAlignment="1">
      <alignment horizontal="left" indent="1"/>
    </xf>
    <xf numFmtId="0" fontId="0" fillId="0" borderId="41" xfId="0" applyBorder="1"/>
    <xf numFmtId="3" fontId="0" fillId="0" borderId="41" xfId="0" applyNumberFormat="1" applyBorder="1"/>
    <xf numFmtId="164" fontId="0" fillId="0" borderId="41" xfId="1" applyNumberFormat="1" applyFont="1" applyBorder="1"/>
    <xf numFmtId="0" fontId="0" fillId="0" borderId="19" xfId="0" applyBorder="1"/>
    <xf numFmtId="0" fontId="0" fillId="0" borderId="23" xfId="0" applyBorder="1"/>
    <xf numFmtId="0" fontId="0" fillId="0" borderId="22" xfId="0" applyBorder="1"/>
    <xf numFmtId="3" fontId="0" fillId="0" borderId="22" xfId="0" applyNumberFormat="1" applyBorder="1"/>
    <xf numFmtId="164" fontId="0" fillId="0" borderId="22" xfId="1" applyNumberFormat="1" applyFont="1" applyBorder="1"/>
    <xf numFmtId="0" fontId="0" fillId="7" borderId="0" xfId="0" applyFill="1" applyAlignment="1">
      <alignment horizontal="center"/>
    </xf>
    <xf numFmtId="0" fontId="0" fillId="2" borderId="42" xfId="0" applyFill="1" applyBorder="1"/>
    <xf numFmtId="0" fontId="0" fillId="2" borderId="8" xfId="0" applyFill="1" applyBorder="1"/>
    <xf numFmtId="0" fontId="0" fillId="7" borderId="0" xfId="0" applyFill="1"/>
    <xf numFmtId="0" fontId="12" fillId="0" borderId="43" xfId="0" applyFont="1" applyBorder="1"/>
    <xf numFmtId="165" fontId="13" fillId="0" borderId="43" xfId="0" applyNumberFormat="1" applyFont="1" applyBorder="1" applyAlignment="1">
      <alignment horizontal="right"/>
    </xf>
    <xf numFmtId="2" fontId="13" fillId="7" borderId="0" xfId="0" applyNumberFormat="1" applyFont="1" applyFill="1" applyAlignment="1">
      <alignment horizontal="center"/>
    </xf>
    <xf numFmtId="2" fontId="0" fillId="0" borderId="0" xfId="0" applyNumberFormat="1"/>
    <xf numFmtId="0" fontId="13" fillId="0" borderId="46" xfId="0" applyFont="1" applyBorder="1" applyAlignment="1">
      <alignment horizontal="left" indent="1"/>
    </xf>
    <xf numFmtId="165" fontId="13" fillId="0" borderId="46" xfId="0" applyNumberFormat="1" applyFont="1" applyBorder="1" applyAlignment="1">
      <alignment horizontal="right"/>
    </xf>
    <xf numFmtId="0" fontId="0" fillId="0" borderId="49" xfId="0" applyBorder="1" applyAlignment="1">
      <alignment horizontal="left" indent="2"/>
    </xf>
    <xf numFmtId="165" fontId="0" fillId="0" borderId="49" xfId="0" applyNumberFormat="1" applyBorder="1" applyAlignment="1">
      <alignment horizontal="right"/>
    </xf>
    <xf numFmtId="2" fontId="0" fillId="7" borderId="0" xfId="0" applyNumberFormat="1" applyFill="1" applyAlignment="1">
      <alignment horizontal="center"/>
    </xf>
    <xf numFmtId="165" fontId="0" fillId="0" borderId="19" xfId="0" applyNumberFormat="1" applyBorder="1" applyAlignment="1">
      <alignment horizontal="right"/>
    </xf>
    <xf numFmtId="0" fontId="0" fillId="0" borderId="54" xfId="0" applyBorder="1" applyAlignment="1">
      <alignment horizontal="left" indent="2"/>
    </xf>
    <xf numFmtId="165" fontId="0" fillId="0" borderId="54" xfId="0" applyNumberFormat="1" applyBorder="1" applyAlignment="1">
      <alignment horizontal="right"/>
    </xf>
    <xf numFmtId="0" fontId="13" fillId="0" borderId="57" xfId="0" applyFont="1" applyBorder="1" applyAlignment="1">
      <alignment horizontal="left" indent="1"/>
    </xf>
    <xf numFmtId="165" fontId="13" fillId="0" borderId="57" xfId="0" applyNumberFormat="1" applyFont="1" applyBorder="1" applyAlignment="1">
      <alignment horizontal="right"/>
    </xf>
    <xf numFmtId="165" fontId="0" fillId="0" borderId="58" xfId="0" applyNumberFormat="1" applyBorder="1" applyAlignment="1">
      <alignment horizontal="right"/>
    </xf>
    <xf numFmtId="165" fontId="0" fillId="0" borderId="61" xfId="0" applyNumberFormat="1" applyBorder="1" applyAlignment="1">
      <alignment horizontal="right"/>
    </xf>
    <xf numFmtId="165" fontId="0" fillId="0" borderId="64" xfId="0" applyNumberFormat="1" applyBorder="1" applyAlignment="1">
      <alignment horizontal="right"/>
    </xf>
    <xf numFmtId="165" fontId="13" fillId="0" borderId="43" xfId="0" applyNumberFormat="1" applyFont="1" applyBorder="1" applyAlignment="1">
      <alignment horizontal="center"/>
    </xf>
    <xf numFmtId="0" fontId="13" fillId="0" borderId="43" xfId="0" applyFont="1" applyBorder="1"/>
    <xf numFmtId="0" fontId="0" fillId="0" borderId="49" xfId="0" applyBorder="1" applyAlignment="1">
      <alignment horizontal="left" indent="1"/>
    </xf>
    <xf numFmtId="165" fontId="0" fillId="0" borderId="49" xfId="0" applyNumberFormat="1" applyBorder="1" applyAlignment="1">
      <alignment horizontal="center"/>
    </xf>
    <xf numFmtId="0" fontId="0" fillId="0" borderId="54" xfId="0" applyBorder="1" applyAlignment="1">
      <alignment horizontal="left" indent="1"/>
    </xf>
    <xf numFmtId="165" fontId="0" fillId="0" borderId="54" xfId="0" applyNumberFormat="1" applyBorder="1" applyAlignment="1">
      <alignment horizontal="center"/>
    </xf>
    <xf numFmtId="0" fontId="13" fillId="0" borderId="46" xfId="0" applyFont="1" applyBorder="1"/>
    <xf numFmtId="165" fontId="13" fillId="0" borderId="46" xfId="0" applyNumberFormat="1" applyFont="1" applyBorder="1" applyAlignment="1">
      <alignment horizontal="center"/>
    </xf>
    <xf numFmtId="0" fontId="0" fillId="0" borderId="67" xfId="0" applyBorder="1" applyAlignment="1">
      <alignment horizontal="left" indent="1"/>
    </xf>
    <xf numFmtId="165" fontId="0" fillId="0" borderId="67" xfId="0" applyNumberFormat="1" applyBorder="1" applyAlignment="1">
      <alignment horizontal="right"/>
    </xf>
    <xf numFmtId="165" fontId="0" fillId="0" borderId="67" xfId="0" applyNumberFormat="1" applyBorder="1" applyAlignment="1">
      <alignment horizontal="center"/>
    </xf>
    <xf numFmtId="0" fontId="0" fillId="0" borderId="61" xfId="0" applyBorder="1" applyAlignment="1">
      <alignment horizontal="left" indent="1"/>
    </xf>
    <xf numFmtId="165" fontId="0" fillId="0" borderId="61" xfId="0" applyNumberFormat="1" applyBorder="1" applyAlignment="1">
      <alignment horizontal="center"/>
    </xf>
    <xf numFmtId="0" fontId="0" fillId="0" borderId="64" xfId="0" applyBorder="1" applyAlignment="1">
      <alignment horizontal="left" indent="1"/>
    </xf>
    <xf numFmtId="165" fontId="0" fillId="0" borderId="64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13" fillId="0" borderId="43" xfId="0" applyNumberFormat="1" applyFont="1" applyBorder="1" applyAlignment="1">
      <alignment horizontal="right"/>
    </xf>
    <xf numFmtId="2" fontId="13" fillId="0" borderId="43" xfId="0" applyNumberFormat="1" applyFont="1" applyBorder="1" applyAlignment="1">
      <alignment horizontal="center"/>
    </xf>
    <xf numFmtId="0" fontId="0" fillId="0" borderId="68" xfId="0" applyBorder="1"/>
    <xf numFmtId="2" fontId="0" fillId="0" borderId="68" xfId="0" applyNumberFormat="1" applyBorder="1" applyAlignment="1">
      <alignment horizontal="right"/>
    </xf>
    <xf numFmtId="2" fontId="0" fillId="0" borderId="68" xfId="0" applyNumberFormat="1" applyBorder="1" applyAlignment="1">
      <alignment horizontal="center"/>
    </xf>
    <xf numFmtId="0" fontId="0" fillId="0" borderId="61" xfId="0" applyBorder="1"/>
    <xf numFmtId="2" fontId="0" fillId="0" borderId="61" xfId="0" applyNumberFormat="1" applyBorder="1" applyAlignment="1">
      <alignment horizontal="right"/>
    </xf>
    <xf numFmtId="2" fontId="0" fillId="0" borderId="61" xfId="0" applyNumberFormat="1" applyBorder="1" applyAlignment="1">
      <alignment horizontal="center"/>
    </xf>
    <xf numFmtId="0" fontId="0" fillId="0" borderId="69" xfId="0" applyBorder="1"/>
    <xf numFmtId="2" fontId="0" fillId="0" borderId="69" xfId="0" applyNumberFormat="1" applyBorder="1" applyAlignment="1">
      <alignment horizontal="center"/>
    </xf>
    <xf numFmtId="0" fontId="0" fillId="0" borderId="64" xfId="0" applyBorder="1"/>
    <xf numFmtId="2" fontId="0" fillId="0" borderId="64" xfId="0" applyNumberFormat="1" applyBorder="1" applyAlignment="1">
      <alignment horizontal="right"/>
    </xf>
    <xf numFmtId="2" fontId="0" fillId="0" borderId="64" xfId="0" applyNumberFormat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14" fillId="0" borderId="70" xfId="0" applyFont="1" applyBorder="1"/>
    <xf numFmtId="164" fontId="15" fillId="0" borderId="70" xfId="1" applyNumberFormat="1" applyFont="1" applyBorder="1"/>
    <xf numFmtId="166" fontId="15" fillId="0" borderId="70" xfId="0" applyNumberFormat="1" applyFont="1" applyBorder="1"/>
    <xf numFmtId="166" fontId="15" fillId="8" borderId="0" xfId="0" applyNumberFormat="1" applyFont="1" applyFill="1" applyAlignment="1">
      <alignment horizontal="center"/>
    </xf>
    <xf numFmtId="0" fontId="15" fillId="0" borderId="73" xfId="0" applyFont="1" applyBorder="1" applyAlignment="1">
      <alignment horizontal="left" indent="1"/>
    </xf>
    <xf numFmtId="164" fontId="15" fillId="0" borderId="73" xfId="1" applyNumberFormat="1" applyFont="1" applyBorder="1"/>
    <xf numFmtId="166" fontId="15" fillId="0" borderId="73" xfId="0" applyNumberFormat="1" applyFont="1" applyBorder="1"/>
    <xf numFmtId="0" fontId="0" fillId="0" borderId="76" xfId="0" applyBorder="1" applyAlignment="1">
      <alignment horizontal="left" indent="2"/>
    </xf>
    <xf numFmtId="164" fontId="0" fillId="0" borderId="76" xfId="1" applyNumberFormat="1" applyFont="1" applyBorder="1"/>
    <xf numFmtId="166" fontId="0" fillId="0" borderId="76" xfId="0" applyNumberFormat="1" applyBorder="1"/>
    <xf numFmtId="166" fontId="0" fillId="8" borderId="0" xfId="0" applyNumberFormat="1" applyFill="1" applyAlignment="1">
      <alignment horizontal="center"/>
    </xf>
    <xf numFmtId="166" fontId="0" fillId="0" borderId="19" xfId="0" applyNumberFormat="1" applyBorder="1"/>
    <xf numFmtId="0" fontId="0" fillId="0" borderId="79" xfId="0" applyBorder="1" applyAlignment="1">
      <alignment horizontal="left" indent="2"/>
    </xf>
    <xf numFmtId="164" fontId="0" fillId="0" borderId="79" xfId="1" applyNumberFormat="1" applyFont="1" applyBorder="1"/>
    <xf numFmtId="166" fontId="0" fillId="0" borderId="79" xfId="0" applyNumberFormat="1" applyBorder="1"/>
    <xf numFmtId="166" fontId="0" fillId="0" borderId="22" xfId="0" applyNumberFormat="1" applyBorder="1"/>
    <xf numFmtId="0" fontId="0" fillId="2" borderId="33" xfId="0" applyFill="1" applyBorder="1" applyAlignment="1">
      <alignment horizontal="center" vertical="center" wrapText="1"/>
    </xf>
    <xf numFmtId="164" fontId="15" fillId="0" borderId="70" xfId="1" applyNumberFormat="1" applyFont="1" applyBorder="1" applyAlignment="1">
      <alignment horizontal="right"/>
    </xf>
    <xf numFmtId="0" fontId="0" fillId="0" borderId="76" xfId="0" applyBorder="1"/>
    <xf numFmtId="164" fontId="0" fillId="0" borderId="19" xfId="1" applyNumberFormat="1" applyFont="1" applyBorder="1" applyAlignment="1">
      <alignment horizontal="right"/>
    </xf>
    <xf numFmtId="166" fontId="0" fillId="0" borderId="19" xfId="0" applyNumberForma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166" fontId="0" fillId="0" borderId="23" xfId="0" applyNumberFormat="1" applyBorder="1" applyAlignment="1">
      <alignment horizontal="right"/>
    </xf>
    <xf numFmtId="0" fontId="0" fillId="10" borderId="0" xfId="0" applyFill="1" applyAlignment="1">
      <alignment horizontal="center"/>
    </xf>
    <xf numFmtId="0" fontId="0" fillId="10" borderId="0" xfId="0" applyFill="1"/>
    <xf numFmtId="0" fontId="17" fillId="0" borderId="86" xfId="0" applyFont="1" applyBorder="1"/>
    <xf numFmtId="167" fontId="17" fillId="0" borderId="86" xfId="0" applyNumberFormat="1" applyFont="1" applyBorder="1"/>
    <xf numFmtId="164" fontId="17" fillId="0" borderId="86" xfId="1" applyNumberFormat="1" applyFont="1" applyBorder="1"/>
    <xf numFmtId="164" fontId="17" fillId="10" borderId="0" xfId="1" applyNumberFormat="1" applyFont="1" applyFill="1"/>
    <xf numFmtId="0" fontId="18" fillId="0" borderId="87" xfId="0" applyFont="1" applyBorder="1" applyAlignment="1">
      <alignment horizontal="left" indent="1"/>
    </xf>
    <xf numFmtId="167" fontId="18" fillId="0" borderId="87" xfId="0" applyNumberFormat="1" applyFont="1" applyBorder="1"/>
    <xf numFmtId="164" fontId="18" fillId="0" borderId="87" xfId="1" applyNumberFormat="1" applyFont="1" applyBorder="1"/>
    <xf numFmtId="164" fontId="18" fillId="10" borderId="0" xfId="1" applyNumberFormat="1" applyFont="1" applyFill="1"/>
    <xf numFmtId="164" fontId="18" fillId="0" borderId="87" xfId="1" applyNumberFormat="1" applyFont="1" applyBorder="1" applyAlignment="1">
      <alignment horizontal="right"/>
    </xf>
    <xf numFmtId="3" fontId="18" fillId="0" borderId="87" xfId="0" applyNumberFormat="1" applyFont="1" applyBorder="1" applyAlignment="1">
      <alignment horizontal="right"/>
    </xf>
    <xf numFmtId="167" fontId="0" fillId="0" borderId="0" xfId="0" applyNumberFormat="1"/>
    <xf numFmtId="0" fontId="0" fillId="0" borderId="88" xfId="0" applyBorder="1" applyAlignment="1">
      <alignment horizontal="left" indent="2"/>
    </xf>
    <xf numFmtId="167" fontId="0" fillId="0" borderId="89" xfId="0" applyNumberFormat="1" applyBorder="1"/>
    <xf numFmtId="164" fontId="0" fillId="0" borderId="89" xfId="1" applyNumberFormat="1" applyFont="1" applyBorder="1"/>
    <xf numFmtId="164" fontId="0" fillId="10" borderId="0" xfId="1" applyNumberFormat="1" applyFont="1" applyFill="1"/>
    <xf numFmtId="164" fontId="0" fillId="0" borderId="88" xfId="1" applyNumberFormat="1" applyFont="1" applyBorder="1" applyAlignment="1">
      <alignment horizontal="right"/>
    </xf>
    <xf numFmtId="3" fontId="0" fillId="0" borderId="88" xfId="0" applyNumberFormat="1" applyBorder="1" applyAlignment="1">
      <alignment horizontal="right"/>
    </xf>
    <xf numFmtId="0" fontId="0" fillId="0" borderId="90" xfId="0" applyBorder="1" applyAlignment="1">
      <alignment horizontal="left" indent="2"/>
    </xf>
    <xf numFmtId="167" fontId="0" fillId="0" borderId="19" xfId="0" applyNumberFormat="1" applyBorder="1"/>
    <xf numFmtId="3" fontId="0" fillId="0" borderId="19" xfId="0" applyNumberFormat="1" applyBorder="1" applyAlignment="1">
      <alignment horizontal="right"/>
    </xf>
    <xf numFmtId="0" fontId="0" fillId="0" borderId="91" xfId="0" applyBorder="1" applyAlignment="1">
      <alignment horizontal="left" indent="2"/>
    </xf>
    <xf numFmtId="0" fontId="0" fillId="0" borderId="92" xfId="0" applyBorder="1" applyAlignment="1">
      <alignment horizontal="left" indent="2"/>
    </xf>
    <xf numFmtId="167" fontId="0" fillId="0" borderId="93" xfId="0" applyNumberFormat="1" applyBorder="1"/>
    <xf numFmtId="164" fontId="0" fillId="0" borderId="93" xfId="1" applyNumberFormat="1" applyFont="1" applyBorder="1"/>
    <xf numFmtId="164" fontId="0" fillId="0" borderId="93" xfId="1" applyNumberFormat="1" applyFont="1" applyBorder="1" applyAlignment="1">
      <alignment horizontal="right"/>
    </xf>
    <xf numFmtId="3" fontId="0" fillId="0" borderId="93" xfId="0" applyNumberFormat="1" applyBorder="1" applyAlignment="1">
      <alignment horizontal="right"/>
    </xf>
    <xf numFmtId="167" fontId="0" fillId="0" borderId="21" xfId="0" applyNumberFormat="1" applyBorder="1"/>
    <xf numFmtId="164" fontId="0" fillId="0" borderId="21" xfId="1" applyNumberFormat="1" applyFont="1" applyBorder="1"/>
    <xf numFmtId="164" fontId="0" fillId="0" borderId="21" xfId="1" applyNumberFormat="1" applyFon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67" fontId="0" fillId="0" borderId="22" xfId="0" applyNumberFormat="1" applyBorder="1"/>
    <xf numFmtId="164" fontId="0" fillId="0" borderId="22" xfId="1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164" fontId="17" fillId="0" borderId="86" xfId="1" applyNumberFormat="1" applyFont="1" applyBorder="1" applyAlignment="1">
      <alignment horizontal="right"/>
    </xf>
    <xf numFmtId="167" fontId="0" fillId="0" borderId="41" xfId="0" applyNumberFormat="1" applyBorder="1"/>
    <xf numFmtId="164" fontId="0" fillId="0" borderId="41" xfId="1" applyNumberFormat="1" applyFont="1" applyBorder="1" applyAlignment="1">
      <alignment horizontal="right"/>
    </xf>
    <xf numFmtId="0" fontId="0" fillId="2" borderId="94" xfId="0" applyFill="1" applyBorder="1" applyAlignment="1">
      <alignment vertical="center" wrapText="1"/>
    </xf>
    <xf numFmtId="168" fontId="17" fillId="0" borderId="86" xfId="0" applyNumberFormat="1" applyFont="1" applyBorder="1"/>
    <xf numFmtId="164" fontId="17" fillId="0" borderId="95" xfId="1" applyNumberFormat="1" applyFont="1" applyBorder="1" applyAlignment="1"/>
    <xf numFmtId="169" fontId="17" fillId="0" borderId="86" xfId="0" applyNumberFormat="1" applyFont="1" applyBorder="1" applyAlignment="1">
      <alignment horizontal="right" indent="1"/>
    </xf>
    <xf numFmtId="0" fontId="17" fillId="10" borderId="0" xfId="0" applyFont="1" applyFill="1"/>
    <xf numFmtId="168" fontId="18" fillId="0" borderId="87" xfId="0" applyNumberFormat="1" applyFont="1" applyBorder="1"/>
    <xf numFmtId="164" fontId="18" fillId="0" borderId="97" xfId="1" applyNumberFormat="1" applyFont="1" applyBorder="1" applyAlignment="1"/>
    <xf numFmtId="169" fontId="18" fillId="0" borderId="87" xfId="0" applyNumberFormat="1" applyFont="1" applyBorder="1" applyAlignment="1">
      <alignment horizontal="right" indent="1"/>
    </xf>
    <xf numFmtId="0" fontId="18" fillId="10" borderId="0" xfId="0" applyFont="1" applyFill="1"/>
    <xf numFmtId="168" fontId="0" fillId="0" borderId="89" xfId="0" applyNumberFormat="1" applyBorder="1"/>
    <xf numFmtId="164" fontId="0" fillId="0" borderId="99" xfId="1" applyNumberFormat="1" applyFont="1" applyBorder="1" applyAlignment="1"/>
    <xf numFmtId="169" fontId="0" fillId="0" borderId="88" xfId="0" applyNumberFormat="1" applyBorder="1" applyAlignment="1">
      <alignment horizontal="right" indent="1"/>
    </xf>
    <xf numFmtId="168" fontId="0" fillId="0" borderId="19" xfId="0" applyNumberFormat="1" applyBorder="1"/>
    <xf numFmtId="164" fontId="0" fillId="0" borderId="101" xfId="1" applyNumberFormat="1" applyFont="1" applyBorder="1" applyAlignment="1"/>
    <xf numFmtId="169" fontId="0" fillId="0" borderId="90" xfId="0" applyNumberFormat="1" applyBorder="1" applyAlignment="1">
      <alignment horizontal="right" indent="1"/>
    </xf>
    <xf numFmtId="164" fontId="0" fillId="0" borderId="103" xfId="1" applyNumberFormat="1" applyFont="1" applyBorder="1" applyAlignment="1"/>
    <xf numFmtId="169" fontId="0" fillId="0" borderId="91" xfId="0" applyNumberFormat="1" applyBorder="1" applyAlignment="1">
      <alignment horizontal="right" indent="1"/>
    </xf>
    <xf numFmtId="168" fontId="0" fillId="0" borderId="93" xfId="0" applyNumberFormat="1" applyBorder="1"/>
    <xf numFmtId="164" fontId="0" fillId="0" borderId="105" xfId="1" applyNumberFormat="1" applyFont="1" applyBorder="1" applyAlignment="1"/>
    <xf numFmtId="169" fontId="0" fillId="0" borderId="92" xfId="0" applyNumberFormat="1" applyBorder="1" applyAlignment="1">
      <alignment horizontal="right" indent="1"/>
    </xf>
    <xf numFmtId="168" fontId="0" fillId="0" borderId="21" xfId="0" applyNumberFormat="1" applyBorder="1"/>
    <xf numFmtId="164" fontId="0" fillId="0" borderId="107" xfId="1" applyNumberFormat="1" applyFont="1" applyBorder="1" applyAlignment="1"/>
    <xf numFmtId="169" fontId="0" fillId="0" borderId="21" xfId="0" applyNumberFormat="1" applyBorder="1" applyAlignment="1">
      <alignment horizontal="right" indent="1"/>
    </xf>
    <xf numFmtId="164" fontId="0" fillId="0" borderId="52" xfId="1" applyNumberFormat="1" applyFont="1" applyBorder="1" applyAlignment="1"/>
    <xf numFmtId="169" fontId="0" fillId="0" borderId="19" xfId="0" applyNumberFormat="1" applyBorder="1" applyAlignment="1">
      <alignment horizontal="right" indent="1"/>
    </xf>
    <xf numFmtId="168" fontId="0" fillId="0" borderId="22" xfId="0" applyNumberFormat="1" applyBorder="1"/>
    <xf numFmtId="164" fontId="0" fillId="0" borderId="84" xfId="1" applyNumberFormat="1" applyFont="1" applyBorder="1" applyAlignment="1"/>
    <xf numFmtId="169" fontId="0" fillId="0" borderId="23" xfId="0" applyNumberFormat="1" applyBorder="1" applyAlignment="1">
      <alignment horizontal="right" indent="1"/>
    </xf>
    <xf numFmtId="0" fontId="0" fillId="2" borderId="8" xfId="0" applyFill="1" applyBorder="1" applyAlignment="1">
      <alignment vertical="center" wrapText="1"/>
    </xf>
    <xf numFmtId="164" fontId="17" fillId="0" borderId="95" xfId="1" applyNumberFormat="1" applyFont="1" applyBorder="1" applyAlignment="1">
      <alignment horizontal="right"/>
    </xf>
    <xf numFmtId="169" fontId="17" fillId="0" borderId="86" xfId="0" applyNumberFormat="1" applyFont="1" applyBorder="1" applyAlignment="1">
      <alignment horizontal="right" indent="2"/>
    </xf>
    <xf numFmtId="168" fontId="0" fillId="0" borderId="41" xfId="0" applyNumberFormat="1" applyBorder="1"/>
    <xf numFmtId="164" fontId="0" fillId="0" borderId="107" xfId="1" applyNumberFormat="1" applyFont="1" applyBorder="1" applyAlignment="1">
      <alignment horizontal="right"/>
    </xf>
    <xf numFmtId="164" fontId="0" fillId="0" borderId="109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 indent="1"/>
    </xf>
    <xf numFmtId="164" fontId="0" fillId="0" borderId="52" xfId="1" applyNumberFormat="1" applyFont="1" applyBorder="1" applyAlignment="1">
      <alignment horizontal="right"/>
    </xf>
    <xf numFmtId="169" fontId="17" fillId="0" borderId="86" xfId="0" applyNumberFormat="1" applyFont="1" applyBorder="1"/>
    <xf numFmtId="169" fontId="18" fillId="0" borderId="87" xfId="0" applyNumberFormat="1" applyFont="1" applyBorder="1" applyAlignment="1">
      <alignment horizontal="right"/>
    </xf>
    <xf numFmtId="169" fontId="0" fillId="0" borderId="19" xfId="0" applyNumberFormat="1" applyBorder="1"/>
    <xf numFmtId="164" fontId="0" fillId="0" borderId="112" xfId="1" applyNumberFormat="1" applyFont="1" applyBorder="1" applyAlignment="1">
      <alignment horizontal="right"/>
    </xf>
    <xf numFmtId="169" fontId="0" fillId="0" borderId="32" xfId="0" applyNumberFormat="1" applyBorder="1"/>
    <xf numFmtId="0" fontId="0" fillId="10" borderId="114" xfId="0" applyFill="1" applyBorder="1"/>
    <xf numFmtId="169" fontId="0" fillId="0" borderId="32" xfId="0" applyNumberFormat="1" applyBorder="1" applyAlignment="1">
      <alignment horizontal="right" indent="1"/>
    </xf>
    <xf numFmtId="0" fontId="0" fillId="0" borderId="114" xfId="0" applyBorder="1"/>
    <xf numFmtId="164" fontId="0" fillId="0" borderId="110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/>
    </xf>
    <xf numFmtId="169" fontId="0" fillId="0" borderId="19" xfId="0" applyNumberFormat="1" applyBorder="1" applyAlignment="1">
      <alignment horizontal="right"/>
    </xf>
    <xf numFmtId="0" fontId="19" fillId="0" borderId="118" xfId="0" applyFont="1" applyBorder="1"/>
    <xf numFmtId="164" fontId="19" fillId="0" borderId="121" xfId="1" applyNumberFormat="1" applyFont="1" applyBorder="1" applyAlignment="1"/>
    <xf numFmtId="0" fontId="20" fillId="0" borderId="122" xfId="0" applyFont="1" applyBorder="1" applyAlignment="1">
      <alignment horizontal="left" indent="1"/>
    </xf>
    <xf numFmtId="164" fontId="20" fillId="0" borderId="125" xfId="1" applyNumberFormat="1" applyFont="1" applyBorder="1" applyAlignment="1"/>
    <xf numFmtId="0" fontId="0" fillId="0" borderId="31" xfId="0" applyBorder="1" applyAlignment="1">
      <alignment horizontal="left" indent="2"/>
    </xf>
    <xf numFmtId="164" fontId="0" fillId="0" borderId="128" xfId="1" applyNumberFormat="1" applyFont="1" applyBorder="1" applyAlignment="1"/>
    <xf numFmtId="164" fontId="0" fillId="0" borderId="129" xfId="1" applyNumberFormat="1" applyFont="1" applyBorder="1" applyAlignment="1"/>
    <xf numFmtId="0" fontId="0" fillId="0" borderId="23" xfId="0" applyBorder="1" applyAlignment="1">
      <alignment horizontal="left" indent="2"/>
    </xf>
    <xf numFmtId="164" fontId="0" fillId="0" borderId="132" xfId="1" applyNumberFormat="1" applyFont="1" applyBorder="1" applyAlignment="1"/>
    <xf numFmtId="0" fontId="20" fillId="0" borderId="133" xfId="0" applyFont="1" applyBorder="1" applyAlignment="1">
      <alignment horizontal="left" indent="1"/>
    </xf>
    <xf numFmtId="0" fontId="0" fillId="0" borderId="32" xfId="0" applyBorder="1" applyAlignment="1">
      <alignment horizontal="left" indent="2"/>
    </xf>
    <xf numFmtId="164" fontId="0" fillId="0" borderId="134" xfId="1" applyNumberFormat="1" applyFont="1" applyBorder="1" applyAlignment="1"/>
    <xf numFmtId="0" fontId="0" fillId="13" borderId="0" xfId="0" applyFill="1" applyAlignment="1">
      <alignment horizontal="center"/>
    </xf>
    <xf numFmtId="0" fontId="0" fillId="2" borderId="12" xfId="0" applyFill="1" applyBorder="1" applyAlignment="1">
      <alignment horizontal="right" vertical="center" wrapText="1"/>
    </xf>
    <xf numFmtId="0" fontId="0" fillId="13" borderId="0" xfId="0" applyFill="1" applyAlignment="1">
      <alignment horizontal="right"/>
    </xf>
    <xf numFmtId="3" fontId="6" fillId="0" borderId="13" xfId="0" applyNumberFormat="1" applyFont="1" applyBorder="1" applyAlignment="1">
      <alignment horizontal="right" vertical="center"/>
    </xf>
    <xf numFmtId="0" fontId="21" fillId="0" borderId="135" xfId="0" applyFont="1" applyBorder="1" applyAlignment="1">
      <alignment horizontal="left" indent="1"/>
    </xf>
    <xf numFmtId="3" fontId="21" fillId="0" borderId="135" xfId="0" applyNumberFormat="1" applyFont="1" applyBorder="1" applyAlignment="1">
      <alignment horizontal="right" vertical="center"/>
    </xf>
    <xf numFmtId="164" fontId="21" fillId="0" borderId="135" xfId="1" applyNumberFormat="1" applyFont="1" applyBorder="1" applyAlignment="1">
      <alignment horizontal="right" vertical="center"/>
    </xf>
    <xf numFmtId="0" fontId="22" fillId="13" borderId="0" xfId="0" applyFont="1" applyFill="1" applyAlignment="1">
      <alignment horizontal="right"/>
    </xf>
    <xf numFmtId="3" fontId="0" fillId="0" borderId="0" xfId="0" applyNumberFormat="1"/>
    <xf numFmtId="3" fontId="0" fillId="0" borderId="31" xfId="0" applyNumberFormat="1" applyBorder="1" applyAlignment="1">
      <alignment horizontal="left" indent="3"/>
    </xf>
    <xf numFmtId="3" fontId="0" fillId="0" borderId="31" xfId="0" applyNumberFormat="1" applyBorder="1" applyAlignment="1">
      <alignment horizontal="right" vertical="center"/>
    </xf>
    <xf numFmtId="164" fontId="1" fillId="0" borderId="31" xfId="1" applyNumberFormat="1" applyFont="1" applyBorder="1" applyAlignment="1">
      <alignment horizontal="right" vertical="center"/>
    </xf>
    <xf numFmtId="164" fontId="0" fillId="0" borderId="31" xfId="1" applyNumberFormat="1" applyFont="1" applyBorder="1" applyAlignment="1">
      <alignment horizontal="right" vertical="center"/>
    </xf>
    <xf numFmtId="3" fontId="23" fillId="0" borderId="136" xfId="0" applyNumberFormat="1" applyFont="1" applyBorder="1" applyAlignment="1">
      <alignment horizontal="right"/>
    </xf>
    <xf numFmtId="3" fontId="24" fillId="0" borderId="137" xfId="0" applyNumberFormat="1" applyFont="1" applyBorder="1" applyAlignment="1">
      <alignment horizontal="right"/>
    </xf>
    <xf numFmtId="0" fontId="21" fillId="0" borderId="138" xfId="0" applyFont="1" applyBorder="1" applyAlignment="1">
      <alignment horizontal="left"/>
    </xf>
    <xf numFmtId="3" fontId="21" fillId="0" borderId="138" xfId="0" applyNumberFormat="1" applyFont="1" applyBorder="1" applyAlignment="1">
      <alignment horizontal="right" vertical="center"/>
    </xf>
    <xf numFmtId="164" fontId="21" fillId="0" borderId="138" xfId="1" applyNumberFormat="1" applyFont="1" applyBorder="1" applyAlignment="1">
      <alignment horizontal="right" vertical="center"/>
    </xf>
    <xf numFmtId="0" fontId="22" fillId="0" borderId="139" xfId="0" applyFont="1" applyBorder="1" applyAlignment="1">
      <alignment horizontal="left" indent="1"/>
    </xf>
    <xf numFmtId="3" fontId="22" fillId="0" borderId="139" xfId="0" applyNumberFormat="1" applyFont="1" applyBorder="1" applyAlignment="1">
      <alignment horizontal="right" vertical="center"/>
    </xf>
    <xf numFmtId="164" fontId="22" fillId="0" borderId="139" xfId="1" applyNumberFormat="1" applyFont="1" applyBorder="1" applyAlignment="1">
      <alignment horizontal="right" vertical="center"/>
    </xf>
    <xf numFmtId="3" fontId="0" fillId="0" borderId="18" xfId="0" applyNumberFormat="1" applyBorder="1" applyAlignment="1">
      <alignment horizontal="left" indent="3"/>
    </xf>
    <xf numFmtId="3" fontId="0" fillId="0" borderId="18" xfId="0" applyNumberFormat="1" applyBorder="1" applyAlignment="1">
      <alignment horizontal="right" vertical="center"/>
    </xf>
    <xf numFmtId="164" fontId="1" fillId="0" borderId="18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1" fillId="0" borderId="135" xfId="0" applyFont="1" applyBorder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right"/>
    </xf>
    <xf numFmtId="0" fontId="25" fillId="0" borderId="140" xfId="0" applyFont="1" applyBorder="1" applyAlignment="1">
      <alignment horizontal="left"/>
    </xf>
    <xf numFmtId="3" fontId="25" fillId="0" borderId="140" xfId="0" applyNumberFormat="1" applyFont="1" applyBorder="1" applyAlignment="1">
      <alignment horizontal="right" vertical="center"/>
    </xf>
    <xf numFmtId="164" fontId="25" fillId="0" borderId="140" xfId="1" applyNumberFormat="1" applyFont="1" applyBorder="1" applyAlignment="1">
      <alignment horizontal="right" vertical="center"/>
    </xf>
    <xf numFmtId="0" fontId="22" fillId="12" borderId="0" xfId="0" applyFont="1" applyFill="1" applyAlignment="1">
      <alignment horizontal="right"/>
    </xf>
    <xf numFmtId="0" fontId="25" fillId="0" borderId="141" xfId="0" applyFont="1" applyBorder="1" applyAlignment="1">
      <alignment horizontal="left"/>
    </xf>
    <xf numFmtId="3" fontId="25" fillId="0" borderId="141" xfId="0" applyNumberFormat="1" applyFont="1" applyBorder="1" applyAlignment="1">
      <alignment horizontal="right" vertical="center"/>
    </xf>
    <xf numFmtId="164" fontId="25" fillId="0" borderId="141" xfId="1" applyNumberFormat="1" applyFont="1" applyBorder="1" applyAlignment="1">
      <alignment horizontal="right" vertical="center"/>
    </xf>
    <xf numFmtId="0" fontId="26" fillId="0" borderId="142" xfId="0" applyFont="1" applyBorder="1" applyAlignment="1">
      <alignment horizontal="left" indent="1"/>
    </xf>
    <xf numFmtId="3" fontId="26" fillId="0" borderId="142" xfId="0" applyNumberFormat="1" applyFont="1" applyBorder="1" applyAlignment="1">
      <alignment horizontal="right" vertical="center"/>
    </xf>
    <xf numFmtId="164" fontId="26" fillId="0" borderId="142" xfId="1" applyNumberFormat="1" applyFont="1" applyBorder="1" applyAlignment="1">
      <alignment horizontal="right" vertical="center"/>
    </xf>
    <xf numFmtId="0" fontId="27" fillId="1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12" borderId="0" xfId="0" applyFont="1" applyFill="1" applyAlignment="1">
      <alignment horizontal="center"/>
    </xf>
    <xf numFmtId="3" fontId="0" fillId="0" borderId="52" xfId="1" applyNumberFormat="1" applyFont="1" applyBorder="1" applyAlignment="1">
      <alignment horizontal="center"/>
    </xf>
    <xf numFmtId="3" fontId="0" fillId="0" borderId="129" xfId="1" applyNumberFormat="1" applyFont="1" applyBorder="1" applyAlignment="1">
      <alignment horizontal="center"/>
    </xf>
    <xf numFmtId="164" fontId="0" fillId="0" borderId="52" xfId="1" applyNumberFormat="1" applyFont="1" applyBorder="1" applyAlignment="1">
      <alignment horizontal="center"/>
    </xf>
    <xf numFmtId="164" fontId="0" fillId="0" borderId="129" xfId="1" applyNumberFormat="1" applyFon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3" fontId="19" fillId="0" borderId="119" xfId="0" applyNumberFormat="1" applyFont="1" applyBorder="1" applyAlignment="1">
      <alignment horizontal="center"/>
    </xf>
    <xf numFmtId="3" fontId="19" fillId="0" borderId="120" xfId="0" applyNumberFormat="1" applyFont="1" applyBorder="1" applyAlignment="1">
      <alignment horizontal="center"/>
    </xf>
    <xf numFmtId="164" fontId="19" fillId="0" borderId="119" xfId="1" applyNumberFormat="1" applyFont="1" applyBorder="1" applyAlignment="1">
      <alignment horizontal="center"/>
    </xf>
    <xf numFmtId="164" fontId="19" fillId="0" borderId="121" xfId="1" applyNumberFormat="1" applyFont="1" applyBorder="1" applyAlignment="1">
      <alignment horizontal="center"/>
    </xf>
    <xf numFmtId="3" fontId="19" fillId="0" borderId="119" xfId="1" applyNumberFormat="1" applyFont="1" applyBorder="1" applyAlignment="1">
      <alignment horizontal="center"/>
    </xf>
    <xf numFmtId="3" fontId="19" fillId="0" borderId="121" xfId="1" applyNumberFormat="1" applyFont="1" applyBorder="1" applyAlignment="1">
      <alignment horizontal="center"/>
    </xf>
    <xf numFmtId="3" fontId="0" fillId="0" borderId="112" xfId="1" applyNumberFormat="1" applyFont="1" applyBorder="1" applyAlignment="1">
      <alignment horizontal="center"/>
    </xf>
    <xf numFmtId="3" fontId="0" fillId="0" borderId="134" xfId="1" applyNumberFormat="1" applyFont="1" applyBorder="1" applyAlignment="1">
      <alignment horizontal="center"/>
    </xf>
    <xf numFmtId="164" fontId="0" fillId="0" borderId="112" xfId="1" applyNumberFormat="1" applyFont="1" applyBorder="1" applyAlignment="1">
      <alignment horizontal="center"/>
    </xf>
    <xf numFmtId="164" fontId="0" fillId="0" borderId="134" xfId="1" applyNumberFormat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3" fontId="0" fillId="0" borderId="130" xfId="0" applyNumberFormat="1" applyBorder="1" applyAlignment="1">
      <alignment horizontal="center"/>
    </xf>
    <xf numFmtId="3" fontId="0" fillId="0" borderId="131" xfId="0" applyNumberFormat="1" applyBorder="1" applyAlignment="1">
      <alignment horizontal="center"/>
    </xf>
    <xf numFmtId="3" fontId="20" fillId="0" borderId="123" xfId="1" applyNumberFormat="1" applyFont="1" applyBorder="1" applyAlignment="1">
      <alignment horizontal="center"/>
    </xf>
    <xf numFmtId="3" fontId="20" fillId="0" borderId="125" xfId="1" applyNumberFormat="1" applyFont="1" applyBorder="1" applyAlignment="1">
      <alignment horizontal="center"/>
    </xf>
    <xf numFmtId="164" fontId="20" fillId="0" borderId="123" xfId="1" applyNumberFormat="1" applyFont="1" applyBorder="1" applyAlignment="1">
      <alignment horizontal="center"/>
    </xf>
    <xf numFmtId="164" fontId="20" fillId="0" borderId="125" xfId="1" applyNumberFormat="1" applyFont="1" applyBorder="1" applyAlignment="1">
      <alignment horizontal="center"/>
    </xf>
    <xf numFmtId="164" fontId="0" fillId="0" borderId="126" xfId="1" applyNumberFormat="1" applyFont="1" applyBorder="1" applyAlignment="1">
      <alignment horizontal="center"/>
    </xf>
    <xf numFmtId="164" fontId="0" fillId="0" borderId="128" xfId="1" applyNumberFormat="1" applyFont="1" applyBorder="1" applyAlignment="1">
      <alignment horizontal="center"/>
    </xf>
    <xf numFmtId="3" fontId="0" fillId="0" borderId="126" xfId="1" applyNumberFormat="1" applyFont="1" applyBorder="1" applyAlignment="1">
      <alignment horizontal="center"/>
    </xf>
    <xf numFmtId="3" fontId="0" fillId="0" borderId="128" xfId="1" applyNumberFormat="1" applyFont="1" applyBorder="1" applyAlignment="1">
      <alignment horizontal="center"/>
    </xf>
    <xf numFmtId="3" fontId="20" fillId="0" borderId="123" xfId="0" applyNumberFormat="1" applyFont="1" applyBorder="1" applyAlignment="1">
      <alignment horizontal="center"/>
    </xf>
    <xf numFmtId="3" fontId="20" fillId="0" borderId="124" xfId="0" applyNumberFormat="1" applyFont="1" applyBorder="1" applyAlignment="1">
      <alignment horizontal="center"/>
    </xf>
    <xf numFmtId="164" fontId="0" fillId="0" borderId="130" xfId="1" applyNumberFormat="1" applyFont="1" applyBorder="1" applyAlignment="1">
      <alignment horizontal="center"/>
    </xf>
    <xf numFmtId="164" fontId="0" fillId="0" borderId="132" xfId="1" applyNumberFormat="1" applyFont="1" applyBorder="1" applyAlignment="1">
      <alignment horizontal="center"/>
    </xf>
    <xf numFmtId="3" fontId="0" fillId="0" borderId="130" xfId="1" applyNumberFormat="1" applyFont="1" applyBorder="1" applyAlignment="1">
      <alignment horizontal="center"/>
    </xf>
    <xf numFmtId="3" fontId="0" fillId="0" borderId="132" xfId="1" applyNumberFormat="1" applyFont="1" applyBorder="1" applyAlignment="1">
      <alignment horizontal="center"/>
    </xf>
    <xf numFmtId="3" fontId="0" fillId="0" borderId="126" xfId="0" applyNumberFormat="1" applyBorder="1" applyAlignment="1">
      <alignment horizontal="center"/>
    </xf>
    <xf numFmtId="3" fontId="0" fillId="0" borderId="127" xfId="0" applyNumberFormat="1" applyBorder="1" applyAlignment="1">
      <alignment horizontal="center"/>
    </xf>
    <xf numFmtId="1" fontId="0" fillId="0" borderId="52" xfId="1" applyNumberFormat="1" applyFont="1" applyBorder="1" applyAlignment="1">
      <alignment horizontal="center"/>
    </xf>
    <xf numFmtId="1" fontId="0" fillId="0" borderId="129" xfId="1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1" fontId="19" fillId="0" borderId="119" xfId="1" applyNumberFormat="1" applyFont="1" applyBorder="1" applyAlignment="1">
      <alignment horizontal="center"/>
    </xf>
    <xf numFmtId="1" fontId="19" fillId="0" borderId="121" xfId="1" applyNumberFormat="1" applyFont="1" applyBorder="1" applyAlignment="1">
      <alignment horizontal="center"/>
    </xf>
    <xf numFmtId="0" fontId="19" fillId="0" borderId="119" xfId="0" applyFont="1" applyBorder="1" applyAlignment="1">
      <alignment horizontal="center"/>
    </xf>
    <xf numFmtId="0" fontId="19" fillId="0" borderId="120" xfId="0" applyFont="1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31" xfId="0" applyBorder="1" applyAlignment="1">
      <alignment horizontal="center"/>
    </xf>
    <xf numFmtId="1" fontId="0" fillId="0" borderId="112" xfId="1" applyNumberFormat="1" applyFont="1" applyBorder="1" applyAlignment="1">
      <alignment horizontal="center"/>
    </xf>
    <xf numFmtId="1" fontId="0" fillId="0" borderId="134" xfId="1" applyNumberFormat="1" applyFont="1" applyBorder="1" applyAlignment="1">
      <alignment horizontal="center"/>
    </xf>
    <xf numFmtId="1" fontId="0" fillId="0" borderId="126" xfId="1" applyNumberFormat="1" applyFont="1" applyBorder="1" applyAlignment="1">
      <alignment horizontal="center"/>
    </xf>
    <xf numFmtId="1" fontId="0" fillId="0" borderId="128" xfId="1" applyNumberFormat="1" applyFont="1" applyBorder="1" applyAlignment="1">
      <alignment horizontal="center"/>
    </xf>
    <xf numFmtId="1" fontId="0" fillId="0" borderId="130" xfId="1" applyNumberFormat="1" applyFont="1" applyBorder="1" applyAlignment="1">
      <alignment horizontal="center"/>
    </xf>
    <xf numFmtId="1" fontId="0" fillId="0" borderId="132" xfId="1" applyNumberFormat="1" applyFont="1" applyBorder="1" applyAlignment="1">
      <alignment horizontal="center"/>
    </xf>
    <xf numFmtId="0" fontId="20" fillId="0" borderId="123" xfId="0" applyFont="1" applyBorder="1" applyAlignment="1">
      <alignment horizontal="center"/>
    </xf>
    <xf numFmtId="0" fontId="20" fillId="0" borderId="124" xfId="0" applyFont="1" applyBorder="1" applyAlignment="1">
      <alignment horizontal="center"/>
    </xf>
    <xf numFmtId="1" fontId="20" fillId="0" borderId="123" xfId="1" applyNumberFormat="1" applyFont="1" applyBorder="1" applyAlignment="1">
      <alignment horizontal="center"/>
    </xf>
    <xf numFmtId="1" fontId="20" fillId="0" borderId="125" xfId="1" applyNumberFormat="1" applyFont="1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127" xfId="0" applyBorder="1" applyAlignment="1">
      <alignment horizontal="center"/>
    </xf>
    <xf numFmtId="169" fontId="0" fillId="0" borderId="52" xfId="0" applyNumberFormat="1" applyBorder="1" applyAlignment="1">
      <alignment horizontal="right"/>
    </xf>
    <xf numFmtId="169" fontId="0" fillId="0" borderId="53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0" fontId="16" fillId="11" borderId="0" xfId="0" applyFont="1" applyFill="1" applyAlignment="1">
      <alignment horizontal="center"/>
    </xf>
    <xf numFmtId="169" fontId="0" fillId="0" borderId="82" xfId="0" applyNumberFormat="1" applyBorder="1" applyAlignment="1">
      <alignment horizontal="right"/>
    </xf>
    <xf numFmtId="169" fontId="0" fillId="0" borderId="83" xfId="0" applyNumberFormat="1" applyBorder="1" applyAlignment="1">
      <alignment horizontal="right"/>
    </xf>
    <xf numFmtId="169" fontId="17" fillId="0" borderId="95" xfId="0" applyNumberFormat="1" applyFont="1" applyBorder="1"/>
    <xf numFmtId="169" fontId="17" fillId="0" borderId="96" xfId="0" applyNumberFormat="1" applyFont="1" applyBorder="1"/>
    <xf numFmtId="169" fontId="0" fillId="0" borderId="110" xfId="0" applyNumberFormat="1" applyBorder="1" applyAlignment="1">
      <alignment horizontal="right"/>
    </xf>
    <xf numFmtId="169" fontId="0" fillId="0" borderId="111" xfId="0" applyNumberFormat="1" applyBorder="1" applyAlignment="1">
      <alignment horizontal="right"/>
    </xf>
    <xf numFmtId="2" fontId="0" fillId="0" borderId="115" xfId="0" applyNumberFormat="1" applyBorder="1" applyAlignment="1">
      <alignment horizontal="right"/>
    </xf>
    <xf numFmtId="2" fontId="0" fillId="0" borderId="116" xfId="0" applyNumberFormat="1" applyBorder="1" applyAlignment="1">
      <alignment horizontal="right"/>
    </xf>
    <xf numFmtId="2" fontId="0" fillId="0" borderId="117" xfId="0" applyNumberFormat="1" applyBorder="1" applyAlignment="1">
      <alignment horizontal="right"/>
    </xf>
    <xf numFmtId="0" fontId="5" fillId="10" borderId="0" xfId="0" applyFont="1" applyFill="1" applyAlignment="1">
      <alignment horizontal="center"/>
    </xf>
    <xf numFmtId="169" fontId="0" fillId="0" borderId="52" xfId="0" applyNumberFormat="1" applyBorder="1"/>
    <xf numFmtId="169" fontId="0" fillId="0" borderId="53" xfId="0" applyNumberFormat="1" applyBorder="1"/>
    <xf numFmtId="169" fontId="0" fillId="0" borderId="52" xfId="0" applyNumberFormat="1" applyBorder="1" applyAlignment="1">
      <alignment horizontal="right" indent="1"/>
    </xf>
    <xf numFmtId="169" fontId="0" fillId="0" borderId="53" xfId="0" applyNumberFormat="1" applyBorder="1" applyAlignment="1">
      <alignment horizontal="right" indent="1"/>
    </xf>
    <xf numFmtId="169" fontId="0" fillId="0" borderId="112" xfId="0" applyNumberFormat="1" applyBorder="1"/>
    <xf numFmtId="169" fontId="0" fillId="0" borderId="113" xfId="0" applyNumberFormat="1" applyBorder="1"/>
    <xf numFmtId="169" fontId="0" fillId="0" borderId="112" xfId="0" applyNumberFormat="1" applyBorder="1" applyAlignment="1">
      <alignment horizontal="right" indent="1"/>
    </xf>
    <xf numFmtId="169" fontId="0" fillId="0" borderId="113" xfId="0" applyNumberFormat="1" applyBorder="1" applyAlignment="1">
      <alignment horizontal="right" indent="1"/>
    </xf>
    <xf numFmtId="169" fontId="18" fillId="0" borderId="97" xfId="0" applyNumberFormat="1" applyFont="1" applyBorder="1" applyAlignment="1">
      <alignment horizontal="right"/>
    </xf>
    <xf numFmtId="169" fontId="18" fillId="0" borderId="98" xfId="0" applyNumberFormat="1" applyFont="1" applyBorder="1" applyAlignment="1">
      <alignment horizontal="right"/>
    </xf>
    <xf numFmtId="169" fontId="0" fillId="0" borderId="82" xfId="0" applyNumberFormat="1" applyBorder="1" applyAlignment="1">
      <alignment horizontal="right" indent="1"/>
    </xf>
    <xf numFmtId="169" fontId="0" fillId="0" borderId="83" xfId="0" applyNumberFormat="1" applyBorder="1" applyAlignment="1">
      <alignment horizontal="right" indent="1"/>
    </xf>
    <xf numFmtId="169" fontId="17" fillId="0" borderId="95" xfId="0" applyNumberFormat="1" applyFont="1" applyBorder="1" applyAlignment="1">
      <alignment horizontal="right" indent="2"/>
    </xf>
    <xf numFmtId="169" fontId="17" fillId="0" borderId="96" xfId="0" applyNumberFormat="1" applyFont="1" applyBorder="1" applyAlignment="1">
      <alignment horizontal="right" indent="2"/>
    </xf>
    <xf numFmtId="169" fontId="0" fillId="0" borderId="110" xfId="0" applyNumberFormat="1" applyBorder="1" applyAlignment="1">
      <alignment horizontal="right" indent="1"/>
    </xf>
    <xf numFmtId="169" fontId="0" fillId="0" borderId="111" xfId="0" applyNumberFormat="1" applyBorder="1" applyAlignment="1">
      <alignment horizontal="right" indent="1"/>
    </xf>
    <xf numFmtId="169" fontId="0" fillId="0" borderId="107" xfId="0" applyNumberFormat="1" applyBorder="1" applyAlignment="1">
      <alignment horizontal="right" indent="1"/>
    </xf>
    <xf numFmtId="169" fontId="0" fillId="0" borderId="108" xfId="0" applyNumberFormat="1" applyBorder="1" applyAlignment="1">
      <alignment horizontal="right" indent="1"/>
    </xf>
    <xf numFmtId="169" fontId="0" fillId="0" borderId="103" xfId="0" applyNumberFormat="1" applyBorder="1" applyAlignment="1">
      <alignment horizontal="right" indent="1"/>
    </xf>
    <xf numFmtId="169" fontId="0" fillId="0" borderId="104" xfId="0" applyNumberFormat="1" applyBorder="1" applyAlignment="1">
      <alignment horizontal="right" indent="1"/>
    </xf>
    <xf numFmtId="169" fontId="0" fillId="0" borderId="105" xfId="0" applyNumberFormat="1" applyBorder="1" applyAlignment="1">
      <alignment horizontal="right" indent="1"/>
    </xf>
    <xf numFmtId="169" fontId="0" fillId="0" borderId="106" xfId="0" applyNumberFormat="1" applyBorder="1" applyAlignment="1">
      <alignment horizontal="right" indent="1"/>
    </xf>
    <xf numFmtId="169" fontId="18" fillId="0" borderId="97" xfId="0" applyNumberFormat="1" applyFont="1" applyBorder="1" applyAlignment="1">
      <alignment horizontal="right" indent="1"/>
    </xf>
    <xf numFmtId="169" fontId="18" fillId="0" borderId="98" xfId="0" applyNumberFormat="1" applyFont="1" applyBorder="1" applyAlignment="1">
      <alignment horizontal="right" indent="1"/>
    </xf>
    <xf numFmtId="169" fontId="0" fillId="0" borderId="99" xfId="0" applyNumberFormat="1" applyBorder="1" applyAlignment="1">
      <alignment horizontal="right" indent="1"/>
    </xf>
    <xf numFmtId="169" fontId="0" fillId="0" borderId="100" xfId="0" applyNumberFormat="1" applyBorder="1" applyAlignment="1">
      <alignment horizontal="right" indent="1"/>
    </xf>
    <xf numFmtId="169" fontId="0" fillId="0" borderId="101" xfId="0" applyNumberFormat="1" applyBorder="1" applyAlignment="1">
      <alignment horizontal="right" indent="1"/>
    </xf>
    <xf numFmtId="169" fontId="0" fillId="0" borderId="102" xfId="0" applyNumberFormat="1" applyBorder="1" applyAlignment="1">
      <alignment horizontal="right" indent="1"/>
    </xf>
    <xf numFmtId="169" fontId="17" fillId="0" borderId="95" xfId="0" applyNumberFormat="1" applyFont="1" applyBorder="1" applyAlignment="1">
      <alignment horizontal="right" indent="1"/>
    </xf>
    <xf numFmtId="169" fontId="17" fillId="0" borderId="96" xfId="0" applyNumberFormat="1" applyFont="1" applyBorder="1" applyAlignment="1">
      <alignment horizontal="right" indent="1"/>
    </xf>
    <xf numFmtId="166" fontId="0" fillId="0" borderId="52" xfId="0" applyNumberFormat="1" applyBorder="1" applyAlignment="1">
      <alignment horizontal="center"/>
    </xf>
    <xf numFmtId="166" fontId="0" fillId="0" borderId="53" xfId="0" applyNumberFormat="1" applyBorder="1" applyAlignment="1">
      <alignment horizontal="center"/>
    </xf>
    <xf numFmtId="0" fontId="16" fillId="9" borderId="0" xfId="0" applyFont="1" applyFill="1" applyAlignment="1">
      <alignment horizontal="center"/>
    </xf>
    <xf numFmtId="166" fontId="0" fillId="0" borderId="84" xfId="0" applyNumberFormat="1" applyBorder="1" applyAlignment="1">
      <alignment horizontal="center"/>
    </xf>
    <xf numFmtId="166" fontId="0" fillId="0" borderId="85" xfId="0" applyNumberFormat="1" applyBorder="1" applyAlignment="1">
      <alignment horizontal="center"/>
    </xf>
    <xf numFmtId="166" fontId="15" fillId="0" borderId="71" xfId="0" applyNumberFormat="1" applyFont="1" applyBorder="1" applyAlignment="1">
      <alignment horizontal="center"/>
    </xf>
    <xf numFmtId="166" fontId="15" fillId="0" borderId="72" xfId="0" applyNumberFormat="1" applyFont="1" applyBorder="1" applyAlignment="1">
      <alignment horizontal="center"/>
    </xf>
    <xf numFmtId="166" fontId="0" fillId="0" borderId="82" xfId="0" applyNumberFormat="1" applyBorder="1" applyAlignment="1">
      <alignment horizontal="center"/>
    </xf>
    <xf numFmtId="166" fontId="0" fillId="0" borderId="83" xfId="0" applyNumberFormat="1" applyBorder="1" applyAlignment="1">
      <alignment horizontal="center"/>
    </xf>
    <xf numFmtId="0" fontId="5" fillId="8" borderId="0" xfId="0" applyFont="1" applyFill="1" applyAlignment="1">
      <alignment horizontal="center"/>
    </xf>
    <xf numFmtId="166" fontId="15" fillId="0" borderId="74" xfId="0" applyNumberFormat="1" applyFont="1" applyBorder="1" applyAlignment="1">
      <alignment horizontal="center"/>
    </xf>
    <xf numFmtId="166" fontId="15" fillId="0" borderId="75" xfId="0" applyNumberFormat="1" applyFont="1" applyBorder="1" applyAlignment="1">
      <alignment horizontal="center"/>
    </xf>
    <xf numFmtId="166" fontId="0" fillId="0" borderId="77" xfId="0" applyNumberFormat="1" applyBorder="1" applyAlignment="1">
      <alignment horizontal="center"/>
    </xf>
    <xf numFmtId="166" fontId="0" fillId="0" borderId="78" xfId="0" applyNumberFormat="1" applyBorder="1" applyAlignment="1">
      <alignment horizontal="center"/>
    </xf>
    <xf numFmtId="166" fontId="0" fillId="0" borderId="80" xfId="0" applyNumberFormat="1" applyBorder="1" applyAlignment="1">
      <alignment horizontal="center"/>
    </xf>
    <xf numFmtId="166" fontId="0" fillId="0" borderId="81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13" fillId="0" borderId="43" xfId="0" applyNumberFormat="1" applyFont="1" applyBorder="1" applyAlignment="1">
      <alignment horizontal="center"/>
    </xf>
    <xf numFmtId="2" fontId="13" fillId="0" borderId="47" xfId="0" applyNumberFormat="1" applyFont="1" applyBorder="1" applyAlignment="1">
      <alignment horizontal="center"/>
    </xf>
    <xf numFmtId="2" fontId="13" fillId="0" borderId="48" xfId="0" applyNumberFormat="1" applyFont="1" applyBorder="1" applyAlignment="1">
      <alignment horizontal="center"/>
    </xf>
    <xf numFmtId="0" fontId="5" fillId="7" borderId="0" xfId="0" applyFont="1" applyFill="1" applyAlignment="1">
      <alignment horizontal="center"/>
    </xf>
    <xf numFmtId="2" fontId="0" fillId="0" borderId="67" xfId="0" applyNumberFormat="1" applyBorder="1" applyAlignment="1">
      <alignment horizontal="center"/>
    </xf>
    <xf numFmtId="2" fontId="13" fillId="0" borderId="46" xfId="0" applyNumberFormat="1" applyFon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13" fillId="0" borderId="44" xfId="0" applyNumberFormat="1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165" fontId="0" fillId="0" borderId="65" xfId="0" applyNumberFormat="1" applyBorder="1" applyAlignment="1">
      <alignment horizontal="center"/>
    </xf>
    <xf numFmtId="165" fontId="0" fillId="0" borderId="66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165" fontId="13" fillId="0" borderId="47" xfId="0" applyNumberFormat="1" applyFont="1" applyBorder="1" applyAlignment="1">
      <alignment horizontal="center"/>
    </xf>
    <xf numFmtId="165" fontId="13" fillId="0" borderId="48" xfId="0" applyNumberFormat="1" applyFont="1" applyBorder="1" applyAlignment="1">
      <alignment horizontal="center"/>
    </xf>
    <xf numFmtId="165" fontId="0" fillId="0" borderId="55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165" fontId="13" fillId="0" borderId="44" xfId="0" applyNumberFormat="1" applyFont="1" applyBorder="1" applyAlignment="1">
      <alignment horizontal="center"/>
    </xf>
    <xf numFmtId="165" fontId="13" fillId="0" borderId="45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Invisible" pivot="0" table="0" count="0" xr9:uid="{8801AB92-B1D0-4F32-8B38-353FFC7638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76200</xdr:colOff>
      <xdr:row>0</xdr:row>
      <xdr:rowOff>620309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6B1881-A59C-48F8-83F4-EA95A614E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133600" cy="582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142875</xdr:colOff>
      <xdr:row>0</xdr:row>
      <xdr:rowOff>639359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238690-3D67-41F5-AA82-735CD306D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133600" cy="582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767A-048A-4918-A98D-3990F315C29A}">
  <sheetPr codeName="Hoja13"/>
  <dimension ref="A1:X354"/>
  <sheetViews>
    <sheetView tabSelected="1" workbookViewId="0">
      <selection sqref="A1:R1"/>
    </sheetView>
  </sheetViews>
  <sheetFormatPr baseColWidth="10" defaultColWidth="0" defaultRowHeight="0" customHeight="1" zeroHeight="1" x14ac:dyDescent="0.25"/>
  <cols>
    <col min="1" max="1" width="31.7109375" bestFit="1" customWidth="1"/>
    <col min="2" max="3" width="13.28515625" customWidth="1"/>
    <col min="4" max="4" width="12.42578125" customWidth="1"/>
    <col min="5" max="6" width="12.28515625" customWidth="1"/>
    <col min="7" max="8" width="14" customWidth="1"/>
    <col min="9" max="9" width="11.42578125" customWidth="1"/>
    <col min="10" max="10" width="1.28515625" customWidth="1"/>
    <col min="11" max="12" width="14.5703125" customWidth="1"/>
    <col min="13" max="13" width="12.5703125" customWidth="1"/>
    <col min="14" max="15" width="11.42578125" customWidth="1"/>
    <col min="16" max="17" width="14" customWidth="1"/>
    <col min="18" max="18" width="11.42578125" customWidth="1"/>
    <col min="19" max="19" width="12.5703125" hidden="1" customWidth="1"/>
    <col min="20" max="20" width="11.42578125" hidden="1" customWidth="1"/>
    <col min="21" max="21" width="13.140625" hidden="1" customWidth="1"/>
    <col min="22" max="24" width="0" hidden="1" customWidth="1"/>
    <col min="25" max="16384" width="11.42578125" hidden="1"/>
  </cols>
  <sheetData>
    <row r="1" spans="1:18" ht="53.25" customHeight="1" x14ac:dyDescent="0.25">
      <c r="A1" s="471" t="s">
        <v>0</v>
      </c>
      <c r="B1" s="471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</row>
    <row r="2" spans="1:18" ht="22.5" customHeight="1" x14ac:dyDescent="0.35">
      <c r="A2" s="473" t="s">
        <v>1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</row>
    <row r="3" spans="1:18" ht="37.5" customHeight="1" x14ac:dyDescent="0.25">
      <c r="A3" s="474" t="s">
        <v>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6"/>
    </row>
    <row r="4" spans="1:18" ht="21" x14ac:dyDescent="0.35">
      <c r="A4" s="477" t="s">
        <v>3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9"/>
    </row>
    <row r="5" spans="1:18" ht="15" x14ac:dyDescent="0.25">
      <c r="A5" s="1"/>
      <c r="B5" s="321" t="s">
        <v>110</v>
      </c>
      <c r="C5" s="322"/>
      <c r="D5" s="322"/>
      <c r="E5" s="322"/>
      <c r="F5" s="322"/>
      <c r="G5" s="322"/>
      <c r="H5" s="322"/>
      <c r="I5" s="323"/>
      <c r="J5" s="2"/>
      <c r="K5" s="321" t="str">
        <f>CONCATENATE("acumulado ",B5)</f>
        <v>acumulado marzo</v>
      </c>
      <c r="L5" s="322"/>
      <c r="M5" s="322"/>
      <c r="N5" s="322"/>
      <c r="O5" s="322"/>
      <c r="P5" s="322"/>
      <c r="Q5" s="322"/>
      <c r="R5" s="323"/>
    </row>
    <row r="6" spans="1:18" ht="15" x14ac:dyDescent="0.25">
      <c r="A6" s="3"/>
      <c r="B6" s="4">
        <v>2019</v>
      </c>
      <c r="C6" s="4">
        <v>2021</v>
      </c>
      <c r="D6" s="4">
        <v>2022</v>
      </c>
      <c r="E6" s="4" t="s">
        <v>4</v>
      </c>
      <c r="F6" s="4" t="s">
        <v>5</v>
      </c>
      <c r="G6" s="4" t="s">
        <v>6</v>
      </c>
      <c r="H6" s="4" t="s">
        <v>7</v>
      </c>
      <c r="I6" s="4" t="str">
        <f>CONCATENATE("cuota ",RIGHT(D6,2))</f>
        <v>cuota 22</v>
      </c>
      <c r="J6" s="5"/>
      <c r="K6" s="4">
        <v>2019</v>
      </c>
      <c r="L6" s="4">
        <v>2021</v>
      </c>
      <c r="M6" s="4">
        <v>2022</v>
      </c>
      <c r="N6" s="4" t="s">
        <v>4</v>
      </c>
      <c r="O6" s="4" t="s">
        <v>5</v>
      </c>
      <c r="P6" s="4" t="s">
        <v>6</v>
      </c>
      <c r="Q6" s="4"/>
      <c r="R6" s="4" t="str">
        <f>CONCATENATE("cuota ",RIGHT(M6,2))</f>
        <v>cuota 22</v>
      </c>
    </row>
    <row r="7" spans="1:18" ht="15" x14ac:dyDescent="0.25">
      <c r="A7" s="6" t="s">
        <v>8</v>
      </c>
      <c r="B7" s="7">
        <v>430515</v>
      </c>
      <c r="C7" s="7">
        <v>74197</v>
      </c>
      <c r="D7" s="7">
        <v>393667</v>
      </c>
      <c r="E7" s="8">
        <f t="shared" ref="E7:E18" si="0">D7/C7-1</f>
        <v>4.3056996913621841</v>
      </c>
      <c r="F7" s="8">
        <f t="shared" ref="F7:F18" si="1">D7/B7-1</f>
        <v>-8.5590513687095693E-2</v>
      </c>
      <c r="G7" s="7">
        <f t="shared" ref="G7:G18" si="2">D7-C7</f>
        <v>319470</v>
      </c>
      <c r="H7" s="7">
        <f t="shared" ref="H7:H18" si="3">D7-B7</f>
        <v>-36848</v>
      </c>
      <c r="I7" s="8">
        <f>D7/$D$7</f>
        <v>1</v>
      </c>
      <c r="J7" s="9"/>
      <c r="K7" s="7">
        <v>1168245</v>
      </c>
      <c r="L7" s="7">
        <v>177350</v>
      </c>
      <c r="M7" s="7">
        <v>1016463</v>
      </c>
      <c r="N7" s="8">
        <f t="shared" ref="N7:N18" si="4">M7/L7-1</f>
        <v>4.7313955455314352</v>
      </c>
      <c r="O7" s="8">
        <f t="shared" ref="O7:O18" si="5">M7/K7-1</f>
        <v>-0.12992308976284939</v>
      </c>
      <c r="P7" s="7">
        <f t="shared" ref="P7:P18" si="6">M7-L7</f>
        <v>839113</v>
      </c>
      <c r="Q7" s="7">
        <f t="shared" ref="Q7:Q18" si="7">M7-K7</f>
        <v>-151782</v>
      </c>
      <c r="R7" s="8">
        <f>M7/$M$7</f>
        <v>1</v>
      </c>
    </row>
    <row r="8" spans="1:18" ht="15" x14ac:dyDescent="0.25">
      <c r="A8" s="10" t="s">
        <v>9</v>
      </c>
      <c r="B8" s="11">
        <v>313846</v>
      </c>
      <c r="C8" s="11">
        <v>56792</v>
      </c>
      <c r="D8" s="11">
        <v>315116</v>
      </c>
      <c r="E8" s="12">
        <f t="shared" si="0"/>
        <v>4.5485983941400194</v>
      </c>
      <c r="F8" s="12">
        <f t="shared" si="1"/>
        <v>4.0465706110639488E-3</v>
      </c>
      <c r="G8" s="11">
        <f t="shared" si="2"/>
        <v>258324</v>
      </c>
      <c r="H8" s="11">
        <f t="shared" si="3"/>
        <v>1270</v>
      </c>
      <c r="I8" s="12">
        <f t="shared" ref="I8:I18" si="8">D8/$D$7</f>
        <v>0.80046333576347517</v>
      </c>
      <c r="J8" s="13"/>
      <c r="K8" s="11">
        <v>860236</v>
      </c>
      <c r="L8" s="11">
        <v>135887</v>
      </c>
      <c r="M8" s="11">
        <v>806783</v>
      </c>
      <c r="N8" s="12">
        <f t="shared" si="4"/>
        <v>4.937161023497465</v>
      </c>
      <c r="O8" s="12">
        <f t="shared" si="5"/>
        <v>-6.2137599449453407E-2</v>
      </c>
      <c r="P8" s="11">
        <f t="shared" si="6"/>
        <v>670896</v>
      </c>
      <c r="Q8" s="11">
        <f t="shared" si="7"/>
        <v>-53453</v>
      </c>
      <c r="R8" s="12">
        <f t="shared" ref="R8:R18" si="9">M8/$M$7</f>
        <v>0.79371605262562439</v>
      </c>
    </row>
    <row r="9" spans="1:18" ht="15" x14ac:dyDescent="0.25">
      <c r="A9" s="14" t="s">
        <v>10</v>
      </c>
      <c r="B9" s="15">
        <v>52850</v>
      </c>
      <c r="C9" s="15">
        <v>13156</v>
      </c>
      <c r="D9" s="15">
        <v>62463</v>
      </c>
      <c r="E9" s="16">
        <f t="shared" si="0"/>
        <v>3.7478716935238676</v>
      </c>
      <c r="F9" s="16">
        <f t="shared" si="1"/>
        <v>0.18189214758751193</v>
      </c>
      <c r="G9" s="15">
        <f t="shared" si="2"/>
        <v>49307</v>
      </c>
      <c r="H9" s="15">
        <f t="shared" si="3"/>
        <v>9613</v>
      </c>
      <c r="I9" s="16">
        <f t="shared" si="8"/>
        <v>0.15866963702824977</v>
      </c>
      <c r="J9" s="17"/>
      <c r="K9" s="15">
        <v>143431</v>
      </c>
      <c r="L9" s="15">
        <v>27523</v>
      </c>
      <c r="M9" s="15">
        <v>172309</v>
      </c>
      <c r="N9" s="16">
        <f t="shared" si="4"/>
        <v>5.2605457253933077</v>
      </c>
      <c r="O9" s="16">
        <f t="shared" si="5"/>
        <v>0.20133722835370316</v>
      </c>
      <c r="P9" s="15">
        <f t="shared" si="6"/>
        <v>144786</v>
      </c>
      <c r="Q9" s="15">
        <f t="shared" si="7"/>
        <v>28878</v>
      </c>
      <c r="R9" s="16">
        <f t="shared" si="9"/>
        <v>0.16951822151913054</v>
      </c>
    </row>
    <row r="10" spans="1:18" ht="15" x14ac:dyDescent="0.25">
      <c r="A10" s="18" t="s">
        <v>11</v>
      </c>
      <c r="B10" s="19">
        <v>190304</v>
      </c>
      <c r="C10" s="19">
        <v>29819</v>
      </c>
      <c r="D10" s="19">
        <v>189215</v>
      </c>
      <c r="E10" s="20">
        <f t="shared" si="0"/>
        <v>5.3454508870183437</v>
      </c>
      <c r="F10" s="20">
        <f t="shared" si="1"/>
        <v>-5.7224230704556733E-3</v>
      </c>
      <c r="G10" s="19">
        <f t="shared" si="2"/>
        <v>159396</v>
      </c>
      <c r="H10" s="19">
        <f t="shared" si="3"/>
        <v>-1089</v>
      </c>
      <c r="I10" s="20">
        <f t="shared" si="8"/>
        <v>0.4806473491555045</v>
      </c>
      <c r="J10" s="17"/>
      <c r="K10" s="19">
        <v>524321</v>
      </c>
      <c r="L10" s="19">
        <v>74495</v>
      </c>
      <c r="M10" s="19">
        <v>482943</v>
      </c>
      <c r="N10" s="20">
        <f t="shared" si="4"/>
        <v>5.4828914692261224</v>
      </c>
      <c r="O10" s="20">
        <f t="shared" si="5"/>
        <v>-7.891730447569334E-2</v>
      </c>
      <c r="P10" s="19">
        <f t="shared" si="6"/>
        <v>408448</v>
      </c>
      <c r="Q10" s="19">
        <f t="shared" si="7"/>
        <v>-41378</v>
      </c>
      <c r="R10" s="20">
        <f t="shared" si="9"/>
        <v>0.4751210816330747</v>
      </c>
    </row>
    <row r="11" spans="1:18" ht="15" x14ac:dyDescent="0.25">
      <c r="A11" s="18" t="s">
        <v>12</v>
      </c>
      <c r="B11" s="19">
        <v>52728</v>
      </c>
      <c r="C11" s="19">
        <v>11837</v>
      </c>
      <c r="D11" s="19">
        <v>53892</v>
      </c>
      <c r="E11" s="20">
        <f t="shared" si="0"/>
        <v>3.5528427811100789</v>
      </c>
      <c r="F11" s="20">
        <f t="shared" si="1"/>
        <v>2.2075557578516092E-2</v>
      </c>
      <c r="G11" s="19">
        <f t="shared" si="2"/>
        <v>42055</v>
      </c>
      <c r="H11" s="19">
        <f t="shared" si="3"/>
        <v>1164</v>
      </c>
      <c r="I11" s="20">
        <f t="shared" si="8"/>
        <v>0.13689742853731707</v>
      </c>
      <c r="J11" s="17"/>
      <c r="K11" s="19">
        <v>142195</v>
      </c>
      <c r="L11" s="19">
        <v>28619</v>
      </c>
      <c r="M11" s="19">
        <v>127054</v>
      </c>
      <c r="N11" s="20">
        <f t="shared" si="4"/>
        <v>3.4394982354379957</v>
      </c>
      <c r="O11" s="20">
        <f t="shared" si="5"/>
        <v>-0.10648053729034068</v>
      </c>
      <c r="P11" s="19">
        <f t="shared" si="6"/>
        <v>98435</v>
      </c>
      <c r="Q11" s="19">
        <f t="shared" si="7"/>
        <v>-15141</v>
      </c>
      <c r="R11" s="20">
        <f t="shared" si="9"/>
        <v>0.12499618776089243</v>
      </c>
    </row>
    <row r="12" spans="1:18" ht="15" x14ac:dyDescent="0.25">
      <c r="A12" s="18" t="s">
        <v>13</v>
      </c>
      <c r="B12" s="19">
        <v>12796</v>
      </c>
      <c r="C12" s="19">
        <v>493</v>
      </c>
      <c r="D12" s="19">
        <v>7191</v>
      </c>
      <c r="E12" s="20">
        <f t="shared" si="0"/>
        <v>13.586206896551724</v>
      </c>
      <c r="F12" s="20">
        <f t="shared" si="1"/>
        <v>-0.43802750859643635</v>
      </c>
      <c r="G12" s="19">
        <f t="shared" si="2"/>
        <v>6698</v>
      </c>
      <c r="H12" s="19">
        <f t="shared" si="3"/>
        <v>-5605</v>
      </c>
      <c r="I12" s="20">
        <f t="shared" si="8"/>
        <v>1.8266707648850425E-2</v>
      </c>
      <c r="J12" s="17"/>
      <c r="K12" s="19">
        <v>36411</v>
      </c>
      <c r="L12" s="19">
        <v>1286</v>
      </c>
      <c r="M12" s="19">
        <v>18949</v>
      </c>
      <c r="N12" s="20">
        <f t="shared" si="4"/>
        <v>13.734836702954899</v>
      </c>
      <c r="O12" s="20">
        <f t="shared" si="5"/>
        <v>-0.47958034659855542</v>
      </c>
      <c r="P12" s="19">
        <f t="shared" si="6"/>
        <v>17663</v>
      </c>
      <c r="Q12" s="19">
        <f t="shared" si="7"/>
        <v>-17462</v>
      </c>
      <c r="R12" s="20">
        <f t="shared" si="9"/>
        <v>1.8642095186937449E-2</v>
      </c>
    </row>
    <row r="13" spans="1:18" ht="15" x14ac:dyDescent="0.25">
      <c r="A13" s="21" t="s">
        <v>14</v>
      </c>
      <c r="B13" s="22">
        <v>5168</v>
      </c>
      <c r="C13" s="22">
        <v>1487</v>
      </c>
      <c r="D13" s="22">
        <v>2355</v>
      </c>
      <c r="E13" s="23">
        <f t="shared" si="0"/>
        <v>0.58372562205783463</v>
      </c>
      <c r="F13" s="23">
        <f t="shared" si="1"/>
        <v>-0.54431114551083593</v>
      </c>
      <c r="G13" s="22">
        <f t="shared" si="2"/>
        <v>868</v>
      </c>
      <c r="H13" s="22">
        <f t="shared" si="3"/>
        <v>-2813</v>
      </c>
      <c r="I13" s="23">
        <f t="shared" si="8"/>
        <v>5.9822133935534347E-3</v>
      </c>
      <c r="J13" s="17"/>
      <c r="K13" s="22">
        <v>13878</v>
      </c>
      <c r="L13" s="22">
        <v>3964</v>
      </c>
      <c r="M13" s="22">
        <v>5528</v>
      </c>
      <c r="N13" s="23">
        <f t="shared" si="4"/>
        <v>0.39455095862764877</v>
      </c>
      <c r="O13" s="23">
        <f t="shared" si="5"/>
        <v>-0.6016717106211269</v>
      </c>
      <c r="P13" s="22">
        <f t="shared" si="6"/>
        <v>1564</v>
      </c>
      <c r="Q13" s="22">
        <f t="shared" si="7"/>
        <v>-8350</v>
      </c>
      <c r="R13" s="23">
        <f t="shared" si="9"/>
        <v>5.4384665255892244E-3</v>
      </c>
    </row>
    <row r="14" spans="1:18" ht="15" x14ac:dyDescent="0.25">
      <c r="A14" s="10" t="s">
        <v>15</v>
      </c>
      <c r="B14" s="11">
        <v>116669</v>
      </c>
      <c r="C14" s="11">
        <v>17405</v>
      </c>
      <c r="D14" s="11">
        <v>78551</v>
      </c>
      <c r="E14" s="12">
        <f t="shared" si="0"/>
        <v>3.5131284113760417</v>
      </c>
      <c r="F14" s="12">
        <f t="shared" si="1"/>
        <v>-0.3267191799021163</v>
      </c>
      <c r="G14" s="11">
        <f t="shared" si="2"/>
        <v>61146</v>
      </c>
      <c r="H14" s="11">
        <f t="shared" si="3"/>
        <v>-38118</v>
      </c>
      <c r="I14" s="12">
        <f t="shared" si="8"/>
        <v>0.19953666423652477</v>
      </c>
      <c r="J14" s="13"/>
      <c r="K14" s="11">
        <v>308009</v>
      </c>
      <c r="L14" s="11">
        <v>41463</v>
      </c>
      <c r="M14" s="11">
        <v>209680</v>
      </c>
      <c r="N14" s="12">
        <f t="shared" si="4"/>
        <v>4.0570388056821747</v>
      </c>
      <c r="O14" s="12">
        <f t="shared" si="5"/>
        <v>-0.31924067153881863</v>
      </c>
      <c r="P14" s="11">
        <f t="shared" si="6"/>
        <v>168217</v>
      </c>
      <c r="Q14" s="11">
        <f t="shared" si="7"/>
        <v>-98329</v>
      </c>
      <c r="R14" s="12">
        <f t="shared" si="9"/>
        <v>0.20628394737437566</v>
      </c>
    </row>
    <row r="15" spans="1:18" ht="15" x14ac:dyDescent="0.25">
      <c r="A15" s="24" t="s">
        <v>16</v>
      </c>
      <c r="B15" s="15">
        <v>5858</v>
      </c>
      <c r="C15" s="15">
        <v>2233</v>
      </c>
      <c r="D15" s="15">
        <v>6395</v>
      </c>
      <c r="E15" s="16">
        <f t="shared" si="0"/>
        <v>1.863860277653381</v>
      </c>
      <c r="F15" s="16">
        <f t="shared" si="1"/>
        <v>9.1669511778764035E-2</v>
      </c>
      <c r="G15" s="15">
        <f t="shared" si="2"/>
        <v>4162</v>
      </c>
      <c r="H15" s="15">
        <f t="shared" si="3"/>
        <v>537</v>
      </c>
      <c r="I15" s="16">
        <f t="shared" si="8"/>
        <v>1.624469411964935E-2</v>
      </c>
      <c r="J15" s="17"/>
      <c r="K15" s="15">
        <v>16030</v>
      </c>
      <c r="L15" s="15">
        <v>5917</v>
      </c>
      <c r="M15" s="15">
        <v>19239</v>
      </c>
      <c r="N15" s="16">
        <f t="shared" si="4"/>
        <v>2.2514787899273281</v>
      </c>
      <c r="O15" s="16">
        <f t="shared" si="5"/>
        <v>0.2001871490954461</v>
      </c>
      <c r="P15" s="15">
        <f t="shared" si="6"/>
        <v>13322</v>
      </c>
      <c r="Q15" s="15">
        <f t="shared" si="7"/>
        <v>3209</v>
      </c>
      <c r="R15" s="16">
        <f t="shared" si="9"/>
        <v>1.8927398242729938E-2</v>
      </c>
    </row>
    <row r="16" spans="1:18" ht="15" x14ac:dyDescent="0.25">
      <c r="A16" s="25" t="s">
        <v>12</v>
      </c>
      <c r="B16" s="19">
        <v>60843</v>
      </c>
      <c r="C16" s="19">
        <v>11872</v>
      </c>
      <c r="D16" s="19">
        <v>45639</v>
      </c>
      <c r="E16" s="20">
        <f t="shared" si="0"/>
        <v>2.8442553908355794</v>
      </c>
      <c r="F16" s="20">
        <f t="shared" si="1"/>
        <v>-0.24988905872491496</v>
      </c>
      <c r="G16" s="19">
        <f t="shared" si="2"/>
        <v>33767</v>
      </c>
      <c r="H16" s="19">
        <f t="shared" si="3"/>
        <v>-15204</v>
      </c>
      <c r="I16" s="20">
        <f t="shared" si="8"/>
        <v>0.1159330093708642</v>
      </c>
      <c r="J16" s="17"/>
      <c r="K16" s="19">
        <v>165652</v>
      </c>
      <c r="L16" s="19">
        <v>27052</v>
      </c>
      <c r="M16" s="19">
        <v>117717</v>
      </c>
      <c r="N16" s="20">
        <f t="shared" si="4"/>
        <v>3.3515082064172708</v>
      </c>
      <c r="O16" s="20">
        <f t="shared" si="5"/>
        <v>-0.28937169487841985</v>
      </c>
      <c r="P16" s="19">
        <f t="shared" si="6"/>
        <v>90665</v>
      </c>
      <c r="Q16" s="19">
        <f t="shared" si="7"/>
        <v>-47935</v>
      </c>
      <c r="R16" s="20">
        <f t="shared" si="9"/>
        <v>0.11581041316801496</v>
      </c>
    </row>
    <row r="17" spans="1:24" ht="15" x14ac:dyDescent="0.25">
      <c r="A17" s="25" t="s">
        <v>13</v>
      </c>
      <c r="B17" s="19">
        <v>32885</v>
      </c>
      <c r="C17" s="19">
        <v>1992</v>
      </c>
      <c r="D17" s="19">
        <v>18348</v>
      </c>
      <c r="E17" s="20">
        <f t="shared" si="0"/>
        <v>8.2108433734939759</v>
      </c>
      <c r="F17" s="20">
        <f t="shared" si="1"/>
        <v>-0.44205564847194767</v>
      </c>
      <c r="G17" s="19">
        <f t="shared" si="2"/>
        <v>16356</v>
      </c>
      <c r="H17" s="19">
        <f t="shared" si="3"/>
        <v>-14537</v>
      </c>
      <c r="I17" s="20">
        <f t="shared" si="8"/>
        <v>4.6607919891685105E-2</v>
      </c>
      <c r="J17" s="17"/>
      <c r="K17" s="19">
        <v>85958</v>
      </c>
      <c r="L17" s="19">
        <v>5347</v>
      </c>
      <c r="M17" s="19">
        <v>50294</v>
      </c>
      <c r="N17" s="20">
        <f t="shared" si="4"/>
        <v>8.4060220684495981</v>
      </c>
      <c r="O17" s="20">
        <f t="shared" si="5"/>
        <v>-0.41490030014658319</v>
      </c>
      <c r="P17" s="19">
        <f t="shared" si="6"/>
        <v>44947</v>
      </c>
      <c r="Q17" s="19">
        <f t="shared" si="7"/>
        <v>-35664</v>
      </c>
      <c r="R17" s="20">
        <f t="shared" si="9"/>
        <v>4.9479420303542777E-2</v>
      </c>
    </row>
    <row r="18" spans="1:24" ht="15" x14ac:dyDescent="0.25">
      <c r="A18" s="26" t="s">
        <v>14</v>
      </c>
      <c r="B18" s="27">
        <v>17083</v>
      </c>
      <c r="C18" s="27">
        <v>1308</v>
      </c>
      <c r="D18" s="27">
        <v>8169</v>
      </c>
      <c r="E18" s="28">
        <f t="shared" si="0"/>
        <v>5.2454128440366974</v>
      </c>
      <c r="F18" s="28">
        <f t="shared" si="1"/>
        <v>-0.52180530351811738</v>
      </c>
      <c r="G18" s="27">
        <f t="shared" si="2"/>
        <v>6861</v>
      </c>
      <c r="H18" s="27">
        <f t="shared" si="3"/>
        <v>-8914</v>
      </c>
      <c r="I18" s="28">
        <f t="shared" si="8"/>
        <v>2.0751040854326119E-2</v>
      </c>
      <c r="J18" s="29"/>
      <c r="K18" s="27">
        <v>40369</v>
      </c>
      <c r="L18" s="27">
        <v>3147</v>
      </c>
      <c r="M18" s="27">
        <v>22430</v>
      </c>
      <c r="N18" s="28">
        <f t="shared" si="4"/>
        <v>6.1274229424849063</v>
      </c>
      <c r="O18" s="28">
        <f t="shared" si="5"/>
        <v>-0.44437563476925368</v>
      </c>
      <c r="P18" s="27">
        <f t="shared" si="6"/>
        <v>19283</v>
      </c>
      <c r="Q18" s="27">
        <f t="shared" si="7"/>
        <v>-17939</v>
      </c>
      <c r="R18" s="28">
        <f t="shared" si="9"/>
        <v>2.2066715660087971E-2</v>
      </c>
    </row>
    <row r="19" spans="1:24" ht="15" x14ac:dyDescent="0.25">
      <c r="A19" s="366" t="s">
        <v>17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8"/>
    </row>
    <row r="20" spans="1:24" ht="21" x14ac:dyDescent="0.35">
      <c r="A20" s="30" t="s">
        <v>18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</row>
    <row r="21" spans="1:24" ht="15" x14ac:dyDescent="0.25">
      <c r="A21" s="1"/>
      <c r="B21" s="321" t="s">
        <v>110</v>
      </c>
      <c r="C21" s="322"/>
      <c r="D21" s="322"/>
      <c r="E21" s="322"/>
      <c r="F21" s="322"/>
      <c r="G21" s="322"/>
      <c r="H21" s="322"/>
      <c r="I21" s="323"/>
      <c r="J21" s="2"/>
      <c r="K21" s="321" t="str">
        <f>CONCATENATE("acumulado ",B21)</f>
        <v>acumulado marzo</v>
      </c>
      <c r="L21" s="322"/>
      <c r="M21" s="322"/>
      <c r="N21" s="322"/>
      <c r="O21" s="322"/>
      <c r="P21" s="322"/>
      <c r="Q21" s="322"/>
      <c r="R21" s="323"/>
    </row>
    <row r="22" spans="1:24" ht="15" x14ac:dyDescent="0.25">
      <c r="A22" s="3"/>
      <c r="B22" s="4">
        <v>2019</v>
      </c>
      <c r="C22" s="4">
        <v>2021</v>
      </c>
      <c r="D22" s="4">
        <v>2022</v>
      </c>
      <c r="E22" s="4" t="s">
        <v>4</v>
      </c>
      <c r="F22" s="4" t="s">
        <v>5</v>
      </c>
      <c r="G22" s="4" t="s">
        <v>6</v>
      </c>
      <c r="H22" s="4" t="s">
        <v>7</v>
      </c>
      <c r="I22" s="4" t="str">
        <f>CONCATENATE("cuota ",RIGHT(D22,2))</f>
        <v>cuota 22</v>
      </c>
      <c r="J22" s="5"/>
      <c r="K22" s="4">
        <v>2019</v>
      </c>
      <c r="L22" s="4">
        <v>2021</v>
      </c>
      <c r="M22" s="4">
        <v>2022</v>
      </c>
      <c r="N22" s="4" t="s">
        <v>4</v>
      </c>
      <c r="O22" s="4" t="s">
        <v>5</v>
      </c>
      <c r="P22" s="4" t="s">
        <v>6</v>
      </c>
      <c r="Q22" s="4" t="s">
        <v>7</v>
      </c>
      <c r="R22" s="4" t="str">
        <f>CONCATENATE("cuota ",RIGHT(M22,2))</f>
        <v>cuota 22</v>
      </c>
    </row>
    <row r="23" spans="1:24" ht="15" x14ac:dyDescent="0.25">
      <c r="A23" s="6" t="s">
        <v>19</v>
      </c>
      <c r="B23" s="7">
        <v>430515</v>
      </c>
      <c r="C23" s="7">
        <v>74197</v>
      </c>
      <c r="D23" s="7">
        <v>393667</v>
      </c>
      <c r="E23" s="8">
        <f t="shared" ref="E23:E45" si="10">D23/C23-1</f>
        <v>4.3056996913621841</v>
      </c>
      <c r="F23" s="8">
        <f t="shared" ref="F23:F45" si="11">D23/B23-1</f>
        <v>-8.5590513687095693E-2</v>
      </c>
      <c r="G23" s="7">
        <f t="shared" ref="G23:G45" si="12">D23-C23</f>
        <v>319470</v>
      </c>
      <c r="H23" s="7">
        <f t="shared" ref="H23:H45" si="13">D23-B23</f>
        <v>-36848</v>
      </c>
      <c r="I23" s="8">
        <f>D23/$D$23</f>
        <v>1</v>
      </c>
      <c r="J23" s="9"/>
      <c r="K23" s="7">
        <v>1168245</v>
      </c>
      <c r="L23" s="7">
        <v>177350</v>
      </c>
      <c r="M23" s="7">
        <v>1016463</v>
      </c>
      <c r="N23" s="8">
        <f t="shared" ref="N23:N45" si="14">M23/L23-1</f>
        <v>4.7313955455314352</v>
      </c>
      <c r="O23" s="8">
        <f t="shared" ref="O23:O45" si="15">M23/K23-1</f>
        <v>-0.12992308976284939</v>
      </c>
      <c r="P23" s="7">
        <f t="shared" ref="P23:P45" si="16">M23-L23</f>
        <v>839113</v>
      </c>
      <c r="Q23" s="7">
        <f t="shared" ref="Q23:Q45" si="17">M23-K23</f>
        <v>-151782</v>
      </c>
      <c r="R23" s="8">
        <f>M23/$M$23</f>
        <v>1</v>
      </c>
      <c r="S23" s="33"/>
      <c r="T23" s="33"/>
      <c r="U23" s="33"/>
      <c r="V23" s="34"/>
    </row>
    <row r="24" spans="1:24" ht="15" x14ac:dyDescent="0.25">
      <c r="A24" s="10" t="s">
        <v>20</v>
      </c>
      <c r="B24" s="11">
        <v>68079</v>
      </c>
      <c r="C24" s="11">
        <v>37583</v>
      </c>
      <c r="D24" s="11">
        <v>61733</v>
      </c>
      <c r="E24" s="12">
        <f t="shared" si="10"/>
        <v>0.64257776122182908</v>
      </c>
      <c r="F24" s="12">
        <f t="shared" si="11"/>
        <v>-9.3215235241410732E-2</v>
      </c>
      <c r="G24" s="11">
        <f t="shared" si="12"/>
        <v>24150</v>
      </c>
      <c r="H24" s="11">
        <f t="shared" si="13"/>
        <v>-6346</v>
      </c>
      <c r="I24" s="12">
        <f t="shared" ref="I24:I45" si="18">D24/$D$23</f>
        <v>0.15681527788714827</v>
      </c>
      <c r="J24" s="35"/>
      <c r="K24" s="11">
        <v>166213</v>
      </c>
      <c r="L24" s="11">
        <v>83810</v>
      </c>
      <c r="M24" s="11">
        <v>160574</v>
      </c>
      <c r="N24" s="12">
        <f t="shared" si="14"/>
        <v>0.91592888676768891</v>
      </c>
      <c r="O24" s="12">
        <f t="shared" si="15"/>
        <v>-3.3926347517943878E-2</v>
      </c>
      <c r="P24" s="11">
        <f t="shared" si="16"/>
        <v>76764</v>
      </c>
      <c r="Q24" s="11">
        <f t="shared" si="17"/>
        <v>-5639</v>
      </c>
      <c r="R24" s="12">
        <f t="shared" ref="R24:R45" si="19">M24/$M$23</f>
        <v>0.15797328579594141</v>
      </c>
      <c r="S24" s="33"/>
      <c r="T24" s="33"/>
      <c r="U24" s="33"/>
      <c r="V24" s="34"/>
      <c r="X24" s="36"/>
    </row>
    <row r="25" spans="1:24" ht="15" hidden="1" x14ac:dyDescent="0.25">
      <c r="A25" s="37" t="s">
        <v>21</v>
      </c>
      <c r="B25" s="15" t="e">
        <v>#REF!</v>
      </c>
      <c r="C25" s="15" t="e">
        <v>#REF!</v>
      </c>
      <c r="D25" s="15" t="e">
        <v>#REF!</v>
      </c>
      <c r="E25" s="16" t="e">
        <f t="shared" si="10"/>
        <v>#REF!</v>
      </c>
      <c r="F25" s="16" t="e">
        <f t="shared" si="11"/>
        <v>#REF!</v>
      </c>
      <c r="G25" s="15" t="e">
        <f t="shared" si="12"/>
        <v>#REF!</v>
      </c>
      <c r="H25" s="15" t="e">
        <f t="shared" si="13"/>
        <v>#REF!</v>
      </c>
      <c r="I25" s="16" t="e">
        <f t="shared" si="18"/>
        <v>#REF!</v>
      </c>
      <c r="J25" s="17"/>
      <c r="K25" s="15" t="e">
        <v>#REF!</v>
      </c>
      <c r="L25" s="15" t="e">
        <v>#REF!</v>
      </c>
      <c r="M25" s="15" t="e">
        <v>#REF!</v>
      </c>
      <c r="N25" s="16" t="e">
        <f t="shared" si="14"/>
        <v>#REF!</v>
      </c>
      <c r="O25" s="16" t="e">
        <f t="shared" si="15"/>
        <v>#REF!</v>
      </c>
      <c r="P25" s="15" t="e">
        <f t="shared" si="16"/>
        <v>#REF!</v>
      </c>
      <c r="Q25" s="15" t="e">
        <f t="shared" si="17"/>
        <v>#REF!</v>
      </c>
      <c r="R25" s="16" t="e">
        <f t="shared" si="19"/>
        <v>#REF!</v>
      </c>
      <c r="S25" s="33"/>
      <c r="T25" s="33"/>
      <c r="U25" s="33"/>
      <c r="V25" s="34"/>
      <c r="W25" s="33"/>
      <c r="X25" s="36"/>
    </row>
    <row r="26" spans="1:24" ht="15" hidden="1" x14ac:dyDescent="0.25">
      <c r="A26" s="38" t="s">
        <v>22</v>
      </c>
      <c r="B26" s="39" t="e">
        <v>#REF!</v>
      </c>
      <c r="C26" s="39" t="e">
        <v>#REF!</v>
      </c>
      <c r="D26" s="39" t="e">
        <v>#REF!</v>
      </c>
      <c r="E26" s="40" t="e">
        <f t="shared" si="10"/>
        <v>#REF!</v>
      </c>
      <c r="F26" s="40" t="e">
        <f t="shared" si="11"/>
        <v>#REF!</v>
      </c>
      <c r="G26" s="39" t="e">
        <f t="shared" si="12"/>
        <v>#REF!</v>
      </c>
      <c r="H26" s="39" t="e">
        <f t="shared" si="13"/>
        <v>#REF!</v>
      </c>
      <c r="I26" s="40" t="e">
        <f t="shared" si="18"/>
        <v>#REF!</v>
      </c>
      <c r="J26" s="17"/>
      <c r="K26" s="39" t="e">
        <v>#REF!</v>
      </c>
      <c r="L26" s="39" t="e">
        <v>#REF!</v>
      </c>
      <c r="M26" s="39" t="e">
        <v>#REF!</v>
      </c>
      <c r="N26" s="40" t="e">
        <f t="shared" si="14"/>
        <v>#REF!</v>
      </c>
      <c r="O26" s="40" t="e">
        <f t="shared" si="15"/>
        <v>#REF!</v>
      </c>
      <c r="P26" s="39" t="e">
        <f t="shared" si="16"/>
        <v>#REF!</v>
      </c>
      <c r="Q26" s="39" t="e">
        <f t="shared" si="17"/>
        <v>#REF!</v>
      </c>
      <c r="R26" s="40" t="e">
        <f t="shared" si="19"/>
        <v>#REF!</v>
      </c>
      <c r="S26" s="33"/>
      <c r="T26" s="33"/>
      <c r="U26" s="33"/>
      <c r="V26" s="34"/>
      <c r="W26" s="33"/>
      <c r="X26" s="36"/>
    </row>
    <row r="27" spans="1:24" ht="15" hidden="1" x14ac:dyDescent="0.25">
      <c r="A27" s="38" t="s">
        <v>23</v>
      </c>
      <c r="B27" s="39" t="e">
        <f>B25-B26</f>
        <v>#REF!</v>
      </c>
      <c r="C27" s="39" t="e">
        <f t="shared" ref="C27:D27" si="20">C25-C26</f>
        <v>#REF!</v>
      </c>
      <c r="D27" s="39" t="e">
        <f t="shared" si="20"/>
        <v>#REF!</v>
      </c>
      <c r="E27" s="40" t="e">
        <f t="shared" si="10"/>
        <v>#REF!</v>
      </c>
      <c r="F27" s="40" t="e">
        <f t="shared" si="11"/>
        <v>#REF!</v>
      </c>
      <c r="G27" s="39" t="e">
        <f t="shared" si="12"/>
        <v>#REF!</v>
      </c>
      <c r="H27" s="39" t="e">
        <f t="shared" si="13"/>
        <v>#REF!</v>
      </c>
      <c r="I27" s="40" t="e">
        <f t="shared" si="18"/>
        <v>#REF!</v>
      </c>
      <c r="J27" s="17"/>
      <c r="K27" s="39" t="e">
        <f>K25-K26</f>
        <v>#REF!</v>
      </c>
      <c r="L27" s="39" t="e">
        <f t="shared" ref="L27:M27" si="21">L25-L26</f>
        <v>#REF!</v>
      </c>
      <c r="M27" s="39" t="e">
        <f t="shared" si="21"/>
        <v>#REF!</v>
      </c>
      <c r="N27" s="40" t="e">
        <f t="shared" si="14"/>
        <v>#REF!</v>
      </c>
      <c r="O27" s="40" t="e">
        <f t="shared" si="15"/>
        <v>#REF!</v>
      </c>
      <c r="P27" s="39" t="e">
        <f t="shared" si="16"/>
        <v>#REF!</v>
      </c>
      <c r="Q27" s="39" t="e">
        <f t="shared" si="17"/>
        <v>#REF!</v>
      </c>
      <c r="R27" s="40" t="e">
        <f t="shared" si="19"/>
        <v>#REF!</v>
      </c>
      <c r="S27" s="33"/>
      <c r="T27" s="33"/>
      <c r="U27" s="33"/>
      <c r="V27" s="34"/>
      <c r="W27" s="33"/>
      <c r="X27" s="36"/>
    </row>
    <row r="28" spans="1:24" ht="15" hidden="1" x14ac:dyDescent="0.25">
      <c r="A28" s="41" t="s">
        <v>24</v>
      </c>
      <c r="B28" s="22" t="e">
        <v>#REF!</v>
      </c>
      <c r="C28" s="22" t="e">
        <v>#REF!</v>
      </c>
      <c r="D28" s="22" t="e">
        <v>#REF!</v>
      </c>
      <c r="E28" s="23" t="e">
        <f t="shared" si="10"/>
        <v>#REF!</v>
      </c>
      <c r="F28" s="23" t="e">
        <f t="shared" si="11"/>
        <v>#REF!</v>
      </c>
      <c r="G28" s="22" t="e">
        <f t="shared" si="12"/>
        <v>#REF!</v>
      </c>
      <c r="H28" s="22" t="e">
        <f t="shared" si="13"/>
        <v>#REF!</v>
      </c>
      <c r="I28" s="23" t="e">
        <f t="shared" si="18"/>
        <v>#REF!</v>
      </c>
      <c r="J28" s="17"/>
      <c r="K28" s="22" t="e">
        <v>#REF!</v>
      </c>
      <c r="L28" s="22" t="e">
        <v>#REF!</v>
      </c>
      <c r="M28" s="22" t="e">
        <v>#REF!</v>
      </c>
      <c r="N28" s="23" t="e">
        <f t="shared" si="14"/>
        <v>#REF!</v>
      </c>
      <c r="O28" s="23" t="e">
        <f t="shared" si="15"/>
        <v>#REF!</v>
      </c>
      <c r="P28" s="22" t="e">
        <f t="shared" si="16"/>
        <v>#REF!</v>
      </c>
      <c r="Q28" s="22" t="e">
        <f t="shared" si="17"/>
        <v>#REF!</v>
      </c>
      <c r="R28" s="23" t="e">
        <f t="shared" si="19"/>
        <v>#REF!</v>
      </c>
      <c r="S28" s="33"/>
      <c r="T28" s="33"/>
      <c r="U28" s="33"/>
      <c r="V28" s="34"/>
      <c r="W28" s="33"/>
      <c r="X28" s="36"/>
    </row>
    <row r="29" spans="1:24" ht="15" x14ac:dyDescent="0.25">
      <c r="A29" s="10" t="s">
        <v>25</v>
      </c>
      <c r="B29" s="11">
        <v>362436</v>
      </c>
      <c r="C29" s="11">
        <v>36614</v>
      </c>
      <c r="D29" s="11">
        <v>331934</v>
      </c>
      <c r="E29" s="12">
        <f t="shared" si="10"/>
        <v>8.0657671928770416</v>
      </c>
      <c r="F29" s="12">
        <f t="shared" si="11"/>
        <v>-8.4158306569987573E-2</v>
      </c>
      <c r="G29" s="11">
        <f t="shared" si="12"/>
        <v>295320</v>
      </c>
      <c r="H29" s="11">
        <f t="shared" si="13"/>
        <v>-30502</v>
      </c>
      <c r="I29" s="12">
        <f t="shared" si="18"/>
        <v>0.84318472211285167</v>
      </c>
      <c r="J29" s="35"/>
      <c r="K29" s="11">
        <v>1002032</v>
      </c>
      <c r="L29" s="11">
        <v>93540</v>
      </c>
      <c r="M29" s="11">
        <v>855889</v>
      </c>
      <c r="N29" s="12">
        <f t="shared" si="14"/>
        <v>8.1499786187727175</v>
      </c>
      <c r="O29" s="12">
        <f t="shared" si="15"/>
        <v>-0.14584663962827538</v>
      </c>
      <c r="P29" s="11">
        <f t="shared" si="16"/>
        <v>762349</v>
      </c>
      <c r="Q29" s="11">
        <f t="shared" si="17"/>
        <v>-146143</v>
      </c>
      <c r="R29" s="12">
        <f t="shared" si="19"/>
        <v>0.84202671420405861</v>
      </c>
      <c r="S29" s="33"/>
      <c r="T29" s="33"/>
      <c r="U29" s="33"/>
      <c r="V29" s="34"/>
      <c r="X29" s="36"/>
    </row>
    <row r="30" spans="1:24" ht="15" x14ac:dyDescent="0.25">
      <c r="A30" s="37" t="s">
        <v>26</v>
      </c>
      <c r="B30" s="15">
        <v>49455</v>
      </c>
      <c r="C30" s="15">
        <v>6502</v>
      </c>
      <c r="D30" s="15">
        <v>39043</v>
      </c>
      <c r="E30" s="16">
        <f t="shared" si="10"/>
        <v>5.0047677637649954</v>
      </c>
      <c r="F30" s="16">
        <f t="shared" si="11"/>
        <v>-0.21053482964310988</v>
      </c>
      <c r="G30" s="15">
        <f t="shared" si="12"/>
        <v>32541</v>
      </c>
      <c r="H30" s="15">
        <f t="shared" si="13"/>
        <v>-10412</v>
      </c>
      <c r="I30" s="16">
        <f t="shared" si="18"/>
        <v>9.9177731432911573E-2</v>
      </c>
      <c r="J30" s="17"/>
      <c r="K30" s="15">
        <v>136858</v>
      </c>
      <c r="L30" s="15">
        <v>14503</v>
      </c>
      <c r="M30" s="15">
        <v>93377</v>
      </c>
      <c r="N30" s="16">
        <f t="shared" si="14"/>
        <v>5.4384610080672964</v>
      </c>
      <c r="O30" s="16">
        <f t="shared" si="15"/>
        <v>-0.31770886612401172</v>
      </c>
      <c r="P30" s="15">
        <f t="shared" si="16"/>
        <v>78874</v>
      </c>
      <c r="Q30" s="15">
        <f t="shared" si="17"/>
        <v>-43481</v>
      </c>
      <c r="R30" s="16">
        <f t="shared" si="19"/>
        <v>9.1864632554259223E-2</v>
      </c>
      <c r="S30" s="33"/>
      <c r="T30" s="33"/>
      <c r="U30" s="33"/>
      <c r="V30" s="34"/>
      <c r="X30" s="36"/>
    </row>
    <row r="31" spans="1:24" ht="15" x14ac:dyDescent="0.25">
      <c r="A31" s="42" t="s">
        <v>27</v>
      </c>
      <c r="B31" s="19">
        <v>2378</v>
      </c>
      <c r="C31" s="19">
        <v>443</v>
      </c>
      <c r="D31" s="19">
        <v>2006</v>
      </c>
      <c r="E31" s="20">
        <f t="shared" si="10"/>
        <v>3.5282167042889387</v>
      </c>
      <c r="F31" s="20">
        <f t="shared" si="11"/>
        <v>-0.15643397813288473</v>
      </c>
      <c r="G31" s="19">
        <f t="shared" si="12"/>
        <v>1563</v>
      </c>
      <c r="H31" s="19">
        <f t="shared" si="13"/>
        <v>-372</v>
      </c>
      <c r="I31" s="20">
        <f t="shared" si="18"/>
        <v>5.0956773110268326E-3</v>
      </c>
      <c r="J31" s="17"/>
      <c r="K31" s="19">
        <v>8018</v>
      </c>
      <c r="L31" s="19">
        <v>1105</v>
      </c>
      <c r="M31" s="19">
        <v>6938</v>
      </c>
      <c r="N31" s="20">
        <f t="shared" si="14"/>
        <v>5.278733031674208</v>
      </c>
      <c r="O31" s="20">
        <f t="shared" si="15"/>
        <v>-0.13469693190321774</v>
      </c>
      <c r="P31" s="19">
        <f t="shared" si="16"/>
        <v>5833</v>
      </c>
      <c r="Q31" s="19">
        <f t="shared" si="17"/>
        <v>-1080</v>
      </c>
      <c r="R31" s="20">
        <f t="shared" si="19"/>
        <v>6.8256296589251156E-3</v>
      </c>
      <c r="S31" s="33"/>
      <c r="T31" s="33"/>
      <c r="U31" s="33"/>
      <c r="V31" s="34"/>
      <c r="X31" s="36"/>
    </row>
    <row r="32" spans="1:24" ht="15" x14ac:dyDescent="0.25">
      <c r="A32" s="42" t="s">
        <v>28</v>
      </c>
      <c r="B32" s="19">
        <v>501</v>
      </c>
      <c r="C32" s="19">
        <v>44</v>
      </c>
      <c r="D32" s="19">
        <v>357</v>
      </c>
      <c r="E32" s="20">
        <f t="shared" si="10"/>
        <v>7.1136363636363633</v>
      </c>
      <c r="F32" s="20">
        <f t="shared" si="11"/>
        <v>-0.28742514970059885</v>
      </c>
      <c r="G32" s="19">
        <f t="shared" si="12"/>
        <v>313</v>
      </c>
      <c r="H32" s="19">
        <f t="shared" si="13"/>
        <v>-144</v>
      </c>
      <c r="I32" s="20">
        <f t="shared" si="18"/>
        <v>9.068578265386735E-4</v>
      </c>
      <c r="J32" s="17"/>
      <c r="K32" s="19">
        <v>1223</v>
      </c>
      <c r="L32" s="19">
        <v>97</v>
      </c>
      <c r="M32" s="19">
        <v>1015</v>
      </c>
      <c r="N32" s="20">
        <f t="shared" si="14"/>
        <v>9.463917525773196</v>
      </c>
      <c r="O32" s="20">
        <f t="shared" si="15"/>
        <v>-0.17007358953393292</v>
      </c>
      <c r="P32" s="19">
        <f t="shared" si="16"/>
        <v>918</v>
      </c>
      <c r="Q32" s="19">
        <f t="shared" si="17"/>
        <v>-208</v>
      </c>
      <c r="R32" s="20">
        <f t="shared" si="19"/>
        <v>9.9856069527370895E-4</v>
      </c>
      <c r="S32" s="33"/>
      <c r="T32" s="33"/>
      <c r="U32" s="33"/>
      <c r="V32" s="34"/>
      <c r="X32" s="36"/>
    </row>
    <row r="33" spans="1:24" ht="15" x14ac:dyDescent="0.25">
      <c r="A33" s="42" t="s">
        <v>29</v>
      </c>
      <c r="B33" s="19">
        <v>13037</v>
      </c>
      <c r="C33" s="19">
        <v>110</v>
      </c>
      <c r="D33" s="19">
        <v>8801</v>
      </c>
      <c r="E33" s="20">
        <f t="shared" si="10"/>
        <v>79.009090909090915</v>
      </c>
      <c r="F33" s="20">
        <f t="shared" si="11"/>
        <v>-0.32492137761755002</v>
      </c>
      <c r="G33" s="19">
        <f t="shared" si="12"/>
        <v>8691</v>
      </c>
      <c r="H33" s="19">
        <f t="shared" si="13"/>
        <v>-4236</v>
      </c>
      <c r="I33" s="20">
        <f t="shared" si="18"/>
        <v>2.2356458631279736E-2</v>
      </c>
      <c r="J33" s="17"/>
      <c r="K33" s="19">
        <v>36113</v>
      </c>
      <c r="L33" s="19">
        <v>347</v>
      </c>
      <c r="M33" s="19">
        <v>25695</v>
      </c>
      <c r="N33" s="20">
        <f t="shared" si="14"/>
        <v>73.048991354466864</v>
      </c>
      <c r="O33" s="20">
        <f t="shared" si="15"/>
        <v>-0.28848337163902193</v>
      </c>
      <c r="P33" s="19">
        <f t="shared" si="16"/>
        <v>25348</v>
      </c>
      <c r="Q33" s="19">
        <f t="shared" si="17"/>
        <v>-10418</v>
      </c>
      <c r="R33" s="20">
        <f t="shared" si="19"/>
        <v>2.5278834546855124E-2</v>
      </c>
      <c r="S33" s="33"/>
      <c r="T33" s="33"/>
      <c r="U33" s="33"/>
      <c r="V33" s="34"/>
      <c r="X33" s="36"/>
    </row>
    <row r="34" spans="1:24" ht="15" x14ac:dyDescent="0.25">
      <c r="A34" s="42" t="s">
        <v>30</v>
      </c>
      <c r="B34" s="19">
        <v>1776</v>
      </c>
      <c r="C34" s="19">
        <v>185</v>
      </c>
      <c r="D34" s="19">
        <v>2502</v>
      </c>
      <c r="E34" s="20">
        <f t="shared" si="10"/>
        <v>12.524324324324324</v>
      </c>
      <c r="F34" s="20">
        <f t="shared" si="11"/>
        <v>0.40878378378378377</v>
      </c>
      <c r="G34" s="19">
        <f t="shared" si="12"/>
        <v>2317</v>
      </c>
      <c r="H34" s="19">
        <f t="shared" si="13"/>
        <v>726</v>
      </c>
      <c r="I34" s="20">
        <f t="shared" si="18"/>
        <v>6.3556254397752416E-3</v>
      </c>
      <c r="J34" s="17"/>
      <c r="K34" s="19">
        <v>4452</v>
      </c>
      <c r="L34" s="19">
        <v>546</v>
      </c>
      <c r="M34" s="19">
        <v>4880</v>
      </c>
      <c r="N34" s="20">
        <f t="shared" si="14"/>
        <v>7.937728937728938</v>
      </c>
      <c r="O34" s="20">
        <f t="shared" si="15"/>
        <v>9.6136567834681053E-2</v>
      </c>
      <c r="P34" s="19">
        <f t="shared" si="16"/>
        <v>4334</v>
      </c>
      <c r="Q34" s="19">
        <f t="shared" si="17"/>
        <v>428</v>
      </c>
      <c r="R34" s="20">
        <f t="shared" si="19"/>
        <v>4.800961766439113E-3</v>
      </c>
      <c r="S34" s="33"/>
      <c r="T34" s="33"/>
      <c r="U34" s="33"/>
      <c r="V34" s="34"/>
      <c r="X34" s="36"/>
    </row>
    <row r="35" spans="1:24" ht="15" x14ac:dyDescent="0.25">
      <c r="A35" s="42" t="s">
        <v>31</v>
      </c>
      <c r="B35" s="19">
        <v>14560</v>
      </c>
      <c r="C35" s="19">
        <v>93</v>
      </c>
      <c r="D35" s="19">
        <v>7621</v>
      </c>
      <c r="E35" s="20">
        <f t="shared" si="10"/>
        <v>80.946236559139791</v>
      </c>
      <c r="F35" s="20">
        <f t="shared" si="11"/>
        <v>-0.4765796703296703</v>
      </c>
      <c r="G35" s="19">
        <f t="shared" si="12"/>
        <v>7528</v>
      </c>
      <c r="H35" s="19">
        <f t="shared" si="13"/>
        <v>-6939</v>
      </c>
      <c r="I35" s="20">
        <f t="shared" si="18"/>
        <v>1.9359001389499246E-2</v>
      </c>
      <c r="J35" s="17"/>
      <c r="K35" s="19">
        <v>40905</v>
      </c>
      <c r="L35" s="19">
        <v>298</v>
      </c>
      <c r="M35" s="19">
        <v>23490</v>
      </c>
      <c r="N35" s="20">
        <f t="shared" si="14"/>
        <v>77.825503355704697</v>
      </c>
      <c r="O35" s="20">
        <f t="shared" si="15"/>
        <v>-0.42574257425742579</v>
      </c>
      <c r="P35" s="19">
        <f t="shared" si="16"/>
        <v>23192</v>
      </c>
      <c r="Q35" s="19">
        <f t="shared" si="17"/>
        <v>-17415</v>
      </c>
      <c r="R35" s="20">
        <f t="shared" si="19"/>
        <v>2.3109547519191549E-2</v>
      </c>
      <c r="S35" s="33"/>
      <c r="T35" s="33"/>
      <c r="U35" s="33"/>
      <c r="V35" s="34"/>
      <c r="X35" s="36"/>
    </row>
    <row r="36" spans="1:24" ht="15" x14ac:dyDescent="0.25">
      <c r="A36" s="42" t="s">
        <v>32</v>
      </c>
      <c r="B36" s="19">
        <v>151655</v>
      </c>
      <c r="C36" s="19">
        <v>1399</v>
      </c>
      <c r="D36" s="19">
        <v>142665</v>
      </c>
      <c r="E36" s="20">
        <f t="shared" si="10"/>
        <v>100.97641172265904</v>
      </c>
      <c r="F36" s="20">
        <f t="shared" si="11"/>
        <v>-5.9279285219742128E-2</v>
      </c>
      <c r="G36" s="19">
        <f t="shared" si="12"/>
        <v>141266</v>
      </c>
      <c r="H36" s="19">
        <f t="shared" si="13"/>
        <v>-8990</v>
      </c>
      <c r="I36" s="20">
        <f t="shared" si="18"/>
        <v>0.36240020118526572</v>
      </c>
      <c r="J36" s="17"/>
      <c r="K36" s="19">
        <v>408862</v>
      </c>
      <c r="L36" s="19">
        <v>4918</v>
      </c>
      <c r="M36" s="19">
        <v>332221</v>
      </c>
      <c r="N36" s="20">
        <f t="shared" si="14"/>
        <v>66.552053680357872</v>
      </c>
      <c r="O36" s="20">
        <f t="shared" si="15"/>
        <v>-0.18744955510661299</v>
      </c>
      <c r="P36" s="19">
        <f t="shared" si="16"/>
        <v>327303</v>
      </c>
      <c r="Q36" s="19">
        <f t="shared" si="17"/>
        <v>-76641</v>
      </c>
      <c r="R36" s="20">
        <f t="shared" si="19"/>
        <v>0.32684022930495255</v>
      </c>
      <c r="S36" s="33"/>
      <c r="T36" s="33"/>
      <c r="U36" s="33"/>
      <c r="V36" s="34"/>
      <c r="X36" s="36"/>
    </row>
    <row r="37" spans="1:24" ht="15" x14ac:dyDescent="0.25">
      <c r="A37" s="42" t="s">
        <v>33</v>
      </c>
      <c r="B37" s="19">
        <v>13856</v>
      </c>
      <c r="C37" s="19">
        <v>7472</v>
      </c>
      <c r="D37" s="19">
        <v>17053</v>
      </c>
      <c r="E37" s="20">
        <f t="shared" si="10"/>
        <v>1.2822537473233404</v>
      </c>
      <c r="F37" s="20">
        <f t="shared" si="11"/>
        <v>0.23073036951501158</v>
      </c>
      <c r="G37" s="19">
        <f t="shared" si="12"/>
        <v>9581</v>
      </c>
      <c r="H37" s="19">
        <f t="shared" si="13"/>
        <v>3197</v>
      </c>
      <c r="I37" s="20">
        <f t="shared" si="18"/>
        <v>4.3318337579731095E-2</v>
      </c>
      <c r="J37" s="17"/>
      <c r="K37" s="19">
        <v>42166</v>
      </c>
      <c r="L37" s="19">
        <v>19884</v>
      </c>
      <c r="M37" s="19">
        <v>47408</v>
      </c>
      <c r="N37" s="20">
        <f t="shared" si="14"/>
        <v>1.3842285254475959</v>
      </c>
      <c r="O37" s="20">
        <f t="shared" si="15"/>
        <v>0.12431817103827725</v>
      </c>
      <c r="P37" s="19">
        <f t="shared" si="16"/>
        <v>27524</v>
      </c>
      <c r="Q37" s="19">
        <f t="shared" si="17"/>
        <v>5242</v>
      </c>
      <c r="R37" s="20">
        <f t="shared" si="19"/>
        <v>4.6640162996587187E-2</v>
      </c>
      <c r="S37" s="33"/>
      <c r="T37" s="33"/>
      <c r="U37" s="33"/>
      <c r="V37" s="34"/>
      <c r="X37" s="36"/>
    </row>
    <row r="38" spans="1:24" ht="15" x14ac:dyDescent="0.25">
      <c r="A38" s="42" t="s">
        <v>34</v>
      </c>
      <c r="B38" s="19">
        <v>11990</v>
      </c>
      <c r="C38" s="19">
        <v>520</v>
      </c>
      <c r="D38" s="19">
        <v>13613</v>
      </c>
      <c r="E38" s="20">
        <f t="shared" si="10"/>
        <v>25.178846153846155</v>
      </c>
      <c r="F38" s="20">
        <f t="shared" si="11"/>
        <v>0.13536280233527931</v>
      </c>
      <c r="G38" s="19">
        <f t="shared" si="12"/>
        <v>13093</v>
      </c>
      <c r="H38" s="19">
        <f t="shared" si="13"/>
        <v>1623</v>
      </c>
      <c r="I38" s="20">
        <f t="shared" si="18"/>
        <v>3.4579987654540512E-2</v>
      </c>
      <c r="J38" s="17"/>
      <c r="K38" s="19">
        <v>32891</v>
      </c>
      <c r="L38" s="19">
        <v>1546</v>
      </c>
      <c r="M38" s="19">
        <v>42283</v>
      </c>
      <c r="N38" s="20">
        <f t="shared" si="14"/>
        <v>26.349935316946961</v>
      </c>
      <c r="O38" s="20">
        <f t="shared" si="15"/>
        <v>0.28554923839348145</v>
      </c>
      <c r="P38" s="19">
        <f t="shared" si="16"/>
        <v>40737</v>
      </c>
      <c r="Q38" s="19">
        <f t="shared" si="17"/>
        <v>9392</v>
      </c>
      <c r="R38" s="20">
        <f t="shared" si="19"/>
        <v>4.1598169338185456E-2</v>
      </c>
      <c r="S38" s="33"/>
      <c r="T38" s="33"/>
      <c r="U38" s="33"/>
      <c r="V38" s="34"/>
      <c r="X38" s="36"/>
    </row>
    <row r="39" spans="1:24" ht="15" x14ac:dyDescent="0.25">
      <c r="A39" s="42" t="s">
        <v>35</v>
      </c>
      <c r="B39" s="19">
        <v>12981</v>
      </c>
      <c r="C39" s="19">
        <v>546</v>
      </c>
      <c r="D39" s="19">
        <v>12723</v>
      </c>
      <c r="E39" s="20">
        <f t="shared" si="10"/>
        <v>22.302197802197803</v>
      </c>
      <c r="F39" s="20">
        <f t="shared" si="11"/>
        <v>-1.9875202218627264E-2</v>
      </c>
      <c r="G39" s="19">
        <f t="shared" si="12"/>
        <v>12177</v>
      </c>
      <c r="H39" s="19">
        <f t="shared" si="13"/>
        <v>-258</v>
      </c>
      <c r="I39" s="20">
        <f t="shared" si="18"/>
        <v>3.2319193633197602E-2</v>
      </c>
      <c r="J39" s="17"/>
      <c r="K39" s="19">
        <v>34817</v>
      </c>
      <c r="L39" s="19">
        <v>2408</v>
      </c>
      <c r="M39" s="19">
        <v>37975</v>
      </c>
      <c r="N39" s="20">
        <f t="shared" si="14"/>
        <v>14.770348837209303</v>
      </c>
      <c r="O39" s="20">
        <f t="shared" si="15"/>
        <v>9.0702817589108697E-2</v>
      </c>
      <c r="P39" s="19">
        <f t="shared" si="16"/>
        <v>35567</v>
      </c>
      <c r="Q39" s="19">
        <f t="shared" si="17"/>
        <v>3158</v>
      </c>
      <c r="R39" s="20">
        <f t="shared" si="19"/>
        <v>3.7359943254206003E-2</v>
      </c>
      <c r="S39" s="33"/>
      <c r="T39" s="33"/>
      <c r="U39" s="33"/>
      <c r="V39" s="34"/>
      <c r="X39" s="36"/>
    </row>
    <row r="40" spans="1:24" ht="15" x14ac:dyDescent="0.25">
      <c r="A40" s="42" t="s">
        <v>36</v>
      </c>
      <c r="B40" s="19">
        <v>8751</v>
      </c>
      <c r="C40" s="19">
        <v>508</v>
      </c>
      <c r="D40" s="19">
        <v>12149</v>
      </c>
      <c r="E40" s="20">
        <f t="shared" si="10"/>
        <v>22.915354330708663</v>
      </c>
      <c r="F40" s="20">
        <f t="shared" si="11"/>
        <v>0.38829848017369439</v>
      </c>
      <c r="G40" s="19">
        <f t="shared" si="12"/>
        <v>11641</v>
      </c>
      <c r="H40" s="19">
        <f t="shared" si="13"/>
        <v>3398</v>
      </c>
      <c r="I40" s="20">
        <f t="shared" si="18"/>
        <v>3.08611085003315E-2</v>
      </c>
      <c r="J40" s="17"/>
      <c r="K40" s="19">
        <v>23939</v>
      </c>
      <c r="L40" s="19">
        <v>2187</v>
      </c>
      <c r="M40" s="19">
        <v>34463</v>
      </c>
      <c r="N40" s="20">
        <f t="shared" si="14"/>
        <v>14.75811614083219</v>
      </c>
      <c r="O40" s="20">
        <f t="shared" si="15"/>
        <v>0.43961736079201308</v>
      </c>
      <c r="P40" s="19">
        <f t="shared" si="16"/>
        <v>32276</v>
      </c>
      <c r="Q40" s="19">
        <f t="shared" si="17"/>
        <v>10524</v>
      </c>
      <c r="R40" s="20">
        <f t="shared" si="19"/>
        <v>3.3904824868194905E-2</v>
      </c>
      <c r="S40" s="33"/>
      <c r="T40" s="33"/>
      <c r="U40" s="33"/>
      <c r="V40" s="34"/>
      <c r="X40" s="36"/>
    </row>
    <row r="41" spans="1:24" ht="15" x14ac:dyDescent="0.25">
      <c r="A41" s="42" t="s">
        <v>37</v>
      </c>
      <c r="B41" s="19">
        <v>11283</v>
      </c>
      <c r="C41" s="19">
        <v>2168</v>
      </c>
      <c r="D41" s="19">
        <v>13549</v>
      </c>
      <c r="E41" s="20">
        <f t="shared" si="10"/>
        <v>5.2495387453874542</v>
      </c>
      <c r="F41" s="20">
        <f t="shared" si="11"/>
        <v>0.20083311176105645</v>
      </c>
      <c r="G41" s="19">
        <f t="shared" si="12"/>
        <v>11381</v>
      </c>
      <c r="H41" s="19">
        <f t="shared" si="13"/>
        <v>2266</v>
      </c>
      <c r="I41" s="20">
        <f t="shared" si="18"/>
        <v>3.4417413702443944E-2</v>
      </c>
      <c r="J41" s="17"/>
      <c r="K41" s="19">
        <v>35754</v>
      </c>
      <c r="L41" s="19">
        <v>5064</v>
      </c>
      <c r="M41" s="19">
        <v>34432</v>
      </c>
      <c r="N41" s="20">
        <f t="shared" si="14"/>
        <v>5.7993680884676149</v>
      </c>
      <c r="O41" s="20">
        <f t="shared" si="15"/>
        <v>-3.697488392907089E-2</v>
      </c>
      <c r="P41" s="19">
        <f t="shared" si="16"/>
        <v>29368</v>
      </c>
      <c r="Q41" s="19">
        <f t="shared" si="17"/>
        <v>-1322</v>
      </c>
      <c r="R41" s="20">
        <f t="shared" si="19"/>
        <v>3.3874326955334329E-2</v>
      </c>
      <c r="S41" s="33"/>
      <c r="T41" s="33"/>
      <c r="U41" s="33"/>
      <c r="V41" s="34"/>
      <c r="X41" s="36"/>
    </row>
    <row r="42" spans="1:24" ht="15" x14ac:dyDescent="0.25">
      <c r="A42" s="42" t="s">
        <v>38</v>
      </c>
      <c r="B42" s="19">
        <v>11017</v>
      </c>
      <c r="C42" s="19">
        <v>61</v>
      </c>
      <c r="D42" s="19">
        <v>4263</v>
      </c>
      <c r="E42" s="20">
        <f t="shared" si="10"/>
        <v>68.885245901639351</v>
      </c>
      <c r="F42" s="20">
        <f t="shared" si="11"/>
        <v>-0.61305255514205315</v>
      </c>
      <c r="G42" s="19">
        <f t="shared" si="12"/>
        <v>4202</v>
      </c>
      <c r="H42" s="19">
        <f t="shared" si="13"/>
        <v>-6754</v>
      </c>
      <c r="I42" s="20">
        <f t="shared" si="18"/>
        <v>1.0828949340432397E-2</v>
      </c>
      <c r="J42" s="17"/>
      <c r="K42" s="19">
        <v>28581</v>
      </c>
      <c r="L42" s="19">
        <v>151</v>
      </c>
      <c r="M42" s="19">
        <v>12864</v>
      </c>
      <c r="N42" s="20">
        <f t="shared" si="14"/>
        <v>84.192052980132445</v>
      </c>
      <c r="O42" s="20">
        <f t="shared" si="15"/>
        <v>-0.54991077988873727</v>
      </c>
      <c r="P42" s="19">
        <f t="shared" si="16"/>
        <v>12713</v>
      </c>
      <c r="Q42" s="19">
        <f t="shared" si="17"/>
        <v>-15717</v>
      </c>
      <c r="R42" s="20">
        <f t="shared" si="19"/>
        <v>1.2655650033498514E-2</v>
      </c>
      <c r="S42" s="33"/>
      <c r="T42" s="33"/>
      <c r="U42" s="33"/>
      <c r="V42" s="34"/>
      <c r="X42" s="36"/>
    </row>
    <row r="43" spans="1:24" ht="15" x14ac:dyDescent="0.25">
      <c r="A43" s="42" t="s">
        <v>39</v>
      </c>
      <c r="B43" s="19">
        <v>17537</v>
      </c>
      <c r="C43" s="19">
        <v>660</v>
      </c>
      <c r="D43" s="19">
        <v>6989</v>
      </c>
      <c r="E43" s="20">
        <f t="shared" si="10"/>
        <v>9.5893939393939398</v>
      </c>
      <c r="F43" s="20">
        <f t="shared" si="11"/>
        <v>-0.60147117522951477</v>
      </c>
      <c r="G43" s="19">
        <f t="shared" si="12"/>
        <v>6329</v>
      </c>
      <c r="H43" s="19">
        <f t="shared" si="13"/>
        <v>-10548</v>
      </c>
      <c r="I43" s="20">
        <f t="shared" si="18"/>
        <v>1.7753583612545629E-2</v>
      </c>
      <c r="J43" s="17"/>
      <c r="K43" s="19">
        <v>48270</v>
      </c>
      <c r="L43" s="19">
        <v>1965</v>
      </c>
      <c r="M43" s="19">
        <v>20537</v>
      </c>
      <c r="N43" s="20">
        <f t="shared" si="14"/>
        <v>9.451399491094147</v>
      </c>
      <c r="O43" s="20">
        <f t="shared" si="15"/>
        <v>-0.5745390511704993</v>
      </c>
      <c r="P43" s="19">
        <f t="shared" si="16"/>
        <v>18572</v>
      </c>
      <c r="Q43" s="19">
        <f t="shared" si="17"/>
        <v>-27733</v>
      </c>
      <c r="R43" s="20">
        <f t="shared" si="19"/>
        <v>2.0204375368311489E-2</v>
      </c>
      <c r="S43" s="33"/>
      <c r="T43" s="33"/>
      <c r="U43" s="33"/>
      <c r="V43" s="34"/>
      <c r="X43" s="36"/>
    </row>
    <row r="44" spans="1:24" ht="15" x14ac:dyDescent="0.25">
      <c r="A44" s="42" t="s">
        <v>40</v>
      </c>
      <c r="B44" s="19">
        <v>3225</v>
      </c>
      <c r="C44" s="19">
        <v>728</v>
      </c>
      <c r="D44" s="19">
        <v>3118</v>
      </c>
      <c r="E44" s="20">
        <f t="shared" si="10"/>
        <v>3.2829670329670328</v>
      </c>
      <c r="F44" s="20">
        <f t="shared" si="11"/>
        <v>-3.3178294573643408E-2</v>
      </c>
      <c r="G44" s="19">
        <f t="shared" si="12"/>
        <v>2390</v>
      </c>
      <c r="H44" s="19">
        <f t="shared" si="13"/>
        <v>-107</v>
      </c>
      <c r="I44" s="20">
        <f t="shared" si="18"/>
        <v>7.9203997287047179E-3</v>
      </c>
      <c r="J44" s="17"/>
      <c r="K44" s="19">
        <v>9450</v>
      </c>
      <c r="L44" s="19">
        <v>1781</v>
      </c>
      <c r="M44" s="19">
        <v>8615</v>
      </c>
      <c r="N44" s="20">
        <f t="shared" si="14"/>
        <v>3.8371701291409321</v>
      </c>
      <c r="O44" s="20">
        <f t="shared" si="15"/>
        <v>-8.8359788359788305E-2</v>
      </c>
      <c r="P44" s="19">
        <f t="shared" si="16"/>
        <v>6834</v>
      </c>
      <c r="Q44" s="19">
        <f t="shared" si="17"/>
        <v>-835</v>
      </c>
      <c r="R44" s="20">
        <f t="shared" si="19"/>
        <v>8.4754683643182283E-3</v>
      </c>
      <c r="S44" s="33"/>
      <c r="T44" s="33"/>
      <c r="U44" s="33"/>
      <c r="V44" s="34"/>
      <c r="X44" s="36"/>
    </row>
    <row r="45" spans="1:24" ht="15" x14ac:dyDescent="0.25">
      <c r="A45" s="41" t="s">
        <v>41</v>
      </c>
      <c r="B45" s="22">
        <f>B29-SUM(B30:B44)</f>
        <v>38434</v>
      </c>
      <c r="C45" s="22">
        <f t="shared" ref="C45:D45" si="22">C29-SUM(C30:C44)</f>
        <v>15175</v>
      </c>
      <c r="D45" s="22">
        <f t="shared" si="22"/>
        <v>45482</v>
      </c>
      <c r="E45" s="23">
        <f t="shared" si="10"/>
        <v>1.9971663920922569</v>
      </c>
      <c r="F45" s="23">
        <f t="shared" si="11"/>
        <v>0.18337929957849819</v>
      </c>
      <c r="G45" s="22">
        <f t="shared" si="12"/>
        <v>30307</v>
      </c>
      <c r="H45" s="22">
        <f t="shared" si="13"/>
        <v>7048</v>
      </c>
      <c r="I45" s="23">
        <f t="shared" si="18"/>
        <v>0.11553419514462732</v>
      </c>
      <c r="J45" s="17"/>
      <c r="K45" s="22">
        <f>K29-SUM(K30:K44)</f>
        <v>109733</v>
      </c>
      <c r="L45" s="22">
        <f t="shared" ref="L45:M45" si="23">L29-SUM(L30:L44)</f>
        <v>36740</v>
      </c>
      <c r="M45" s="22">
        <f t="shared" si="23"/>
        <v>129696</v>
      </c>
      <c r="N45" s="23">
        <f t="shared" si="14"/>
        <v>2.530103429504627</v>
      </c>
      <c r="O45" s="23">
        <f t="shared" si="15"/>
        <v>0.18192339587908823</v>
      </c>
      <c r="P45" s="22">
        <f t="shared" si="16"/>
        <v>92956</v>
      </c>
      <c r="Q45" s="22">
        <f t="shared" si="17"/>
        <v>19963</v>
      </c>
      <c r="R45" s="23">
        <f t="shared" si="19"/>
        <v>0.12759539697952607</v>
      </c>
      <c r="S45" s="33"/>
      <c r="T45" s="33"/>
      <c r="U45" s="33"/>
      <c r="V45" s="34"/>
      <c r="X45" s="36"/>
    </row>
    <row r="46" spans="1:24" ht="21" x14ac:dyDescent="0.35">
      <c r="A46" s="468" t="s">
        <v>42</v>
      </c>
      <c r="B46" s="469"/>
      <c r="C46" s="469"/>
      <c r="D46" s="469"/>
      <c r="E46" s="469"/>
      <c r="F46" s="469"/>
      <c r="G46" s="469"/>
      <c r="H46" s="469"/>
      <c r="I46" s="469"/>
      <c r="J46" s="469"/>
      <c r="K46" s="469"/>
      <c r="L46" s="469"/>
      <c r="M46" s="469"/>
      <c r="N46" s="469"/>
      <c r="O46" s="469"/>
      <c r="P46" s="469"/>
      <c r="Q46" s="469"/>
      <c r="R46" s="470"/>
    </row>
    <row r="47" spans="1:24" ht="15" x14ac:dyDescent="0.25">
      <c r="A47" s="1"/>
      <c r="B47" s="321" t="s">
        <v>110</v>
      </c>
      <c r="C47" s="322"/>
      <c r="D47" s="322"/>
      <c r="E47" s="322"/>
      <c r="F47" s="322"/>
      <c r="G47" s="322"/>
      <c r="H47" s="322"/>
      <c r="I47" s="323"/>
      <c r="J47" s="2"/>
      <c r="K47" s="321" t="str">
        <f>CONCATENATE("acumulado ",B47)</f>
        <v>acumulado marzo</v>
      </c>
      <c r="L47" s="322"/>
      <c r="M47" s="322"/>
      <c r="N47" s="322"/>
      <c r="O47" s="322"/>
      <c r="P47" s="322"/>
      <c r="Q47" s="322"/>
      <c r="R47" s="323"/>
    </row>
    <row r="48" spans="1:24" ht="15" x14ac:dyDescent="0.25">
      <c r="A48" s="3"/>
      <c r="B48" s="4">
        <v>2019</v>
      </c>
      <c r="C48" s="4">
        <v>2021</v>
      </c>
      <c r="D48" s="4">
        <v>2022</v>
      </c>
      <c r="E48" s="4" t="s">
        <v>4</v>
      </c>
      <c r="F48" s="4" t="s">
        <v>5</v>
      </c>
      <c r="G48" s="4" t="s">
        <v>6</v>
      </c>
      <c r="H48" s="4" t="s">
        <v>7</v>
      </c>
      <c r="I48" s="4" t="str">
        <f>CONCATENATE("cuota ",RIGHT(D48,2))</f>
        <v>cuota 22</v>
      </c>
      <c r="J48" s="5"/>
      <c r="K48" s="4">
        <v>2019</v>
      </c>
      <c r="L48" s="4">
        <v>2021</v>
      </c>
      <c r="M48" s="4">
        <v>2022</v>
      </c>
      <c r="N48" s="4" t="s">
        <v>4</v>
      </c>
      <c r="O48" s="4" t="s">
        <v>5</v>
      </c>
      <c r="P48" s="4" t="s">
        <v>6</v>
      </c>
      <c r="Q48" s="4" t="s">
        <v>7</v>
      </c>
      <c r="R48" s="4" t="str">
        <f>CONCATENATE("cuota ",RIGHT(M48,2))</f>
        <v>cuota 22</v>
      </c>
    </row>
    <row r="49" spans="1:18" ht="15" x14ac:dyDescent="0.25">
      <c r="A49" s="6" t="s">
        <v>43</v>
      </c>
      <c r="B49" s="7">
        <v>430515</v>
      </c>
      <c r="C49" s="7">
        <v>74197</v>
      </c>
      <c r="D49" s="7">
        <v>393667</v>
      </c>
      <c r="E49" s="8">
        <f t="shared" ref="E49:E59" si="24">D49/C49-1</f>
        <v>4.3056996913621841</v>
      </c>
      <c r="F49" s="8">
        <f t="shared" ref="F49:F59" si="25">D49/B49-1</f>
        <v>-8.5590513687095693E-2</v>
      </c>
      <c r="G49" s="7">
        <f t="shared" ref="G49:G59" si="26">D49-C49</f>
        <v>319470</v>
      </c>
      <c r="H49" s="7">
        <f t="shared" ref="H49:H59" si="27">D49-B49</f>
        <v>-36848</v>
      </c>
      <c r="I49" s="8">
        <f>D49/$D$49</f>
        <v>1</v>
      </c>
      <c r="J49" s="9"/>
      <c r="K49" s="7">
        <v>1168245</v>
      </c>
      <c r="L49" s="7">
        <v>177350</v>
      </c>
      <c r="M49" s="7">
        <v>1016463</v>
      </c>
      <c r="N49" s="8">
        <f t="shared" ref="N49:N59" si="28">M49/L49-1</f>
        <v>4.7313955455314352</v>
      </c>
      <c r="O49" s="8">
        <f t="shared" ref="O49:O59" si="29">M49/K49-1</f>
        <v>-0.12992308976284939</v>
      </c>
      <c r="P49" s="7">
        <f t="shared" ref="P49:P59" si="30">M49-L49</f>
        <v>839113</v>
      </c>
      <c r="Q49" s="7">
        <f t="shared" ref="Q49:Q59" si="31">M49-K49</f>
        <v>-151782</v>
      </c>
      <c r="R49" s="8">
        <f>M49/$M$49</f>
        <v>1</v>
      </c>
    </row>
    <row r="50" spans="1:18" ht="15" x14ac:dyDescent="0.25">
      <c r="A50" s="43" t="s">
        <v>44</v>
      </c>
      <c r="B50" s="44">
        <v>155039</v>
      </c>
      <c r="C50" s="44">
        <v>24976</v>
      </c>
      <c r="D50" s="44">
        <v>140303</v>
      </c>
      <c r="E50" s="45">
        <f t="shared" si="24"/>
        <v>4.6175128122998075</v>
      </c>
      <c r="F50" s="45">
        <f t="shared" si="25"/>
        <v>-9.5047052677068367E-2</v>
      </c>
      <c r="G50" s="44">
        <f t="shared" si="26"/>
        <v>115327</v>
      </c>
      <c r="H50" s="44">
        <f t="shared" si="27"/>
        <v>-14736</v>
      </c>
      <c r="I50" s="45">
        <f t="shared" ref="I50:I59" si="32">D50/$D$49</f>
        <v>0.35640020626570174</v>
      </c>
      <c r="J50" s="46"/>
      <c r="K50" s="44">
        <v>416287</v>
      </c>
      <c r="L50" s="44">
        <v>59505</v>
      </c>
      <c r="M50" s="44">
        <v>371149</v>
      </c>
      <c r="N50" s="45">
        <f t="shared" si="28"/>
        <v>5.2372741786404502</v>
      </c>
      <c r="O50" s="45">
        <f t="shared" si="29"/>
        <v>-0.10843000141729142</v>
      </c>
      <c r="P50" s="44">
        <f t="shared" si="30"/>
        <v>311644</v>
      </c>
      <c r="Q50" s="44">
        <f t="shared" si="31"/>
        <v>-45138</v>
      </c>
      <c r="R50" s="45">
        <f t="shared" ref="R50:R59" si="33">M50/$M$49</f>
        <v>0.36513773742871114</v>
      </c>
    </row>
    <row r="51" spans="1:18" ht="15" x14ac:dyDescent="0.25">
      <c r="A51" s="47" t="s">
        <v>45</v>
      </c>
      <c r="B51" s="19">
        <v>119259</v>
      </c>
      <c r="C51" s="19">
        <v>12907</v>
      </c>
      <c r="D51" s="19">
        <v>104660</v>
      </c>
      <c r="E51" s="20">
        <f t="shared" si="24"/>
        <v>7.1087781823816538</v>
      </c>
      <c r="F51" s="20">
        <f t="shared" si="25"/>
        <v>-0.12241424127319533</v>
      </c>
      <c r="G51" s="19">
        <f t="shared" si="26"/>
        <v>91753</v>
      </c>
      <c r="H51" s="19">
        <f t="shared" si="27"/>
        <v>-14599</v>
      </c>
      <c r="I51" s="20">
        <f t="shared" si="32"/>
        <v>0.2658592160379204</v>
      </c>
      <c r="J51" s="17"/>
      <c r="K51" s="19">
        <v>321169</v>
      </c>
      <c r="L51" s="19">
        <v>31048</v>
      </c>
      <c r="M51" s="19">
        <v>265756</v>
      </c>
      <c r="N51" s="20">
        <f t="shared" si="28"/>
        <v>7.5595207420767849</v>
      </c>
      <c r="O51" s="20">
        <f t="shared" si="29"/>
        <v>-0.17253533186577785</v>
      </c>
      <c r="P51" s="19">
        <f t="shared" si="30"/>
        <v>234708</v>
      </c>
      <c r="Q51" s="19">
        <f t="shared" si="31"/>
        <v>-55413</v>
      </c>
      <c r="R51" s="20">
        <f t="shared" si="33"/>
        <v>0.26145172032823627</v>
      </c>
    </row>
    <row r="52" spans="1:18" ht="15" x14ac:dyDescent="0.25">
      <c r="A52" s="48" t="s">
        <v>46</v>
      </c>
      <c r="B52" s="49">
        <v>4520</v>
      </c>
      <c r="C52" s="49">
        <v>838</v>
      </c>
      <c r="D52" s="49">
        <v>3577</v>
      </c>
      <c r="E52" s="50">
        <f t="shared" si="24"/>
        <v>3.2684964200477324</v>
      </c>
      <c r="F52" s="50">
        <f t="shared" si="25"/>
        <v>-0.20862831858407083</v>
      </c>
      <c r="G52" s="49">
        <f t="shared" si="26"/>
        <v>2739</v>
      </c>
      <c r="H52" s="49">
        <f t="shared" si="27"/>
        <v>-943</v>
      </c>
      <c r="I52" s="50">
        <f t="shared" si="32"/>
        <v>9.0863597913972971E-3</v>
      </c>
      <c r="J52" s="17"/>
      <c r="K52" s="49">
        <v>13321</v>
      </c>
      <c r="L52" s="49">
        <v>1769</v>
      </c>
      <c r="M52" s="49">
        <v>8929</v>
      </c>
      <c r="N52" s="50">
        <f t="shared" si="28"/>
        <v>4.0474844544940645</v>
      </c>
      <c r="O52" s="50">
        <f t="shared" si="29"/>
        <v>-0.32970497710382107</v>
      </c>
      <c r="P52" s="49">
        <f t="shared" si="30"/>
        <v>7160</v>
      </c>
      <c r="Q52" s="49">
        <f t="shared" si="31"/>
        <v>-4392</v>
      </c>
      <c r="R52" s="50">
        <f t="shared" si="33"/>
        <v>8.7843827074866477E-3</v>
      </c>
    </row>
    <row r="53" spans="1:18" ht="15" x14ac:dyDescent="0.25">
      <c r="A53" s="47" t="s">
        <v>47</v>
      </c>
      <c r="B53" s="19">
        <v>68140</v>
      </c>
      <c r="C53" s="19">
        <v>8151</v>
      </c>
      <c r="D53" s="19">
        <v>57186</v>
      </c>
      <c r="E53" s="20">
        <f t="shared" si="24"/>
        <v>6.0158262789841741</v>
      </c>
      <c r="F53" s="20">
        <f t="shared" si="25"/>
        <v>-0.16075726445553273</v>
      </c>
      <c r="G53" s="19">
        <f t="shared" si="26"/>
        <v>49035</v>
      </c>
      <c r="H53" s="19">
        <f t="shared" si="27"/>
        <v>-10954</v>
      </c>
      <c r="I53" s="20">
        <f t="shared" si="32"/>
        <v>0.14526490663428734</v>
      </c>
      <c r="J53" s="17"/>
      <c r="K53" s="19">
        <v>178474</v>
      </c>
      <c r="L53" s="19">
        <v>18937</v>
      </c>
      <c r="M53" s="19">
        <v>143750</v>
      </c>
      <c r="N53" s="20">
        <f t="shared" si="28"/>
        <v>6.5909594972804566</v>
      </c>
      <c r="O53" s="20">
        <f t="shared" si="29"/>
        <v>-0.19456055223730062</v>
      </c>
      <c r="P53" s="19">
        <f t="shared" si="30"/>
        <v>124813</v>
      </c>
      <c r="Q53" s="19">
        <f t="shared" si="31"/>
        <v>-34724</v>
      </c>
      <c r="R53" s="20">
        <f t="shared" si="33"/>
        <v>0.14142177334541445</v>
      </c>
    </row>
    <row r="54" spans="1:18" ht="15" x14ac:dyDescent="0.25">
      <c r="A54" s="47" t="s">
        <v>48</v>
      </c>
      <c r="B54" s="19">
        <v>12441</v>
      </c>
      <c r="C54" s="19">
        <v>3083</v>
      </c>
      <c r="D54" s="19">
        <v>19941</v>
      </c>
      <c r="E54" s="20">
        <f t="shared" si="24"/>
        <v>5.4680506000648723</v>
      </c>
      <c r="F54" s="20">
        <f t="shared" si="25"/>
        <v>0.6028454304316373</v>
      </c>
      <c r="G54" s="19">
        <f t="shared" si="26"/>
        <v>16858</v>
      </c>
      <c r="H54" s="19">
        <f t="shared" si="27"/>
        <v>7500</v>
      </c>
      <c r="I54" s="20">
        <f t="shared" si="32"/>
        <v>5.0654487168088763E-2</v>
      </c>
      <c r="J54" s="17"/>
      <c r="K54" s="19">
        <v>36292</v>
      </c>
      <c r="L54" s="19">
        <v>7484</v>
      </c>
      <c r="M54" s="19">
        <v>46196</v>
      </c>
      <c r="N54" s="20">
        <f t="shared" si="28"/>
        <v>5.172634954569749</v>
      </c>
      <c r="O54" s="20">
        <f t="shared" si="29"/>
        <v>0.2728976082883281</v>
      </c>
      <c r="P54" s="19">
        <f t="shared" si="30"/>
        <v>38712</v>
      </c>
      <c r="Q54" s="19">
        <f t="shared" si="31"/>
        <v>9904</v>
      </c>
      <c r="R54" s="20">
        <f t="shared" si="33"/>
        <v>4.5447792984102717E-2</v>
      </c>
    </row>
    <row r="55" spans="1:18" ht="15" x14ac:dyDescent="0.25">
      <c r="A55" s="47" t="s">
        <v>49</v>
      </c>
      <c r="B55" s="19">
        <v>21779</v>
      </c>
      <c r="C55" s="19">
        <v>10312</v>
      </c>
      <c r="D55" s="19">
        <v>20054</v>
      </c>
      <c r="E55" s="20">
        <f t="shared" si="24"/>
        <v>0.94472459270752518</v>
      </c>
      <c r="F55" s="20">
        <f t="shared" si="25"/>
        <v>-7.9204738509573436E-2</v>
      </c>
      <c r="G55" s="19">
        <f t="shared" si="26"/>
        <v>9742</v>
      </c>
      <c r="H55" s="19">
        <f t="shared" si="27"/>
        <v>-1725</v>
      </c>
      <c r="I55" s="20">
        <f t="shared" si="32"/>
        <v>5.0941531802259271E-2</v>
      </c>
      <c r="J55" s="17"/>
      <c r="K55" s="19">
        <v>63261</v>
      </c>
      <c r="L55" s="19">
        <v>23120</v>
      </c>
      <c r="M55" s="19">
        <v>51259</v>
      </c>
      <c r="N55" s="20">
        <f t="shared" si="28"/>
        <v>1.217084775086505</v>
      </c>
      <c r="O55" s="20">
        <f t="shared" si="29"/>
        <v>-0.18972194559049016</v>
      </c>
      <c r="P55" s="19">
        <f t="shared" si="30"/>
        <v>28139</v>
      </c>
      <c r="Q55" s="19">
        <f t="shared" si="31"/>
        <v>-12002</v>
      </c>
      <c r="R55" s="20">
        <f t="shared" si="33"/>
        <v>5.0428790816783295E-2</v>
      </c>
    </row>
    <row r="56" spans="1:18" ht="15" x14ac:dyDescent="0.25">
      <c r="A56" s="47" t="s">
        <v>50</v>
      </c>
      <c r="B56" s="19">
        <v>5148</v>
      </c>
      <c r="C56" s="19">
        <v>2288</v>
      </c>
      <c r="D56" s="19">
        <v>4740</v>
      </c>
      <c r="E56" s="20">
        <f t="shared" si="24"/>
        <v>1.0716783216783217</v>
      </c>
      <c r="F56" s="20">
        <f t="shared" si="25"/>
        <v>-7.9254079254079235E-2</v>
      </c>
      <c r="G56" s="19">
        <f t="shared" si="26"/>
        <v>2452</v>
      </c>
      <c r="H56" s="19">
        <f t="shared" si="27"/>
        <v>-408</v>
      </c>
      <c r="I56" s="20">
        <f t="shared" si="32"/>
        <v>1.2040633327152135E-2</v>
      </c>
      <c r="J56" s="17"/>
      <c r="K56" s="19">
        <v>14799</v>
      </c>
      <c r="L56" s="19">
        <v>4819</v>
      </c>
      <c r="M56" s="19">
        <v>12444</v>
      </c>
      <c r="N56" s="20">
        <f t="shared" si="28"/>
        <v>1.5822784810126582</v>
      </c>
      <c r="O56" s="20">
        <f t="shared" si="29"/>
        <v>-0.15913237380904111</v>
      </c>
      <c r="P56" s="19">
        <f t="shared" si="30"/>
        <v>7625</v>
      </c>
      <c r="Q56" s="19">
        <f t="shared" si="31"/>
        <v>-2355</v>
      </c>
      <c r="R56" s="20">
        <f t="shared" si="33"/>
        <v>1.2242452504419738E-2</v>
      </c>
    </row>
    <row r="57" spans="1:18" ht="15" x14ac:dyDescent="0.25">
      <c r="A57" s="47" t="s">
        <v>51</v>
      </c>
      <c r="B57" s="19">
        <v>21973</v>
      </c>
      <c r="C57" s="19">
        <v>5413</v>
      </c>
      <c r="D57" s="19">
        <v>22231</v>
      </c>
      <c r="E57" s="20">
        <f t="shared" si="24"/>
        <v>3.1069647145760211</v>
      </c>
      <c r="F57" s="20">
        <f t="shared" si="25"/>
        <v>1.1741682974559797E-2</v>
      </c>
      <c r="G57" s="19">
        <f t="shared" si="26"/>
        <v>16818</v>
      </c>
      <c r="H57" s="19">
        <f t="shared" si="27"/>
        <v>258</v>
      </c>
      <c r="I57" s="20">
        <f t="shared" si="32"/>
        <v>5.6471586391544121E-2</v>
      </c>
      <c r="J57" s="17"/>
      <c r="K57" s="19">
        <v>60936</v>
      </c>
      <c r="L57" s="19">
        <v>16771</v>
      </c>
      <c r="M57" s="19">
        <v>59495</v>
      </c>
      <c r="N57" s="20">
        <f t="shared" si="28"/>
        <v>2.5474926957247628</v>
      </c>
      <c r="O57" s="20">
        <f t="shared" si="29"/>
        <v>-2.3647761585926186E-2</v>
      </c>
      <c r="P57" s="19">
        <f t="shared" si="30"/>
        <v>42724</v>
      </c>
      <c r="Q57" s="19">
        <f t="shared" si="31"/>
        <v>-1441</v>
      </c>
      <c r="R57" s="20">
        <f t="shared" si="33"/>
        <v>5.8531397601289961E-2</v>
      </c>
    </row>
    <row r="58" spans="1:18" ht="15" x14ac:dyDescent="0.25">
      <c r="A58" s="51" t="s">
        <v>52</v>
      </c>
      <c r="B58" s="27">
        <v>10617</v>
      </c>
      <c r="C58" s="27">
        <v>2990</v>
      </c>
      <c r="D58" s="27">
        <v>10842</v>
      </c>
      <c r="E58" s="28">
        <f t="shared" si="24"/>
        <v>2.6260869565217391</v>
      </c>
      <c r="F58" s="28">
        <f t="shared" si="25"/>
        <v>2.1192427239333123E-2</v>
      </c>
      <c r="G58" s="27">
        <f t="shared" si="26"/>
        <v>7852</v>
      </c>
      <c r="H58" s="27">
        <f t="shared" si="27"/>
        <v>225</v>
      </c>
      <c r="I58" s="28">
        <f t="shared" si="32"/>
        <v>2.754104357235938E-2</v>
      </c>
      <c r="J58" s="17"/>
      <c r="K58" s="27">
        <v>31035</v>
      </c>
      <c r="L58" s="27">
        <v>5741</v>
      </c>
      <c r="M58" s="27">
        <v>31135</v>
      </c>
      <c r="N58" s="28">
        <f t="shared" si="28"/>
        <v>4.4232712071067759</v>
      </c>
      <c r="O58" s="28">
        <f t="shared" si="29"/>
        <v>3.2221685194135929E-3</v>
      </c>
      <c r="P58" s="27">
        <f t="shared" si="30"/>
        <v>25394</v>
      </c>
      <c r="Q58" s="27">
        <f t="shared" si="31"/>
        <v>100</v>
      </c>
      <c r="R58" s="28">
        <f t="shared" si="33"/>
        <v>3.0630726352065939E-2</v>
      </c>
    </row>
    <row r="59" spans="1:18" ht="15" x14ac:dyDescent="0.25">
      <c r="A59" s="52" t="s">
        <v>53</v>
      </c>
      <c r="B59" s="53">
        <f>B49-SUM(B50:B58)</f>
        <v>11599</v>
      </c>
      <c r="C59" s="53">
        <f t="shared" ref="C59:D59" si="34">C49-SUM(C50:C58)</f>
        <v>3239</v>
      </c>
      <c r="D59" s="53">
        <f t="shared" si="34"/>
        <v>10133</v>
      </c>
      <c r="E59" s="54">
        <f t="shared" si="24"/>
        <v>2.1284347020685397</v>
      </c>
      <c r="F59" s="54">
        <f t="shared" si="25"/>
        <v>-0.12639020605224593</v>
      </c>
      <c r="G59" s="53">
        <f t="shared" si="26"/>
        <v>6894</v>
      </c>
      <c r="H59" s="53">
        <f t="shared" si="27"/>
        <v>-1466</v>
      </c>
      <c r="I59" s="54">
        <f t="shared" si="32"/>
        <v>2.5740029009289577E-2</v>
      </c>
      <c r="J59" s="17"/>
      <c r="K59" s="53">
        <f>K49-SUM(K50:K58)</f>
        <v>32671</v>
      </c>
      <c r="L59" s="53">
        <f t="shared" ref="L59:M59" si="35">L49-SUM(L50:L58)</f>
        <v>8156</v>
      </c>
      <c r="M59" s="53">
        <f t="shared" si="35"/>
        <v>26350</v>
      </c>
      <c r="N59" s="54">
        <f t="shared" si="28"/>
        <v>2.2307503678273664</v>
      </c>
      <c r="O59" s="54">
        <f t="shared" si="29"/>
        <v>-0.19347433503718892</v>
      </c>
      <c r="P59" s="53">
        <f t="shared" si="30"/>
        <v>18194</v>
      </c>
      <c r="Q59" s="53">
        <f t="shared" si="31"/>
        <v>-6321</v>
      </c>
      <c r="R59" s="54">
        <f t="shared" si="33"/>
        <v>2.5923225931489883E-2</v>
      </c>
    </row>
    <row r="60" spans="1:18" ht="21" x14ac:dyDescent="0.35">
      <c r="A60" s="467" t="s">
        <v>54</v>
      </c>
      <c r="B60" s="467"/>
      <c r="C60" s="467"/>
      <c r="D60" s="467"/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</row>
    <row r="61" spans="1:18" ht="15" x14ac:dyDescent="0.25">
      <c r="A61" s="55"/>
      <c r="B61" s="321" t="s">
        <v>110</v>
      </c>
      <c r="C61" s="322"/>
      <c r="D61" s="322"/>
      <c r="E61" s="322"/>
      <c r="F61" s="322"/>
      <c r="G61" s="322"/>
      <c r="H61" s="322"/>
      <c r="I61" s="323"/>
      <c r="J61" s="56"/>
      <c r="K61" s="321" t="str">
        <f>CONCATENATE("acumulado ",B61)</f>
        <v>acumulado marzo</v>
      </c>
      <c r="L61" s="322"/>
      <c r="M61" s="322"/>
      <c r="N61" s="322"/>
      <c r="O61" s="322"/>
      <c r="P61" s="322"/>
      <c r="Q61" s="322"/>
      <c r="R61" s="323"/>
    </row>
    <row r="62" spans="1:18" ht="15" x14ac:dyDescent="0.25">
      <c r="A62" s="3"/>
      <c r="B62" s="4">
        <v>2019</v>
      </c>
      <c r="C62" s="4">
        <v>2021</v>
      </c>
      <c r="D62" s="4">
        <v>2022</v>
      </c>
      <c r="E62" s="4" t="s">
        <v>4</v>
      </c>
      <c r="F62" s="4" t="s">
        <v>5</v>
      </c>
      <c r="G62" s="4" t="s">
        <v>6</v>
      </c>
      <c r="H62" s="4" t="s">
        <v>7</v>
      </c>
      <c r="I62" s="4" t="str">
        <f>CONCATENATE("cuota ",RIGHT(D62,2))</f>
        <v>cuota 22</v>
      </c>
      <c r="J62" s="57"/>
      <c r="K62" s="4">
        <v>2019</v>
      </c>
      <c r="L62" s="4">
        <v>2021</v>
      </c>
      <c r="M62" s="4">
        <v>2022</v>
      </c>
      <c r="N62" s="4" t="s">
        <v>4</v>
      </c>
      <c r="O62" s="4" t="s">
        <v>5</v>
      </c>
      <c r="P62" s="4" t="s">
        <v>6</v>
      </c>
      <c r="Q62" s="4" t="s">
        <v>7</v>
      </c>
      <c r="R62" s="4" t="str">
        <f>CONCATENATE("cuota ",RIGHT(M62,2))</f>
        <v>cuota 22</v>
      </c>
    </row>
    <row r="63" spans="1:18" ht="15" x14ac:dyDescent="0.25">
      <c r="A63" s="58" t="s">
        <v>8</v>
      </c>
      <c r="B63" s="59">
        <v>2920600</v>
      </c>
      <c r="C63" s="59">
        <v>342448</v>
      </c>
      <c r="D63" s="59">
        <v>2629455</v>
      </c>
      <c r="E63" s="60">
        <f t="shared" ref="E63:E74" si="36">D63/C63-1</f>
        <v>6.6784066486006637</v>
      </c>
      <c r="F63" s="60">
        <f t="shared" ref="F63:F74" si="37">D63/B63-1</f>
        <v>-9.9686708210641628E-2</v>
      </c>
      <c r="G63" s="59">
        <f t="shared" ref="G63:G74" si="38">D63-C63</f>
        <v>2287007</v>
      </c>
      <c r="H63" s="59">
        <f t="shared" ref="H63:H74" si="39">D63-B63</f>
        <v>-291145</v>
      </c>
      <c r="I63" s="60">
        <f>D63/$D$63</f>
        <v>1</v>
      </c>
      <c r="J63" s="61"/>
      <c r="K63" s="59">
        <v>8567984</v>
      </c>
      <c r="L63" s="59">
        <v>856476</v>
      </c>
      <c r="M63" s="59">
        <v>6883018</v>
      </c>
      <c r="N63" s="60">
        <f t="shared" ref="N63:N74" si="40">M63/L63-1</f>
        <v>7.036440016999892</v>
      </c>
      <c r="O63" s="60">
        <f t="shared" ref="O63:O74" si="41">M63/K63-1</f>
        <v>-0.19665839712118982</v>
      </c>
      <c r="P63" s="59">
        <f t="shared" ref="P63:P74" si="42">M63-L63</f>
        <v>6026542</v>
      </c>
      <c r="Q63" s="59">
        <f t="shared" ref="Q63:Q74" si="43">M63-K63</f>
        <v>-1684966</v>
      </c>
      <c r="R63" s="60">
        <f>M63/$M$63</f>
        <v>1</v>
      </c>
    </row>
    <row r="64" spans="1:18" ht="15" x14ac:dyDescent="0.25">
      <c r="A64" s="62" t="s">
        <v>9</v>
      </c>
      <c r="B64" s="63">
        <v>2055942</v>
      </c>
      <c r="C64" s="63">
        <v>251326</v>
      </c>
      <c r="D64" s="63">
        <v>2034159</v>
      </c>
      <c r="E64" s="64">
        <f t="shared" si="36"/>
        <v>7.0937069781876918</v>
      </c>
      <c r="F64" s="64">
        <f t="shared" si="37"/>
        <v>-1.0595143248204431E-2</v>
      </c>
      <c r="G64" s="63">
        <f t="shared" si="38"/>
        <v>1782833</v>
      </c>
      <c r="H64" s="63">
        <f t="shared" si="39"/>
        <v>-21783</v>
      </c>
      <c r="I64" s="64">
        <f t="shared" ref="I64:I74" si="44">D64/$D$63</f>
        <v>0.77360479643119962</v>
      </c>
      <c r="J64" s="65"/>
      <c r="K64" s="63">
        <v>5987365</v>
      </c>
      <c r="L64" s="63">
        <v>621716</v>
      </c>
      <c r="M64" s="63">
        <v>5212124</v>
      </c>
      <c r="N64" s="64">
        <f t="shared" si="40"/>
        <v>7.383448391226862</v>
      </c>
      <c r="O64" s="64">
        <f t="shared" si="41"/>
        <v>-0.12947949557109018</v>
      </c>
      <c r="P64" s="63">
        <f t="shared" si="42"/>
        <v>4590408</v>
      </c>
      <c r="Q64" s="63">
        <f t="shared" si="43"/>
        <v>-775241</v>
      </c>
      <c r="R64" s="64">
        <f t="shared" ref="R64:R74" si="45">M64/$M$63</f>
        <v>0.75724398802966952</v>
      </c>
    </row>
    <row r="65" spans="1:18" ht="15" x14ac:dyDescent="0.25">
      <c r="A65" s="25" t="s">
        <v>10</v>
      </c>
      <c r="B65" s="19">
        <v>335891</v>
      </c>
      <c r="C65" s="19">
        <v>76697</v>
      </c>
      <c r="D65" s="19">
        <v>418215</v>
      </c>
      <c r="E65" s="20">
        <f t="shared" si="36"/>
        <v>4.4528208404500829</v>
      </c>
      <c r="F65" s="20">
        <f t="shared" si="37"/>
        <v>0.24509141358357334</v>
      </c>
      <c r="G65" s="19">
        <f t="shared" si="38"/>
        <v>341518</v>
      </c>
      <c r="H65" s="19">
        <f t="shared" si="39"/>
        <v>82324</v>
      </c>
      <c r="I65" s="20">
        <f t="shared" si="44"/>
        <v>0.15905006931094087</v>
      </c>
      <c r="J65" s="66"/>
      <c r="K65" s="19">
        <v>953573</v>
      </c>
      <c r="L65" s="19">
        <v>174782</v>
      </c>
      <c r="M65" s="19">
        <v>1117959</v>
      </c>
      <c r="N65" s="20">
        <f t="shared" si="40"/>
        <v>5.3963051115103386</v>
      </c>
      <c r="O65" s="20">
        <f t="shared" si="41"/>
        <v>0.17238952864646961</v>
      </c>
      <c r="P65" s="19">
        <f t="shared" si="42"/>
        <v>943177</v>
      </c>
      <c r="Q65" s="19">
        <f t="shared" si="43"/>
        <v>164386</v>
      </c>
      <c r="R65" s="20">
        <f t="shared" si="45"/>
        <v>0.16242279186252309</v>
      </c>
    </row>
    <row r="66" spans="1:18" ht="15" x14ac:dyDescent="0.25">
      <c r="A66" s="25" t="s">
        <v>11</v>
      </c>
      <c r="B66" s="19">
        <v>1307318</v>
      </c>
      <c r="C66" s="19">
        <v>118171</v>
      </c>
      <c r="D66" s="19">
        <v>1257429</v>
      </c>
      <c r="E66" s="20">
        <f t="shared" si="36"/>
        <v>9.6407578847602196</v>
      </c>
      <c r="F66" s="20">
        <f t="shared" si="37"/>
        <v>-3.816133488562079E-2</v>
      </c>
      <c r="G66" s="19">
        <f t="shared" si="38"/>
        <v>1139258</v>
      </c>
      <c r="H66" s="19">
        <f t="shared" si="39"/>
        <v>-49889</v>
      </c>
      <c r="I66" s="20">
        <f t="shared" si="44"/>
        <v>0.47820898246975135</v>
      </c>
      <c r="J66" s="66"/>
      <c r="K66" s="19">
        <v>3819830</v>
      </c>
      <c r="L66" s="19">
        <v>299864</v>
      </c>
      <c r="M66" s="19">
        <v>3169334</v>
      </c>
      <c r="N66" s="20">
        <f t="shared" si="40"/>
        <v>9.569238054584746</v>
      </c>
      <c r="O66" s="20">
        <f t="shared" si="41"/>
        <v>-0.17029448954534621</v>
      </c>
      <c r="P66" s="19">
        <f t="shared" si="42"/>
        <v>2869470</v>
      </c>
      <c r="Q66" s="19">
        <f t="shared" si="43"/>
        <v>-650496</v>
      </c>
      <c r="R66" s="20">
        <f t="shared" si="45"/>
        <v>0.46045702626376978</v>
      </c>
    </row>
    <row r="67" spans="1:18" ht="15" x14ac:dyDescent="0.25">
      <c r="A67" s="25" t="s">
        <v>12</v>
      </c>
      <c r="B67" s="19">
        <v>343656</v>
      </c>
      <c r="C67" s="19">
        <v>50352</v>
      </c>
      <c r="D67" s="19">
        <v>314383</v>
      </c>
      <c r="E67" s="20">
        <f t="shared" si="36"/>
        <v>5.2437043215761046</v>
      </c>
      <c r="F67" s="20">
        <f t="shared" si="37"/>
        <v>-8.518111134390205E-2</v>
      </c>
      <c r="G67" s="19">
        <f t="shared" si="38"/>
        <v>264031</v>
      </c>
      <c r="H67" s="19">
        <f t="shared" si="39"/>
        <v>-29273</v>
      </c>
      <c r="I67" s="20">
        <f t="shared" si="44"/>
        <v>0.11956203852129053</v>
      </c>
      <c r="J67" s="66"/>
      <c r="K67" s="19">
        <v>1008680</v>
      </c>
      <c r="L67" s="19">
        <v>131203</v>
      </c>
      <c r="M67" s="19">
        <v>811494</v>
      </c>
      <c r="N67" s="20">
        <f t="shared" si="40"/>
        <v>5.1850262570215619</v>
      </c>
      <c r="O67" s="20">
        <f t="shared" si="41"/>
        <v>-0.19548915414204704</v>
      </c>
      <c r="P67" s="19">
        <f t="shared" si="42"/>
        <v>680291</v>
      </c>
      <c r="Q67" s="19">
        <f t="shared" si="43"/>
        <v>-197186</v>
      </c>
      <c r="R67" s="20">
        <f t="shared" si="45"/>
        <v>0.1178979918402073</v>
      </c>
    </row>
    <row r="68" spans="1:18" ht="15" x14ac:dyDescent="0.25">
      <c r="A68" s="25" t="s">
        <v>13</v>
      </c>
      <c r="B68" s="19">
        <v>48065</v>
      </c>
      <c r="C68" s="19">
        <v>1653</v>
      </c>
      <c r="D68" s="19">
        <v>32483</v>
      </c>
      <c r="E68" s="20">
        <f t="shared" si="36"/>
        <v>18.650937689050213</v>
      </c>
      <c r="F68" s="20">
        <f t="shared" si="37"/>
        <v>-0.32418599812753568</v>
      </c>
      <c r="G68" s="19">
        <f t="shared" si="38"/>
        <v>30830</v>
      </c>
      <c r="H68" s="19">
        <f t="shared" si="39"/>
        <v>-15582</v>
      </c>
      <c r="I68" s="20">
        <f t="shared" si="44"/>
        <v>1.2353510518339352E-2</v>
      </c>
      <c r="J68" s="66"/>
      <c r="K68" s="19">
        <v>144484</v>
      </c>
      <c r="L68" s="19">
        <v>5005</v>
      </c>
      <c r="M68" s="19">
        <v>89450</v>
      </c>
      <c r="N68" s="20">
        <f t="shared" si="40"/>
        <v>16.872127872127873</v>
      </c>
      <c r="O68" s="20">
        <f t="shared" si="41"/>
        <v>-0.38090030730046232</v>
      </c>
      <c r="P68" s="19">
        <f t="shared" si="42"/>
        <v>84445</v>
      </c>
      <c r="Q68" s="19">
        <f t="shared" si="43"/>
        <v>-55034</v>
      </c>
      <c r="R68" s="20">
        <f t="shared" si="45"/>
        <v>1.2995752735210048E-2</v>
      </c>
    </row>
    <row r="69" spans="1:18" ht="15" x14ac:dyDescent="0.25">
      <c r="A69" s="67" t="s">
        <v>14</v>
      </c>
      <c r="B69" s="22">
        <v>21012</v>
      </c>
      <c r="C69" s="22">
        <v>4453</v>
      </c>
      <c r="D69" s="22">
        <v>11649</v>
      </c>
      <c r="E69" s="23">
        <f t="shared" si="36"/>
        <v>1.6159892207500564</v>
      </c>
      <c r="F69" s="23">
        <f t="shared" si="37"/>
        <v>-0.44560251284980013</v>
      </c>
      <c r="G69" s="22">
        <f t="shared" si="38"/>
        <v>7196</v>
      </c>
      <c r="H69" s="22">
        <f t="shared" si="39"/>
        <v>-9363</v>
      </c>
      <c r="I69" s="23">
        <f t="shared" si="44"/>
        <v>4.4301956108775391E-3</v>
      </c>
      <c r="J69" s="66"/>
      <c r="K69" s="22">
        <v>60798</v>
      </c>
      <c r="L69" s="22">
        <v>10862</v>
      </c>
      <c r="M69" s="22">
        <v>23887</v>
      </c>
      <c r="N69" s="23">
        <f t="shared" si="40"/>
        <v>1.1991345976799854</v>
      </c>
      <c r="O69" s="23">
        <f t="shared" si="41"/>
        <v>-0.60710878647323918</v>
      </c>
      <c r="P69" s="22">
        <f t="shared" si="42"/>
        <v>13025</v>
      </c>
      <c r="Q69" s="22">
        <f t="shared" si="43"/>
        <v>-36911</v>
      </c>
      <c r="R69" s="23">
        <f t="shared" si="45"/>
        <v>3.4704253279593342E-3</v>
      </c>
    </row>
    <row r="70" spans="1:18" ht="15" x14ac:dyDescent="0.25">
      <c r="A70" s="62" t="s">
        <v>15</v>
      </c>
      <c r="B70" s="63">
        <v>864658</v>
      </c>
      <c r="C70" s="63">
        <v>91122</v>
      </c>
      <c r="D70" s="63">
        <v>595296</v>
      </c>
      <c r="E70" s="64">
        <f t="shared" si="36"/>
        <v>5.5329558174754725</v>
      </c>
      <c r="F70" s="64">
        <f t="shared" si="37"/>
        <v>-0.31152432522453966</v>
      </c>
      <c r="G70" s="63">
        <f t="shared" si="38"/>
        <v>504174</v>
      </c>
      <c r="H70" s="63">
        <f t="shared" si="39"/>
        <v>-269362</v>
      </c>
      <c r="I70" s="64">
        <f t="shared" si="44"/>
        <v>0.22639520356880038</v>
      </c>
      <c r="J70" s="65"/>
      <c r="K70" s="63">
        <v>2580619</v>
      </c>
      <c r="L70" s="63">
        <v>234760</v>
      </c>
      <c r="M70" s="63">
        <v>1670894</v>
      </c>
      <c r="N70" s="64">
        <f t="shared" si="40"/>
        <v>6.1174561254046687</v>
      </c>
      <c r="O70" s="64">
        <f t="shared" si="41"/>
        <v>-0.35252201119188842</v>
      </c>
      <c r="P70" s="63">
        <f t="shared" si="42"/>
        <v>1436134</v>
      </c>
      <c r="Q70" s="63">
        <f t="shared" si="43"/>
        <v>-909725</v>
      </c>
      <c r="R70" s="64">
        <f t="shared" si="45"/>
        <v>0.24275601197033045</v>
      </c>
    </row>
    <row r="71" spans="1:18" ht="15" x14ac:dyDescent="0.25">
      <c r="A71" s="24" t="s">
        <v>16</v>
      </c>
      <c r="B71" s="19">
        <v>41632</v>
      </c>
      <c r="C71" s="19">
        <v>9808</v>
      </c>
      <c r="D71" s="19">
        <v>43646</v>
      </c>
      <c r="E71" s="20">
        <f t="shared" si="36"/>
        <v>3.4500407830342574</v>
      </c>
      <c r="F71" s="20">
        <f t="shared" si="37"/>
        <v>4.837624903920057E-2</v>
      </c>
      <c r="G71" s="19">
        <f t="shared" si="38"/>
        <v>33838</v>
      </c>
      <c r="H71" s="19">
        <f t="shared" si="39"/>
        <v>2014</v>
      </c>
      <c r="I71" s="20">
        <f t="shared" si="44"/>
        <v>1.6598876953589241E-2</v>
      </c>
      <c r="J71" s="66"/>
      <c r="K71" s="19">
        <v>125386</v>
      </c>
      <c r="L71" s="19">
        <v>25823</v>
      </c>
      <c r="M71" s="19">
        <v>135780</v>
      </c>
      <c r="N71" s="20">
        <f t="shared" si="40"/>
        <v>4.258103241296519</v>
      </c>
      <c r="O71" s="20">
        <f t="shared" si="41"/>
        <v>8.2896017099197694E-2</v>
      </c>
      <c r="P71" s="19">
        <f t="shared" si="42"/>
        <v>109957</v>
      </c>
      <c r="Q71" s="19">
        <f t="shared" si="43"/>
        <v>10394</v>
      </c>
      <c r="R71" s="20">
        <f t="shared" si="45"/>
        <v>1.9726811698008054E-2</v>
      </c>
    </row>
    <row r="72" spans="1:18" ht="15" x14ac:dyDescent="0.25">
      <c r="A72" s="25" t="s">
        <v>12</v>
      </c>
      <c r="B72" s="19">
        <v>467828</v>
      </c>
      <c r="C72" s="19">
        <v>62701</v>
      </c>
      <c r="D72" s="19">
        <v>357250</v>
      </c>
      <c r="E72" s="20">
        <f t="shared" si="36"/>
        <v>4.6976762731056922</v>
      </c>
      <c r="F72" s="20">
        <f t="shared" si="37"/>
        <v>-0.23636464683601666</v>
      </c>
      <c r="G72" s="19">
        <f t="shared" si="38"/>
        <v>294549</v>
      </c>
      <c r="H72" s="19">
        <f t="shared" si="39"/>
        <v>-110578</v>
      </c>
      <c r="I72" s="20">
        <f t="shared" si="44"/>
        <v>0.13586465636415151</v>
      </c>
      <c r="J72" s="66"/>
      <c r="K72" s="19">
        <v>1420885</v>
      </c>
      <c r="L72" s="19">
        <v>153802</v>
      </c>
      <c r="M72" s="19">
        <v>973932</v>
      </c>
      <c r="N72" s="20">
        <f t="shared" si="40"/>
        <v>5.332375391737429</v>
      </c>
      <c r="O72" s="20">
        <f t="shared" si="41"/>
        <v>-0.31455958786249416</v>
      </c>
      <c r="P72" s="19">
        <f t="shared" si="42"/>
        <v>820130</v>
      </c>
      <c r="Q72" s="19">
        <f t="shared" si="43"/>
        <v>-446953</v>
      </c>
      <c r="R72" s="20">
        <f t="shared" si="45"/>
        <v>0.14149781389500943</v>
      </c>
    </row>
    <row r="73" spans="1:18" ht="15" x14ac:dyDescent="0.25">
      <c r="A73" s="25" t="s">
        <v>13</v>
      </c>
      <c r="B73" s="19">
        <v>238339</v>
      </c>
      <c r="C73" s="19">
        <v>9900</v>
      </c>
      <c r="D73" s="19">
        <v>136423</v>
      </c>
      <c r="E73" s="20">
        <f t="shared" si="36"/>
        <v>12.78010101010101</v>
      </c>
      <c r="F73" s="20">
        <f t="shared" si="37"/>
        <v>-0.42760941348247661</v>
      </c>
      <c r="G73" s="19">
        <f t="shared" si="38"/>
        <v>126523</v>
      </c>
      <c r="H73" s="19">
        <f t="shared" si="39"/>
        <v>-101916</v>
      </c>
      <c r="I73" s="20">
        <f t="shared" si="44"/>
        <v>5.1882614458129153E-2</v>
      </c>
      <c r="J73" s="66"/>
      <c r="K73" s="19">
        <v>703169</v>
      </c>
      <c r="L73" s="19">
        <v>33448</v>
      </c>
      <c r="M73" s="19">
        <v>392163</v>
      </c>
      <c r="N73" s="20">
        <f t="shared" si="40"/>
        <v>10.724557522123893</v>
      </c>
      <c r="O73" s="20">
        <f t="shared" si="41"/>
        <v>-0.44229196679603333</v>
      </c>
      <c r="P73" s="19">
        <f t="shared" si="42"/>
        <v>358715</v>
      </c>
      <c r="Q73" s="19">
        <f t="shared" si="43"/>
        <v>-311006</v>
      </c>
      <c r="R73" s="20">
        <f t="shared" si="45"/>
        <v>5.6975443039666611E-2</v>
      </c>
    </row>
    <row r="74" spans="1:18" ht="15" x14ac:dyDescent="0.25">
      <c r="A74" s="26" t="s">
        <v>14</v>
      </c>
      <c r="B74" s="53">
        <v>116859</v>
      </c>
      <c r="C74" s="53">
        <v>8713</v>
      </c>
      <c r="D74" s="53">
        <v>57977</v>
      </c>
      <c r="E74" s="54">
        <f t="shared" si="36"/>
        <v>5.6540801101801907</v>
      </c>
      <c r="F74" s="54">
        <f t="shared" si="37"/>
        <v>-0.5038721878503154</v>
      </c>
      <c r="G74" s="53">
        <f t="shared" si="38"/>
        <v>49264</v>
      </c>
      <c r="H74" s="53">
        <f t="shared" si="39"/>
        <v>-58882</v>
      </c>
      <c r="I74" s="54">
        <f t="shared" si="44"/>
        <v>2.2049055792930473E-2</v>
      </c>
      <c r="J74" s="66"/>
      <c r="K74" s="53">
        <v>331179</v>
      </c>
      <c r="L74" s="53">
        <v>21687</v>
      </c>
      <c r="M74" s="53">
        <v>169019</v>
      </c>
      <c r="N74" s="54">
        <f t="shared" si="40"/>
        <v>6.7935629639876423</v>
      </c>
      <c r="O74" s="54">
        <f t="shared" si="41"/>
        <v>-0.48964457287448782</v>
      </c>
      <c r="P74" s="53">
        <f t="shared" si="42"/>
        <v>147332</v>
      </c>
      <c r="Q74" s="53">
        <f t="shared" si="43"/>
        <v>-162160</v>
      </c>
      <c r="R74" s="54">
        <f t="shared" si="45"/>
        <v>2.4555943337646362E-2</v>
      </c>
    </row>
    <row r="75" spans="1:18" ht="15" x14ac:dyDescent="0.25">
      <c r="A75" s="366" t="s">
        <v>17</v>
      </c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8"/>
    </row>
    <row r="76" spans="1:18" ht="21" x14ac:dyDescent="0.35">
      <c r="A76" s="467" t="s">
        <v>55</v>
      </c>
      <c r="B76" s="467"/>
      <c r="C76" s="467"/>
      <c r="D76" s="467"/>
      <c r="E76" s="467"/>
      <c r="F76" s="467"/>
      <c r="G76" s="467"/>
      <c r="H76" s="467"/>
      <c r="I76" s="467"/>
      <c r="J76" s="467"/>
      <c r="K76" s="467"/>
      <c r="L76" s="467"/>
      <c r="M76" s="467"/>
      <c r="N76" s="467"/>
      <c r="O76" s="467"/>
      <c r="P76" s="467"/>
      <c r="Q76" s="467"/>
      <c r="R76" s="467"/>
    </row>
    <row r="77" spans="1:18" ht="15" x14ac:dyDescent="0.25">
      <c r="A77" s="55"/>
      <c r="B77" s="321" t="s">
        <v>110</v>
      </c>
      <c r="C77" s="322"/>
      <c r="D77" s="322"/>
      <c r="E77" s="322"/>
      <c r="F77" s="322"/>
      <c r="G77" s="322"/>
      <c r="H77" s="322"/>
      <c r="I77" s="323"/>
      <c r="J77" s="56"/>
      <c r="K77" s="321" t="str">
        <f>CONCATENATE("acumulado ",B77)</f>
        <v>acumulado marzo</v>
      </c>
      <c r="L77" s="322"/>
      <c r="M77" s="322"/>
      <c r="N77" s="322"/>
      <c r="O77" s="322"/>
      <c r="P77" s="322"/>
      <c r="Q77" s="322"/>
      <c r="R77" s="323"/>
    </row>
    <row r="78" spans="1:18" ht="15" x14ac:dyDescent="0.25">
      <c r="A78" s="3"/>
      <c r="B78" s="4">
        <v>2019</v>
      </c>
      <c r="C78" s="4">
        <v>2021</v>
      </c>
      <c r="D78" s="4">
        <v>2022</v>
      </c>
      <c r="E78" s="4" t="s">
        <v>4</v>
      </c>
      <c r="F78" s="4" t="s">
        <v>5</v>
      </c>
      <c r="G78" s="4" t="s">
        <v>6</v>
      </c>
      <c r="H78" s="4" t="s">
        <v>7</v>
      </c>
      <c r="I78" s="4" t="str">
        <f>CONCATENATE("cuota ",RIGHT(D78,2))</f>
        <v>cuota 22</v>
      </c>
      <c r="J78" s="57"/>
      <c r="K78" s="4">
        <v>2019</v>
      </c>
      <c r="L78" s="4">
        <v>2021</v>
      </c>
      <c r="M78" s="4">
        <v>2022</v>
      </c>
      <c r="N78" s="4" t="s">
        <v>4</v>
      </c>
      <c r="O78" s="4" t="s">
        <v>5</v>
      </c>
      <c r="P78" s="4" t="s">
        <v>6</v>
      </c>
      <c r="Q78" s="4" t="s">
        <v>7</v>
      </c>
      <c r="R78" s="4" t="str">
        <f>CONCATENATE("cuota ",RIGHT(M78,2))</f>
        <v>cuota 22</v>
      </c>
    </row>
    <row r="79" spans="1:18" ht="15" x14ac:dyDescent="0.25">
      <c r="A79" s="58" t="s">
        <v>19</v>
      </c>
      <c r="B79" s="59">
        <v>2920600</v>
      </c>
      <c r="C79" s="59">
        <v>342448</v>
      </c>
      <c r="D79" s="59">
        <v>2629455</v>
      </c>
      <c r="E79" s="60">
        <f t="shared" ref="E79:E101" si="46">D79/C79-1</f>
        <v>6.6784066486006637</v>
      </c>
      <c r="F79" s="60">
        <f t="shared" ref="F79:F101" si="47">D79/B79-1</f>
        <v>-9.9686708210641628E-2</v>
      </c>
      <c r="G79" s="59">
        <f t="shared" ref="G79:G101" si="48">D79-C79</f>
        <v>2287007</v>
      </c>
      <c r="H79" s="59">
        <f t="shared" ref="H79:H101" si="49">D79-B79</f>
        <v>-291145</v>
      </c>
      <c r="I79" s="60">
        <f>D79/$D$79</f>
        <v>1</v>
      </c>
      <c r="J79" s="61"/>
      <c r="K79" s="59">
        <v>8567984</v>
      </c>
      <c r="L79" s="59">
        <v>856476</v>
      </c>
      <c r="M79" s="59">
        <v>6883018</v>
      </c>
      <c r="N79" s="60">
        <f t="shared" ref="N79:N101" si="50">M79/L79-1</f>
        <v>7.036440016999892</v>
      </c>
      <c r="O79" s="60">
        <f t="shared" ref="O79:O101" si="51">M79/K79-1</f>
        <v>-0.19665839712118982</v>
      </c>
      <c r="P79" s="59">
        <f t="shared" ref="P79:P101" si="52">M79-L79</f>
        <v>6026542</v>
      </c>
      <c r="Q79" s="59">
        <f t="shared" ref="Q79:Q101" si="53">M79-K79</f>
        <v>-1684966</v>
      </c>
      <c r="R79" s="60">
        <f>M79/$M$79</f>
        <v>1</v>
      </c>
    </row>
    <row r="80" spans="1:18" ht="15" x14ac:dyDescent="0.25">
      <c r="A80" s="68" t="s">
        <v>20</v>
      </c>
      <c r="B80" s="69">
        <v>286610</v>
      </c>
      <c r="C80" s="69">
        <v>100003</v>
      </c>
      <c r="D80" s="69">
        <v>250815</v>
      </c>
      <c r="E80" s="70">
        <f t="shared" si="46"/>
        <v>1.5080747577572673</v>
      </c>
      <c r="F80" s="70">
        <f t="shared" si="47"/>
        <v>-0.12489096681902234</v>
      </c>
      <c r="G80" s="69">
        <f t="shared" si="48"/>
        <v>150812</v>
      </c>
      <c r="H80" s="69">
        <f t="shared" si="49"/>
        <v>-35795</v>
      </c>
      <c r="I80" s="70">
        <f t="shared" ref="I80:I101" si="54">D80/$D$79</f>
        <v>9.5386686594750622E-2</v>
      </c>
      <c r="J80" s="71"/>
      <c r="K80" s="69">
        <v>739192</v>
      </c>
      <c r="L80" s="69">
        <v>220038</v>
      </c>
      <c r="M80" s="69">
        <v>650595</v>
      </c>
      <c r="N80" s="70">
        <f t="shared" si="50"/>
        <v>1.9567392904861887</v>
      </c>
      <c r="O80" s="70">
        <f t="shared" si="51"/>
        <v>-0.11985654606651586</v>
      </c>
      <c r="P80" s="69">
        <f t="shared" si="52"/>
        <v>430557</v>
      </c>
      <c r="Q80" s="69">
        <f t="shared" si="53"/>
        <v>-88597</v>
      </c>
      <c r="R80" s="70">
        <f t="shared" ref="R80:R101" si="55">M80/$M$79</f>
        <v>9.4521763563599578E-2</v>
      </c>
    </row>
    <row r="81" spans="1:18" ht="15" hidden="1" x14ac:dyDescent="0.25">
      <c r="A81" s="72" t="s">
        <v>21</v>
      </c>
      <c r="B81" s="27" t="e">
        <v>#REF!</v>
      </c>
      <c r="C81" s="27" t="e">
        <v>#REF!</v>
      </c>
      <c r="D81" s="27" t="e">
        <v>#REF!</v>
      </c>
      <c r="E81" s="28" t="e">
        <f t="shared" si="46"/>
        <v>#REF!</v>
      </c>
      <c r="F81" s="28" t="e">
        <f t="shared" si="47"/>
        <v>#REF!</v>
      </c>
      <c r="G81" s="27" t="e">
        <f t="shared" si="48"/>
        <v>#REF!</v>
      </c>
      <c r="H81" s="27" t="e">
        <f t="shared" si="49"/>
        <v>#REF!</v>
      </c>
      <c r="I81" s="28" t="e">
        <f t="shared" si="54"/>
        <v>#REF!</v>
      </c>
      <c r="J81" s="66"/>
      <c r="K81" s="27" t="e">
        <v>#REF!</v>
      </c>
      <c r="L81" s="27" t="e">
        <v>#REF!</v>
      </c>
      <c r="M81" s="27" t="e">
        <v>#REF!</v>
      </c>
      <c r="N81" s="28" t="e">
        <f t="shared" si="50"/>
        <v>#REF!</v>
      </c>
      <c r="O81" s="28" t="e">
        <f t="shared" si="51"/>
        <v>#REF!</v>
      </c>
      <c r="P81" s="27" t="e">
        <f t="shared" si="52"/>
        <v>#REF!</v>
      </c>
      <c r="Q81" s="27" t="e">
        <f t="shared" si="53"/>
        <v>#REF!</v>
      </c>
      <c r="R81" s="28" t="e">
        <f t="shared" si="55"/>
        <v>#REF!</v>
      </c>
    </row>
    <row r="82" spans="1:18" ht="15" hidden="1" x14ac:dyDescent="0.25">
      <c r="A82" s="38" t="s">
        <v>22</v>
      </c>
      <c r="B82" s="39" t="e">
        <v>#REF!</v>
      </c>
      <c r="C82" s="39" t="e">
        <v>#REF!</v>
      </c>
      <c r="D82" s="39" t="e">
        <v>#REF!</v>
      </c>
      <c r="E82" s="40" t="e">
        <f t="shared" si="46"/>
        <v>#REF!</v>
      </c>
      <c r="F82" s="40" t="e">
        <f t="shared" si="47"/>
        <v>#REF!</v>
      </c>
      <c r="G82" s="39" t="e">
        <f t="shared" si="48"/>
        <v>#REF!</v>
      </c>
      <c r="H82" s="39" t="e">
        <f t="shared" si="49"/>
        <v>#REF!</v>
      </c>
      <c r="I82" s="40" t="e">
        <f t="shared" si="54"/>
        <v>#REF!</v>
      </c>
      <c r="J82" s="71"/>
      <c r="K82" s="39" t="e">
        <v>#REF!</v>
      </c>
      <c r="L82" s="39" t="e">
        <v>#REF!</v>
      </c>
      <c r="M82" s="39" t="e">
        <v>#REF!</v>
      </c>
      <c r="N82" s="40" t="e">
        <f t="shared" si="50"/>
        <v>#REF!</v>
      </c>
      <c r="O82" s="40" t="e">
        <f t="shared" si="51"/>
        <v>#REF!</v>
      </c>
      <c r="P82" s="39" t="e">
        <f t="shared" si="52"/>
        <v>#REF!</v>
      </c>
      <c r="Q82" s="39" t="e">
        <f t="shared" si="53"/>
        <v>#REF!</v>
      </c>
      <c r="R82" s="40" t="e">
        <f t="shared" si="55"/>
        <v>#REF!</v>
      </c>
    </row>
    <row r="83" spans="1:18" ht="15" hidden="1" x14ac:dyDescent="0.25">
      <c r="A83" s="38" t="s">
        <v>23</v>
      </c>
      <c r="B83" s="39" t="e">
        <f>B81-B82</f>
        <v>#REF!</v>
      </c>
      <c r="C83" s="39" t="e">
        <f t="shared" ref="C83:D83" si="56">C81-C82</f>
        <v>#REF!</v>
      </c>
      <c r="D83" s="39" t="e">
        <f t="shared" si="56"/>
        <v>#REF!</v>
      </c>
      <c r="E83" s="40" t="e">
        <f t="shared" si="46"/>
        <v>#REF!</v>
      </c>
      <c r="F83" s="40" t="e">
        <f t="shared" si="47"/>
        <v>#REF!</v>
      </c>
      <c r="G83" s="39" t="e">
        <f t="shared" si="48"/>
        <v>#REF!</v>
      </c>
      <c r="H83" s="39" t="e">
        <f t="shared" si="49"/>
        <v>#REF!</v>
      </c>
      <c r="I83" s="40" t="e">
        <f t="shared" si="54"/>
        <v>#REF!</v>
      </c>
      <c r="J83" s="71"/>
      <c r="K83" s="39" t="e">
        <f>K81-K82</f>
        <v>#REF!</v>
      </c>
      <c r="L83" s="39" t="e">
        <f t="shared" ref="L83:M83" si="57">L81-L82</f>
        <v>#REF!</v>
      </c>
      <c r="M83" s="39" t="e">
        <f t="shared" si="57"/>
        <v>#REF!</v>
      </c>
      <c r="N83" s="40" t="e">
        <f t="shared" si="50"/>
        <v>#REF!</v>
      </c>
      <c r="O83" s="40" t="e">
        <f t="shared" si="51"/>
        <v>#REF!</v>
      </c>
      <c r="P83" s="39" t="e">
        <f t="shared" si="52"/>
        <v>#REF!</v>
      </c>
      <c r="Q83" s="39" t="e">
        <f t="shared" si="53"/>
        <v>#REF!</v>
      </c>
      <c r="R83" s="40" t="e">
        <f t="shared" si="55"/>
        <v>#REF!</v>
      </c>
    </row>
    <row r="84" spans="1:18" ht="15" hidden="1" x14ac:dyDescent="0.25">
      <c r="A84" s="73" t="s">
        <v>24</v>
      </c>
      <c r="B84" s="74" t="e">
        <v>#REF!</v>
      </c>
      <c r="C84" s="74" t="e">
        <v>#REF!</v>
      </c>
      <c r="D84" s="74" t="e">
        <v>#REF!</v>
      </c>
      <c r="E84" s="75" t="e">
        <f t="shared" si="46"/>
        <v>#REF!</v>
      </c>
      <c r="F84" s="75" t="e">
        <f t="shared" si="47"/>
        <v>#REF!</v>
      </c>
      <c r="G84" s="74" t="e">
        <f t="shared" si="48"/>
        <v>#REF!</v>
      </c>
      <c r="H84" s="74" t="e">
        <f t="shared" si="49"/>
        <v>#REF!</v>
      </c>
      <c r="I84" s="75" t="e">
        <f t="shared" si="54"/>
        <v>#REF!</v>
      </c>
      <c r="J84" s="66"/>
      <c r="K84" s="74" t="e">
        <v>#REF!</v>
      </c>
      <c r="L84" s="74" t="e">
        <v>#REF!</v>
      </c>
      <c r="M84" s="74" t="e">
        <v>#REF!</v>
      </c>
      <c r="N84" s="75" t="e">
        <f t="shared" si="50"/>
        <v>#REF!</v>
      </c>
      <c r="O84" s="75" t="e">
        <f t="shared" si="51"/>
        <v>#REF!</v>
      </c>
      <c r="P84" s="74" t="e">
        <f t="shared" si="52"/>
        <v>#REF!</v>
      </c>
      <c r="Q84" s="74" t="e">
        <f t="shared" si="53"/>
        <v>#REF!</v>
      </c>
      <c r="R84" s="75" t="e">
        <f t="shared" si="55"/>
        <v>#REF!</v>
      </c>
    </row>
    <row r="85" spans="1:18" ht="15" x14ac:dyDescent="0.25">
      <c r="A85" s="68" t="s">
        <v>25</v>
      </c>
      <c r="B85" s="69">
        <v>2633990</v>
      </c>
      <c r="C85" s="69">
        <v>242445</v>
      </c>
      <c r="D85" s="69">
        <v>2378640</v>
      </c>
      <c r="E85" s="70">
        <f t="shared" si="46"/>
        <v>8.8110499288498421</v>
      </c>
      <c r="F85" s="70">
        <f t="shared" si="47"/>
        <v>-9.6944179742519898E-2</v>
      </c>
      <c r="G85" s="69">
        <f t="shared" si="48"/>
        <v>2136195</v>
      </c>
      <c r="H85" s="69">
        <f t="shared" si="49"/>
        <v>-255350</v>
      </c>
      <c r="I85" s="70">
        <f t="shared" si="54"/>
        <v>0.90461331340524942</v>
      </c>
      <c r="J85" s="71"/>
      <c r="K85" s="69">
        <v>7828792</v>
      </c>
      <c r="L85" s="69">
        <v>636438</v>
      </c>
      <c r="M85" s="69">
        <v>6232423</v>
      </c>
      <c r="N85" s="70">
        <f t="shared" si="50"/>
        <v>8.7926632287826934</v>
      </c>
      <c r="O85" s="70">
        <f t="shared" si="51"/>
        <v>-0.20391000297363882</v>
      </c>
      <c r="P85" s="69">
        <f t="shared" si="52"/>
        <v>5595985</v>
      </c>
      <c r="Q85" s="69">
        <f t="shared" si="53"/>
        <v>-1596369</v>
      </c>
      <c r="R85" s="70">
        <f t="shared" si="55"/>
        <v>0.90547823643640046</v>
      </c>
    </row>
    <row r="86" spans="1:18" ht="15" x14ac:dyDescent="0.25">
      <c r="A86" s="76" t="s">
        <v>26</v>
      </c>
      <c r="B86" s="77">
        <v>417631</v>
      </c>
      <c r="C86" s="77">
        <v>47243</v>
      </c>
      <c r="D86" s="77">
        <v>309470</v>
      </c>
      <c r="E86" s="78">
        <f t="shared" si="46"/>
        <v>5.5506000889020592</v>
      </c>
      <c r="F86" s="78">
        <f t="shared" si="47"/>
        <v>-0.25898700048607504</v>
      </c>
      <c r="G86" s="77">
        <f t="shared" si="48"/>
        <v>262227</v>
      </c>
      <c r="H86" s="77">
        <f t="shared" si="49"/>
        <v>-108161</v>
      </c>
      <c r="I86" s="78">
        <f t="shared" si="54"/>
        <v>0.11769359049689004</v>
      </c>
      <c r="J86" s="79"/>
      <c r="K86" s="77">
        <v>1272589</v>
      </c>
      <c r="L86" s="77">
        <v>111692</v>
      </c>
      <c r="M86" s="77">
        <v>783338</v>
      </c>
      <c r="N86" s="78">
        <f t="shared" si="50"/>
        <v>6.0133760699065286</v>
      </c>
      <c r="O86" s="78">
        <f t="shared" si="51"/>
        <v>-0.3844532681014845</v>
      </c>
      <c r="P86" s="77">
        <f t="shared" si="52"/>
        <v>671646</v>
      </c>
      <c r="Q86" s="77">
        <f t="shared" si="53"/>
        <v>-489251</v>
      </c>
      <c r="R86" s="78">
        <f t="shared" si="55"/>
        <v>0.11380734439456645</v>
      </c>
    </row>
    <row r="87" spans="1:18" ht="15" x14ac:dyDescent="0.25">
      <c r="A87" s="42" t="s">
        <v>27</v>
      </c>
      <c r="B87" s="19">
        <v>22253</v>
      </c>
      <c r="C87" s="19">
        <v>2956</v>
      </c>
      <c r="D87" s="19">
        <v>17121</v>
      </c>
      <c r="E87" s="20">
        <f t="shared" si="46"/>
        <v>4.7919485791610281</v>
      </c>
      <c r="F87" s="20">
        <f t="shared" si="47"/>
        <v>-0.2306205904821822</v>
      </c>
      <c r="G87" s="19">
        <f t="shared" si="48"/>
        <v>14165</v>
      </c>
      <c r="H87" s="19">
        <f t="shared" si="49"/>
        <v>-5132</v>
      </c>
      <c r="I87" s="20">
        <f t="shared" si="54"/>
        <v>6.5112352179444027E-3</v>
      </c>
      <c r="J87" s="80"/>
      <c r="K87" s="19">
        <v>83241</v>
      </c>
      <c r="L87" s="19">
        <v>7632</v>
      </c>
      <c r="M87" s="19">
        <v>59257</v>
      </c>
      <c r="N87" s="20">
        <f t="shared" si="50"/>
        <v>6.7642819706498951</v>
      </c>
      <c r="O87" s="20">
        <f t="shared" si="51"/>
        <v>-0.28812724498744613</v>
      </c>
      <c r="P87" s="19">
        <f t="shared" si="52"/>
        <v>51625</v>
      </c>
      <c r="Q87" s="19">
        <f t="shared" si="53"/>
        <v>-23984</v>
      </c>
      <c r="R87" s="20">
        <f t="shared" si="55"/>
        <v>8.6091595285672645E-3</v>
      </c>
    </row>
    <row r="88" spans="1:18" ht="15" x14ac:dyDescent="0.25">
      <c r="A88" s="42" t="s">
        <v>28</v>
      </c>
      <c r="B88" s="19">
        <v>3619</v>
      </c>
      <c r="C88" s="19">
        <v>327</v>
      </c>
      <c r="D88" s="19">
        <v>1898</v>
      </c>
      <c r="E88" s="20">
        <f t="shared" si="46"/>
        <v>4.8042813455657489</v>
      </c>
      <c r="F88" s="20">
        <f t="shared" si="47"/>
        <v>-0.47554573086487983</v>
      </c>
      <c r="G88" s="19">
        <f t="shared" si="48"/>
        <v>1571</v>
      </c>
      <c r="H88" s="19">
        <f t="shared" si="49"/>
        <v>-1721</v>
      </c>
      <c r="I88" s="20">
        <f t="shared" si="54"/>
        <v>7.2182258300674477E-4</v>
      </c>
      <c r="J88" s="80"/>
      <c r="K88" s="19">
        <v>9413</v>
      </c>
      <c r="L88" s="19">
        <v>642</v>
      </c>
      <c r="M88" s="19">
        <v>5204</v>
      </c>
      <c r="N88" s="20">
        <f t="shared" si="50"/>
        <v>7.1059190031152646</v>
      </c>
      <c r="O88" s="20">
        <f t="shared" si="51"/>
        <v>-0.44714756188250293</v>
      </c>
      <c r="P88" s="19">
        <f t="shared" si="52"/>
        <v>4562</v>
      </c>
      <c r="Q88" s="19">
        <f t="shared" si="53"/>
        <v>-4209</v>
      </c>
      <c r="R88" s="20">
        <f t="shared" si="55"/>
        <v>7.5606369182820677E-4</v>
      </c>
    </row>
    <row r="89" spans="1:18" ht="15" x14ac:dyDescent="0.25">
      <c r="A89" s="42" t="s">
        <v>29</v>
      </c>
      <c r="B89" s="19">
        <v>96325</v>
      </c>
      <c r="C89" s="19">
        <v>659</v>
      </c>
      <c r="D89" s="19">
        <v>70472</v>
      </c>
      <c r="E89" s="20">
        <f t="shared" si="46"/>
        <v>105.93778452200303</v>
      </c>
      <c r="F89" s="20">
        <f t="shared" si="47"/>
        <v>-0.26839345964183758</v>
      </c>
      <c r="G89" s="19">
        <f t="shared" si="48"/>
        <v>69813</v>
      </c>
      <c r="H89" s="19">
        <f t="shared" si="49"/>
        <v>-25853</v>
      </c>
      <c r="I89" s="20">
        <f t="shared" si="54"/>
        <v>2.6800991079900589E-2</v>
      </c>
      <c r="J89" s="80"/>
      <c r="K89" s="19">
        <v>283146</v>
      </c>
      <c r="L89" s="19">
        <v>1976</v>
      </c>
      <c r="M89" s="19">
        <v>205028</v>
      </c>
      <c r="N89" s="20">
        <f t="shared" si="50"/>
        <v>102.75910931174089</v>
      </c>
      <c r="O89" s="20">
        <f t="shared" si="51"/>
        <v>-0.27589300219674651</v>
      </c>
      <c r="P89" s="19">
        <f t="shared" si="52"/>
        <v>203052</v>
      </c>
      <c r="Q89" s="19">
        <f t="shared" si="53"/>
        <v>-78118</v>
      </c>
      <c r="R89" s="20">
        <f t="shared" si="55"/>
        <v>2.9787514721013368E-2</v>
      </c>
    </row>
    <row r="90" spans="1:18" ht="15" x14ac:dyDescent="0.25">
      <c r="A90" s="42" t="s">
        <v>30</v>
      </c>
      <c r="B90" s="19">
        <v>7557</v>
      </c>
      <c r="C90" s="19">
        <v>1659</v>
      </c>
      <c r="D90" s="19">
        <v>13554</v>
      </c>
      <c r="E90" s="20">
        <f t="shared" si="46"/>
        <v>7.1699819168173597</v>
      </c>
      <c r="F90" s="20">
        <f t="shared" si="47"/>
        <v>0.79356887653830888</v>
      </c>
      <c r="G90" s="19">
        <f t="shared" si="48"/>
        <v>11895</v>
      </c>
      <c r="H90" s="19">
        <f t="shared" si="49"/>
        <v>5997</v>
      </c>
      <c r="I90" s="20">
        <f t="shared" si="54"/>
        <v>5.1546803425044354E-3</v>
      </c>
      <c r="J90" s="80"/>
      <c r="K90" s="19">
        <v>20163</v>
      </c>
      <c r="L90" s="19">
        <v>3989</v>
      </c>
      <c r="M90" s="19">
        <v>26370</v>
      </c>
      <c r="N90" s="20">
        <f t="shared" si="50"/>
        <v>5.6106793682627227</v>
      </c>
      <c r="O90" s="20">
        <f t="shared" si="51"/>
        <v>0.30784109507513757</v>
      </c>
      <c r="P90" s="19">
        <f t="shared" si="52"/>
        <v>22381</v>
      </c>
      <c r="Q90" s="19">
        <f t="shared" si="53"/>
        <v>6207</v>
      </c>
      <c r="R90" s="20">
        <f t="shared" si="55"/>
        <v>3.8311682462547677E-3</v>
      </c>
    </row>
    <row r="91" spans="1:18" ht="15" x14ac:dyDescent="0.25">
      <c r="A91" s="42" t="s">
        <v>31</v>
      </c>
      <c r="B91" s="19">
        <v>114103</v>
      </c>
      <c r="C91" s="19">
        <v>614</v>
      </c>
      <c r="D91" s="19">
        <v>60513</v>
      </c>
      <c r="E91" s="20">
        <f t="shared" si="46"/>
        <v>97.555374592833871</v>
      </c>
      <c r="F91" s="20">
        <f t="shared" si="47"/>
        <v>-0.46966337431969363</v>
      </c>
      <c r="G91" s="19">
        <f t="shared" si="48"/>
        <v>59899</v>
      </c>
      <c r="H91" s="19">
        <f t="shared" si="49"/>
        <v>-53590</v>
      </c>
      <c r="I91" s="20">
        <f t="shared" si="54"/>
        <v>2.3013514207316725E-2</v>
      </c>
      <c r="J91" s="80"/>
      <c r="K91" s="19">
        <v>337860</v>
      </c>
      <c r="L91" s="19">
        <v>1898</v>
      </c>
      <c r="M91" s="19">
        <v>184440</v>
      </c>
      <c r="N91" s="20">
        <f t="shared" si="50"/>
        <v>96.175974710221283</v>
      </c>
      <c r="O91" s="20">
        <f t="shared" si="51"/>
        <v>-0.45409341147220739</v>
      </c>
      <c r="P91" s="19">
        <f t="shared" si="52"/>
        <v>182542</v>
      </c>
      <c r="Q91" s="19">
        <f t="shared" si="53"/>
        <v>-153420</v>
      </c>
      <c r="R91" s="20">
        <f t="shared" si="55"/>
        <v>2.6796384957877489E-2</v>
      </c>
    </row>
    <row r="92" spans="1:18" ht="15" x14ac:dyDescent="0.25">
      <c r="A92" s="42" t="s">
        <v>32</v>
      </c>
      <c r="B92" s="19">
        <v>1054463</v>
      </c>
      <c r="C92" s="19">
        <v>12241</v>
      </c>
      <c r="D92" s="19">
        <v>1005364</v>
      </c>
      <c r="E92" s="20">
        <f t="shared" si="46"/>
        <v>81.130871660812019</v>
      </c>
      <c r="F92" s="20">
        <f t="shared" si="47"/>
        <v>-4.6563037299554355E-2</v>
      </c>
      <c r="G92" s="19">
        <f t="shared" si="48"/>
        <v>993123</v>
      </c>
      <c r="H92" s="19">
        <f t="shared" si="49"/>
        <v>-49099</v>
      </c>
      <c r="I92" s="20">
        <f t="shared" si="54"/>
        <v>0.38234691219283085</v>
      </c>
      <c r="J92" s="80"/>
      <c r="K92" s="19">
        <v>3053532</v>
      </c>
      <c r="L92" s="19">
        <v>57429</v>
      </c>
      <c r="M92" s="19">
        <v>2438703</v>
      </c>
      <c r="N92" s="20">
        <f t="shared" si="50"/>
        <v>41.464660711487227</v>
      </c>
      <c r="O92" s="20">
        <f t="shared" si="51"/>
        <v>-0.20135010866105219</v>
      </c>
      <c r="P92" s="19">
        <f t="shared" si="52"/>
        <v>2381274</v>
      </c>
      <c r="Q92" s="19">
        <f t="shared" si="53"/>
        <v>-614829</v>
      </c>
      <c r="R92" s="20">
        <f t="shared" si="55"/>
        <v>0.35430722395321357</v>
      </c>
    </row>
    <row r="93" spans="1:18" ht="15" x14ac:dyDescent="0.25">
      <c r="A93" s="42" t="s">
        <v>33</v>
      </c>
      <c r="B93" s="19">
        <v>91891</v>
      </c>
      <c r="C93" s="19">
        <v>45051</v>
      </c>
      <c r="D93" s="19">
        <v>106845</v>
      </c>
      <c r="E93" s="20">
        <f t="shared" si="46"/>
        <v>1.3716454684690684</v>
      </c>
      <c r="F93" s="20">
        <f t="shared" si="47"/>
        <v>0.16273628538159346</v>
      </c>
      <c r="G93" s="19">
        <f t="shared" si="48"/>
        <v>61794</v>
      </c>
      <c r="H93" s="19">
        <f t="shared" si="49"/>
        <v>14954</v>
      </c>
      <c r="I93" s="20">
        <f t="shared" si="54"/>
        <v>4.0633895617152603E-2</v>
      </c>
      <c r="J93" s="80"/>
      <c r="K93" s="19">
        <v>305941</v>
      </c>
      <c r="L93" s="19">
        <v>117980</v>
      </c>
      <c r="M93" s="19">
        <v>301555</v>
      </c>
      <c r="N93" s="20">
        <f t="shared" si="50"/>
        <v>1.555984065095779</v>
      </c>
      <c r="O93" s="20">
        <f t="shared" si="51"/>
        <v>-1.4336097482848031E-2</v>
      </c>
      <c r="P93" s="19">
        <f t="shared" si="52"/>
        <v>183575</v>
      </c>
      <c r="Q93" s="19">
        <f t="shared" si="53"/>
        <v>-4386</v>
      </c>
      <c r="R93" s="20">
        <f t="shared" si="55"/>
        <v>4.3811450151663121E-2</v>
      </c>
    </row>
    <row r="94" spans="1:18" ht="15" x14ac:dyDescent="0.25">
      <c r="A94" s="42" t="s">
        <v>34</v>
      </c>
      <c r="B94" s="19">
        <v>88897</v>
      </c>
      <c r="C94" s="19">
        <v>3661</v>
      </c>
      <c r="D94" s="19">
        <v>104674</v>
      </c>
      <c r="E94" s="20">
        <f t="shared" si="46"/>
        <v>27.5916416279705</v>
      </c>
      <c r="F94" s="20">
        <f t="shared" si="47"/>
        <v>0.17747505540119457</v>
      </c>
      <c r="G94" s="19">
        <f t="shared" si="48"/>
        <v>101013</v>
      </c>
      <c r="H94" s="19">
        <f t="shared" si="49"/>
        <v>15777</v>
      </c>
      <c r="I94" s="20">
        <f t="shared" si="54"/>
        <v>3.9808249237959954E-2</v>
      </c>
      <c r="J94" s="80"/>
      <c r="K94" s="19">
        <v>259314</v>
      </c>
      <c r="L94" s="19">
        <v>10070</v>
      </c>
      <c r="M94" s="19">
        <v>300968</v>
      </c>
      <c r="N94" s="20">
        <f t="shared" si="50"/>
        <v>28.887586891757696</v>
      </c>
      <c r="O94" s="20">
        <f t="shared" si="51"/>
        <v>0.16063151237495865</v>
      </c>
      <c r="P94" s="19">
        <f t="shared" si="52"/>
        <v>290898</v>
      </c>
      <c r="Q94" s="19">
        <f t="shared" si="53"/>
        <v>41654</v>
      </c>
      <c r="R94" s="20">
        <f t="shared" si="55"/>
        <v>4.372616779441809E-2</v>
      </c>
    </row>
    <row r="95" spans="1:18" ht="15" x14ac:dyDescent="0.25">
      <c r="A95" s="42" t="s">
        <v>35</v>
      </c>
      <c r="B95" s="19">
        <v>99533</v>
      </c>
      <c r="C95" s="19">
        <v>5757</v>
      </c>
      <c r="D95" s="19">
        <v>104961</v>
      </c>
      <c r="E95" s="20">
        <f t="shared" si="46"/>
        <v>17.231891610213651</v>
      </c>
      <c r="F95" s="20">
        <f t="shared" si="47"/>
        <v>5.4534676941315974E-2</v>
      </c>
      <c r="G95" s="19">
        <f t="shared" si="48"/>
        <v>99204</v>
      </c>
      <c r="H95" s="19">
        <f t="shared" si="49"/>
        <v>5428</v>
      </c>
      <c r="I95" s="20">
        <f t="shared" si="54"/>
        <v>3.9917397331386162E-2</v>
      </c>
      <c r="J95" s="80"/>
      <c r="K95" s="19">
        <v>287376</v>
      </c>
      <c r="L95" s="19">
        <v>26990</v>
      </c>
      <c r="M95" s="19">
        <v>296011</v>
      </c>
      <c r="N95" s="20">
        <f t="shared" si="50"/>
        <v>9.9674323823638389</v>
      </c>
      <c r="O95" s="20">
        <f t="shared" si="51"/>
        <v>3.0047742330605143E-2</v>
      </c>
      <c r="P95" s="19">
        <f t="shared" si="52"/>
        <v>269021</v>
      </c>
      <c r="Q95" s="19">
        <f t="shared" si="53"/>
        <v>8635</v>
      </c>
      <c r="R95" s="20">
        <f t="shared" si="55"/>
        <v>4.3005989523781575E-2</v>
      </c>
    </row>
    <row r="96" spans="1:18" ht="15" x14ac:dyDescent="0.25">
      <c r="A96" s="42" t="s">
        <v>36</v>
      </c>
      <c r="B96" s="19">
        <v>58469</v>
      </c>
      <c r="C96" s="19">
        <v>4382</v>
      </c>
      <c r="D96" s="19">
        <v>82955</v>
      </c>
      <c r="E96" s="20">
        <f t="shared" si="46"/>
        <v>17.930853491556366</v>
      </c>
      <c r="F96" s="20">
        <f t="shared" si="47"/>
        <v>0.41878602336280757</v>
      </c>
      <c r="G96" s="19">
        <f t="shared" si="48"/>
        <v>78573</v>
      </c>
      <c r="H96" s="19">
        <f t="shared" si="49"/>
        <v>24486</v>
      </c>
      <c r="I96" s="20">
        <f t="shared" si="54"/>
        <v>3.1548362683521868E-2</v>
      </c>
      <c r="J96" s="80"/>
      <c r="K96" s="19">
        <v>171055</v>
      </c>
      <c r="L96" s="19">
        <v>18610</v>
      </c>
      <c r="M96" s="19">
        <v>239760</v>
      </c>
      <c r="N96" s="20">
        <f t="shared" si="50"/>
        <v>11.883396023643202</v>
      </c>
      <c r="O96" s="20">
        <f t="shared" si="51"/>
        <v>0.40165443863084982</v>
      </c>
      <c r="P96" s="19">
        <f t="shared" si="52"/>
        <v>221150</v>
      </c>
      <c r="Q96" s="19">
        <f t="shared" si="53"/>
        <v>68705</v>
      </c>
      <c r="R96" s="20">
        <f t="shared" si="55"/>
        <v>3.4833557023968266E-2</v>
      </c>
    </row>
    <row r="97" spans="1:18" ht="15" x14ac:dyDescent="0.25">
      <c r="A97" s="42" t="s">
        <v>37</v>
      </c>
      <c r="B97" s="19">
        <v>79773</v>
      </c>
      <c r="C97" s="19">
        <v>12722</v>
      </c>
      <c r="D97" s="19">
        <v>80966</v>
      </c>
      <c r="E97" s="20">
        <f t="shared" si="46"/>
        <v>5.3642509039459201</v>
      </c>
      <c r="F97" s="20">
        <f t="shared" si="47"/>
        <v>1.4954934627004146E-2</v>
      </c>
      <c r="G97" s="19">
        <f t="shared" si="48"/>
        <v>68244</v>
      </c>
      <c r="H97" s="19">
        <f t="shared" si="49"/>
        <v>1193</v>
      </c>
      <c r="I97" s="20">
        <f t="shared" si="54"/>
        <v>3.0791932168453159E-2</v>
      </c>
      <c r="J97" s="80"/>
      <c r="K97" s="19">
        <v>284360</v>
      </c>
      <c r="L97" s="19">
        <v>29724</v>
      </c>
      <c r="M97" s="19">
        <v>219245</v>
      </c>
      <c r="N97" s="20">
        <f t="shared" si="50"/>
        <v>6.3760261068496842</v>
      </c>
      <c r="O97" s="20">
        <f t="shared" si="51"/>
        <v>-0.22898790265860181</v>
      </c>
      <c r="P97" s="19">
        <f t="shared" si="52"/>
        <v>189521</v>
      </c>
      <c r="Q97" s="19">
        <f t="shared" si="53"/>
        <v>-65115</v>
      </c>
      <c r="R97" s="20">
        <f t="shared" si="55"/>
        <v>3.1853033073573248E-2</v>
      </c>
    </row>
    <row r="98" spans="1:18" ht="15" x14ac:dyDescent="0.25">
      <c r="A98" s="42" t="s">
        <v>38</v>
      </c>
      <c r="B98" s="19">
        <v>87695</v>
      </c>
      <c r="C98" s="19">
        <v>264</v>
      </c>
      <c r="D98" s="19">
        <v>41708</v>
      </c>
      <c r="E98" s="20">
        <f t="shared" si="46"/>
        <v>156.9848484848485</v>
      </c>
      <c r="F98" s="20">
        <f t="shared" si="47"/>
        <v>-0.52439705798506187</v>
      </c>
      <c r="G98" s="19">
        <f t="shared" si="48"/>
        <v>41444</v>
      </c>
      <c r="H98" s="19">
        <f t="shared" si="49"/>
        <v>-45987</v>
      </c>
      <c r="I98" s="20">
        <f t="shared" si="54"/>
        <v>1.586184209275306E-2</v>
      </c>
      <c r="J98" s="80"/>
      <c r="K98" s="19">
        <v>254040</v>
      </c>
      <c r="L98" s="19">
        <v>784</v>
      </c>
      <c r="M98" s="19">
        <v>110166</v>
      </c>
      <c r="N98" s="20">
        <f t="shared" si="50"/>
        <v>139.51785714285714</v>
      </c>
      <c r="O98" s="20">
        <f t="shared" si="51"/>
        <v>-0.56634388285309401</v>
      </c>
      <c r="P98" s="19">
        <f t="shared" si="52"/>
        <v>109382</v>
      </c>
      <c r="Q98" s="19">
        <f t="shared" si="53"/>
        <v>-143874</v>
      </c>
      <c r="R98" s="20">
        <f t="shared" si="55"/>
        <v>1.6005478991918953E-2</v>
      </c>
    </row>
    <row r="99" spans="1:18" ht="15" x14ac:dyDescent="0.25">
      <c r="A99" s="42" t="s">
        <v>39</v>
      </c>
      <c r="B99" s="19">
        <v>134100</v>
      </c>
      <c r="C99" s="19">
        <v>6583</v>
      </c>
      <c r="D99" s="19">
        <v>59834</v>
      </c>
      <c r="E99" s="20">
        <f t="shared" si="46"/>
        <v>8.0891690718517388</v>
      </c>
      <c r="F99" s="20">
        <f t="shared" si="47"/>
        <v>-0.55381058911260261</v>
      </c>
      <c r="G99" s="19">
        <f t="shared" si="48"/>
        <v>53251</v>
      </c>
      <c r="H99" s="19">
        <f t="shared" si="49"/>
        <v>-74266</v>
      </c>
      <c r="I99" s="20">
        <f t="shared" si="54"/>
        <v>2.2755285791162046E-2</v>
      </c>
      <c r="J99" s="80"/>
      <c r="K99" s="19">
        <v>396523</v>
      </c>
      <c r="L99" s="19">
        <v>16268</v>
      </c>
      <c r="M99" s="19">
        <v>163833</v>
      </c>
      <c r="N99" s="20">
        <f t="shared" si="50"/>
        <v>9.0708753380870419</v>
      </c>
      <c r="O99" s="20">
        <f t="shared" si="51"/>
        <v>-0.58682598487351301</v>
      </c>
      <c r="P99" s="19">
        <f t="shared" si="52"/>
        <v>147565</v>
      </c>
      <c r="Q99" s="19">
        <f t="shared" si="53"/>
        <v>-232690</v>
      </c>
      <c r="R99" s="20">
        <f t="shared" si="55"/>
        <v>2.3802494777726863E-2</v>
      </c>
    </row>
    <row r="100" spans="1:18" ht="15" x14ac:dyDescent="0.25">
      <c r="A100" s="42" t="s">
        <v>40</v>
      </c>
      <c r="B100" s="19">
        <v>22911</v>
      </c>
      <c r="C100" s="19">
        <v>5593</v>
      </c>
      <c r="D100" s="19">
        <v>22630</v>
      </c>
      <c r="E100" s="20">
        <f t="shared" si="46"/>
        <v>3.0461290899338458</v>
      </c>
      <c r="F100" s="20">
        <f t="shared" si="47"/>
        <v>-1.2264850944960881E-2</v>
      </c>
      <c r="G100" s="19">
        <f t="shared" si="48"/>
        <v>17037</v>
      </c>
      <c r="H100" s="19">
        <f t="shared" si="49"/>
        <v>-281</v>
      </c>
      <c r="I100" s="20">
        <f t="shared" si="54"/>
        <v>8.6063461820034947E-3</v>
      </c>
      <c r="J100" s="80"/>
      <c r="K100" s="19">
        <v>74679</v>
      </c>
      <c r="L100" s="19">
        <v>13757</v>
      </c>
      <c r="M100" s="19">
        <v>61458</v>
      </c>
      <c r="N100" s="20">
        <f t="shared" si="50"/>
        <v>3.467398415352184</v>
      </c>
      <c r="O100" s="20">
        <f t="shared" si="51"/>
        <v>-0.17703772144779661</v>
      </c>
      <c r="P100" s="19">
        <f t="shared" si="52"/>
        <v>47701</v>
      </c>
      <c r="Q100" s="19">
        <f t="shared" si="53"/>
        <v>-13221</v>
      </c>
      <c r="R100" s="20">
        <f t="shared" si="55"/>
        <v>8.9289320469596329E-3</v>
      </c>
    </row>
    <row r="101" spans="1:18" ht="15" x14ac:dyDescent="0.25">
      <c r="A101" s="81" t="s">
        <v>41</v>
      </c>
      <c r="B101" s="53">
        <f>B85-SUM(B86:B100)</f>
        <v>254770</v>
      </c>
      <c r="C101" s="53">
        <f t="shared" ref="C101:D101" si="58">C85-SUM(C86:C100)</f>
        <v>92733</v>
      </c>
      <c r="D101" s="53">
        <f t="shared" si="58"/>
        <v>295675</v>
      </c>
      <c r="E101" s="54">
        <f t="shared" si="46"/>
        <v>2.1884550267973646</v>
      </c>
      <c r="F101" s="54">
        <f t="shared" si="47"/>
        <v>0.16055658044510746</v>
      </c>
      <c r="G101" s="53">
        <f t="shared" si="48"/>
        <v>202942</v>
      </c>
      <c r="H101" s="53">
        <f t="shared" si="49"/>
        <v>40905</v>
      </c>
      <c r="I101" s="54">
        <f t="shared" si="54"/>
        <v>0.11244725618046325</v>
      </c>
      <c r="J101" s="80"/>
      <c r="K101" s="53">
        <f>K85-SUM(K86:K100)</f>
        <v>735560</v>
      </c>
      <c r="L101" s="53">
        <f t="shared" ref="L101:M101" si="59">L85-SUM(L86:L100)</f>
        <v>216997</v>
      </c>
      <c r="M101" s="53">
        <f t="shared" si="59"/>
        <v>837087</v>
      </c>
      <c r="N101" s="54">
        <f t="shared" si="50"/>
        <v>2.8575971096374606</v>
      </c>
      <c r="O101" s="54">
        <f t="shared" si="51"/>
        <v>0.13802680950568269</v>
      </c>
      <c r="P101" s="53">
        <f t="shared" si="52"/>
        <v>620090</v>
      </c>
      <c r="Q101" s="53">
        <f t="shared" si="53"/>
        <v>101527</v>
      </c>
      <c r="R101" s="54">
        <f t="shared" si="55"/>
        <v>0.12161627355906958</v>
      </c>
    </row>
    <row r="102" spans="1:18" ht="21" x14ac:dyDescent="0.35">
      <c r="A102" s="467" t="s">
        <v>56</v>
      </c>
      <c r="B102" s="467"/>
      <c r="C102" s="467"/>
      <c r="D102" s="467"/>
      <c r="E102" s="467"/>
      <c r="F102" s="467"/>
      <c r="G102" s="467"/>
      <c r="H102" s="467"/>
      <c r="I102" s="467"/>
      <c r="J102" s="467"/>
      <c r="K102" s="467"/>
      <c r="L102" s="467"/>
      <c r="M102" s="467"/>
      <c r="N102" s="467"/>
      <c r="O102" s="467"/>
      <c r="P102" s="467"/>
      <c r="Q102" s="467"/>
      <c r="R102" s="467"/>
    </row>
    <row r="103" spans="1:18" ht="15" x14ac:dyDescent="0.25">
      <c r="A103" s="55"/>
      <c r="B103" s="321" t="s">
        <v>110</v>
      </c>
      <c r="C103" s="322"/>
      <c r="D103" s="322"/>
      <c r="E103" s="322"/>
      <c r="F103" s="322"/>
      <c r="G103" s="322"/>
      <c r="H103" s="322"/>
      <c r="I103" s="323"/>
      <c r="J103" s="56"/>
      <c r="K103" s="321" t="str">
        <f>CONCATENATE("acumulado ",B103)</f>
        <v>acumulado marzo</v>
      </c>
      <c r="L103" s="322"/>
      <c r="M103" s="322"/>
      <c r="N103" s="322"/>
      <c r="O103" s="322"/>
      <c r="P103" s="322"/>
      <c r="Q103" s="322"/>
      <c r="R103" s="323"/>
    </row>
    <row r="104" spans="1:18" ht="15" x14ac:dyDescent="0.25">
      <c r="A104" s="3"/>
      <c r="B104" s="4">
        <v>2019</v>
      </c>
      <c r="C104" s="4">
        <v>2021</v>
      </c>
      <c r="D104" s="4">
        <v>2022</v>
      </c>
      <c r="E104" s="4" t="s">
        <v>4</v>
      </c>
      <c r="F104" s="4" t="s">
        <v>5</v>
      </c>
      <c r="G104" s="4" t="s">
        <v>6</v>
      </c>
      <c r="H104" s="4" t="s">
        <v>7</v>
      </c>
      <c r="I104" s="4" t="str">
        <f>CONCATENATE("cuota ",RIGHT(D104,2))</f>
        <v>cuota 22</v>
      </c>
      <c r="J104" s="57"/>
      <c r="K104" s="4">
        <v>2019</v>
      </c>
      <c r="L104" s="4">
        <v>2021</v>
      </c>
      <c r="M104" s="4">
        <v>2022</v>
      </c>
      <c r="N104" s="4" t="s">
        <v>4</v>
      </c>
      <c r="O104" s="4" t="s">
        <v>5</v>
      </c>
      <c r="P104" s="4" t="s">
        <v>6</v>
      </c>
      <c r="Q104" s="4" t="s">
        <v>7</v>
      </c>
      <c r="R104" s="4" t="str">
        <f>CONCATENATE("cuota ",RIGHT(M104,2))</f>
        <v>cuota 22</v>
      </c>
    </row>
    <row r="105" spans="1:18" ht="15" x14ac:dyDescent="0.25">
      <c r="A105" s="58" t="s">
        <v>43</v>
      </c>
      <c r="B105" s="59">
        <v>2920600</v>
      </c>
      <c r="C105" s="59">
        <v>342448</v>
      </c>
      <c r="D105" s="59">
        <v>2629455</v>
      </c>
      <c r="E105" s="60">
        <f t="shared" ref="E105:E115" si="60">D105/C105-1</f>
        <v>6.6784066486006637</v>
      </c>
      <c r="F105" s="60">
        <f t="shared" ref="F105:F115" si="61">D105/B105-1</f>
        <v>-9.9686708210641628E-2</v>
      </c>
      <c r="G105" s="59">
        <f t="shared" ref="G105:G115" si="62">D105-C105</f>
        <v>2287007</v>
      </c>
      <c r="H105" s="59">
        <f t="shared" ref="H105:H115" si="63">D105-B105</f>
        <v>-291145</v>
      </c>
      <c r="I105" s="60">
        <f>D105/$D$105</f>
        <v>1</v>
      </c>
      <c r="J105" s="61"/>
      <c r="K105" s="59">
        <v>8567984</v>
      </c>
      <c r="L105" s="59">
        <v>856476</v>
      </c>
      <c r="M105" s="59">
        <v>6883018</v>
      </c>
      <c r="N105" s="60">
        <f t="shared" ref="N105:N115" si="64">M105/L105-1</f>
        <v>7.036440016999892</v>
      </c>
      <c r="O105" s="60">
        <f t="shared" ref="O105:O115" si="65">M105/K105-1</f>
        <v>-0.19665839712118982</v>
      </c>
      <c r="P105" s="59">
        <f t="shared" ref="P105:P115" si="66">M105-L105</f>
        <v>6026542</v>
      </c>
      <c r="Q105" s="59">
        <f t="shared" ref="Q105:Q115" si="67">M105-K105</f>
        <v>-1684966</v>
      </c>
      <c r="R105" s="60">
        <f>M105/$M$105</f>
        <v>1</v>
      </c>
    </row>
    <row r="106" spans="1:18" ht="15" x14ac:dyDescent="0.25">
      <c r="A106" s="82" t="s">
        <v>44</v>
      </c>
      <c r="B106" s="83">
        <v>1118066</v>
      </c>
      <c r="C106" s="83">
        <v>122878</v>
      </c>
      <c r="D106" s="83">
        <v>1057048</v>
      </c>
      <c r="E106" s="84">
        <f t="shared" si="60"/>
        <v>7.6024186591578644</v>
      </c>
      <c r="F106" s="84">
        <f t="shared" si="61"/>
        <v>-5.4574595775204737E-2</v>
      </c>
      <c r="G106" s="83">
        <f t="shared" si="62"/>
        <v>934170</v>
      </c>
      <c r="H106" s="83">
        <f t="shared" si="63"/>
        <v>-61018</v>
      </c>
      <c r="I106" s="84">
        <f t="shared" ref="I106:I115" si="68">D106/$D$105</f>
        <v>0.40200269637624525</v>
      </c>
      <c r="J106" s="80"/>
      <c r="K106" s="83">
        <v>3242915</v>
      </c>
      <c r="L106" s="83">
        <v>325017</v>
      </c>
      <c r="M106" s="83">
        <v>2755890</v>
      </c>
      <c r="N106" s="84">
        <f t="shared" si="64"/>
        <v>7.4792180101348542</v>
      </c>
      <c r="O106" s="84">
        <f t="shared" si="65"/>
        <v>-0.15018124125979249</v>
      </c>
      <c r="P106" s="83">
        <f t="shared" si="66"/>
        <v>2430873</v>
      </c>
      <c r="Q106" s="83">
        <f t="shared" si="67"/>
        <v>-487025</v>
      </c>
      <c r="R106" s="84">
        <f t="shared" ref="R106:R115" si="69">M106/$M$105</f>
        <v>0.40038977088248207</v>
      </c>
    </row>
    <row r="107" spans="1:18" ht="15" x14ac:dyDescent="0.25">
      <c r="A107" s="85" t="s">
        <v>45</v>
      </c>
      <c r="B107" s="19">
        <v>863214</v>
      </c>
      <c r="C107" s="19">
        <v>73467</v>
      </c>
      <c r="D107" s="19">
        <v>747881</v>
      </c>
      <c r="E107" s="20">
        <f t="shared" si="60"/>
        <v>9.1798222331114658</v>
      </c>
      <c r="F107" s="20">
        <f t="shared" si="61"/>
        <v>-0.13360881542699721</v>
      </c>
      <c r="G107" s="19">
        <f t="shared" si="62"/>
        <v>674414</v>
      </c>
      <c r="H107" s="19">
        <f t="shared" si="63"/>
        <v>-115333</v>
      </c>
      <c r="I107" s="20">
        <f t="shared" si="68"/>
        <v>0.28442433888391322</v>
      </c>
      <c r="J107" s="80"/>
      <c r="K107" s="19">
        <v>2542610</v>
      </c>
      <c r="L107" s="19">
        <v>179001</v>
      </c>
      <c r="M107" s="19">
        <v>1933319</v>
      </c>
      <c r="N107" s="20">
        <f t="shared" si="64"/>
        <v>9.8006044658968392</v>
      </c>
      <c r="O107" s="20">
        <f t="shared" si="65"/>
        <v>-0.23963211031184495</v>
      </c>
      <c r="P107" s="19">
        <f t="shared" si="66"/>
        <v>1754318</v>
      </c>
      <c r="Q107" s="19">
        <f t="shared" si="67"/>
        <v>-609291</v>
      </c>
      <c r="R107" s="20">
        <f t="shared" si="69"/>
        <v>0.28088245592267813</v>
      </c>
    </row>
    <row r="108" spans="1:18" ht="15" x14ac:dyDescent="0.25">
      <c r="A108" s="85" t="s">
        <v>46</v>
      </c>
      <c r="B108" s="19">
        <v>24109</v>
      </c>
      <c r="C108" s="19">
        <v>3881</v>
      </c>
      <c r="D108" s="19">
        <v>17020</v>
      </c>
      <c r="E108" s="20">
        <f t="shared" si="60"/>
        <v>3.3854676629734604</v>
      </c>
      <c r="F108" s="20">
        <f t="shared" si="61"/>
        <v>-0.29403957028495586</v>
      </c>
      <c r="G108" s="19">
        <f t="shared" si="62"/>
        <v>13139</v>
      </c>
      <c r="H108" s="19">
        <f t="shared" si="63"/>
        <v>-7089</v>
      </c>
      <c r="I108" s="20">
        <f t="shared" si="68"/>
        <v>6.4728242164250769E-3</v>
      </c>
      <c r="J108" s="80"/>
      <c r="K108" s="19">
        <v>68574</v>
      </c>
      <c r="L108" s="19">
        <v>8847</v>
      </c>
      <c r="M108" s="19">
        <v>44159</v>
      </c>
      <c r="N108" s="20">
        <f t="shared" si="64"/>
        <v>3.9914095173505144</v>
      </c>
      <c r="O108" s="20">
        <f t="shared" si="65"/>
        <v>-0.35603873188088775</v>
      </c>
      <c r="P108" s="19">
        <f t="shared" si="66"/>
        <v>35312</v>
      </c>
      <c r="Q108" s="19">
        <f t="shared" si="67"/>
        <v>-24415</v>
      </c>
      <c r="R108" s="20">
        <f t="shared" si="69"/>
        <v>6.4156449975868142E-3</v>
      </c>
    </row>
    <row r="109" spans="1:18" ht="15" x14ac:dyDescent="0.25">
      <c r="A109" s="85" t="s">
        <v>47</v>
      </c>
      <c r="B109" s="19">
        <v>469748</v>
      </c>
      <c r="C109" s="19">
        <v>35797</v>
      </c>
      <c r="D109" s="19">
        <v>366039</v>
      </c>
      <c r="E109" s="20">
        <f t="shared" si="60"/>
        <v>9.225409950554516</v>
      </c>
      <c r="F109" s="20">
        <f t="shared" si="61"/>
        <v>-0.22077582022701536</v>
      </c>
      <c r="G109" s="19">
        <f t="shared" si="62"/>
        <v>330242</v>
      </c>
      <c r="H109" s="19">
        <f t="shared" si="63"/>
        <v>-103709</v>
      </c>
      <c r="I109" s="20">
        <f t="shared" si="68"/>
        <v>0.13920717411022437</v>
      </c>
      <c r="J109" s="80"/>
      <c r="K109" s="19">
        <v>1393101</v>
      </c>
      <c r="L109" s="19">
        <v>91345</v>
      </c>
      <c r="M109" s="19">
        <v>928655</v>
      </c>
      <c r="N109" s="20">
        <f t="shared" si="64"/>
        <v>9.1664568394548134</v>
      </c>
      <c r="O109" s="20">
        <f t="shared" si="65"/>
        <v>-0.33339004135378558</v>
      </c>
      <c r="P109" s="19">
        <f t="shared" si="66"/>
        <v>837310</v>
      </c>
      <c r="Q109" s="19">
        <f t="shared" si="67"/>
        <v>-464446</v>
      </c>
      <c r="R109" s="20">
        <f t="shared" si="69"/>
        <v>0.13491974014887073</v>
      </c>
    </row>
    <row r="110" spans="1:18" ht="15" x14ac:dyDescent="0.25">
      <c r="A110" s="85" t="s">
        <v>48</v>
      </c>
      <c r="B110" s="19">
        <v>94375</v>
      </c>
      <c r="C110" s="19">
        <v>26161</v>
      </c>
      <c r="D110" s="19">
        <v>109311</v>
      </c>
      <c r="E110" s="20">
        <f t="shared" si="60"/>
        <v>3.1783953212797673</v>
      </c>
      <c r="F110" s="20">
        <f t="shared" si="61"/>
        <v>0.15826225165562913</v>
      </c>
      <c r="G110" s="19">
        <f t="shared" si="62"/>
        <v>83150</v>
      </c>
      <c r="H110" s="19">
        <f t="shared" si="63"/>
        <v>14936</v>
      </c>
      <c r="I110" s="20">
        <f t="shared" si="68"/>
        <v>4.1571732545337345E-2</v>
      </c>
      <c r="J110" s="80"/>
      <c r="K110" s="19">
        <v>281772</v>
      </c>
      <c r="L110" s="19">
        <v>54271</v>
      </c>
      <c r="M110" s="19">
        <v>306345</v>
      </c>
      <c r="N110" s="20">
        <f t="shared" si="64"/>
        <v>4.6447273866337451</v>
      </c>
      <c r="O110" s="20">
        <f t="shared" si="65"/>
        <v>8.7208807120650711E-2</v>
      </c>
      <c r="P110" s="19">
        <f t="shared" si="66"/>
        <v>252074</v>
      </c>
      <c r="Q110" s="19">
        <f t="shared" si="67"/>
        <v>24573</v>
      </c>
      <c r="R110" s="20">
        <f t="shared" si="69"/>
        <v>4.4507365809591082E-2</v>
      </c>
    </row>
    <row r="111" spans="1:18" ht="15" x14ac:dyDescent="0.25">
      <c r="A111" s="85" t="s">
        <v>49</v>
      </c>
      <c r="B111" s="19">
        <v>49408</v>
      </c>
      <c r="C111" s="19">
        <v>22329</v>
      </c>
      <c r="D111" s="19">
        <v>47103</v>
      </c>
      <c r="E111" s="20">
        <f t="shared" si="60"/>
        <v>1.1094988579873708</v>
      </c>
      <c r="F111" s="20">
        <f t="shared" si="61"/>
        <v>-4.6652363989637347E-2</v>
      </c>
      <c r="G111" s="19">
        <f t="shared" si="62"/>
        <v>24774</v>
      </c>
      <c r="H111" s="19">
        <f t="shared" si="63"/>
        <v>-2305</v>
      </c>
      <c r="I111" s="20">
        <f t="shared" si="68"/>
        <v>1.791359806499826E-2</v>
      </c>
      <c r="J111" s="80"/>
      <c r="K111" s="19">
        <v>146793</v>
      </c>
      <c r="L111" s="19">
        <v>46539</v>
      </c>
      <c r="M111" s="19">
        <v>129077</v>
      </c>
      <c r="N111" s="20">
        <f t="shared" si="64"/>
        <v>1.7735232815488087</v>
      </c>
      <c r="O111" s="20">
        <f t="shared" si="65"/>
        <v>-0.1206869537375761</v>
      </c>
      <c r="P111" s="19">
        <f t="shared" si="66"/>
        <v>82538</v>
      </c>
      <c r="Q111" s="19">
        <f t="shared" si="67"/>
        <v>-17716</v>
      </c>
      <c r="R111" s="20">
        <f t="shared" si="69"/>
        <v>1.8752965632227028E-2</v>
      </c>
    </row>
    <row r="112" spans="1:18" ht="15" x14ac:dyDescent="0.25">
      <c r="A112" s="85" t="s">
        <v>50</v>
      </c>
      <c r="B112" s="19">
        <v>13930</v>
      </c>
      <c r="C112" s="19">
        <v>4959</v>
      </c>
      <c r="D112" s="19">
        <v>12710</v>
      </c>
      <c r="E112" s="20">
        <f t="shared" si="60"/>
        <v>1.5630167372454125</v>
      </c>
      <c r="F112" s="20">
        <f t="shared" si="61"/>
        <v>-8.7580760947595149E-2</v>
      </c>
      <c r="G112" s="19">
        <f t="shared" si="62"/>
        <v>7751</v>
      </c>
      <c r="H112" s="19">
        <f t="shared" si="63"/>
        <v>-1220</v>
      </c>
      <c r="I112" s="20">
        <f t="shared" si="68"/>
        <v>4.8337012803033328E-3</v>
      </c>
      <c r="J112" s="80"/>
      <c r="K112" s="19">
        <v>39812</v>
      </c>
      <c r="L112" s="19">
        <v>10819</v>
      </c>
      <c r="M112" s="19">
        <v>35493</v>
      </c>
      <c r="N112" s="20">
        <f t="shared" si="64"/>
        <v>2.2806174322950366</v>
      </c>
      <c r="O112" s="20">
        <f t="shared" si="65"/>
        <v>-0.10848487893097558</v>
      </c>
      <c r="P112" s="19">
        <f t="shared" si="66"/>
        <v>24674</v>
      </c>
      <c r="Q112" s="19">
        <f t="shared" si="67"/>
        <v>-4319</v>
      </c>
      <c r="R112" s="20">
        <f t="shared" si="69"/>
        <v>5.1566042686507574E-3</v>
      </c>
    </row>
    <row r="113" spans="1:24" ht="15" x14ac:dyDescent="0.25">
      <c r="A113" s="85" t="s">
        <v>51</v>
      </c>
      <c r="B113" s="19">
        <v>154862</v>
      </c>
      <c r="C113" s="19">
        <v>22143</v>
      </c>
      <c r="D113" s="19">
        <v>148905</v>
      </c>
      <c r="E113" s="20">
        <f t="shared" si="60"/>
        <v>5.724698550331933</v>
      </c>
      <c r="F113" s="20">
        <f t="shared" si="61"/>
        <v>-3.8466505663106498E-2</v>
      </c>
      <c r="G113" s="19">
        <f t="shared" si="62"/>
        <v>126762</v>
      </c>
      <c r="H113" s="19">
        <f t="shared" si="63"/>
        <v>-5957</v>
      </c>
      <c r="I113" s="20">
        <f t="shared" si="68"/>
        <v>5.6629605754804704E-2</v>
      </c>
      <c r="J113" s="80"/>
      <c r="K113" s="19">
        <v>456020</v>
      </c>
      <c r="L113" s="19">
        <v>67123</v>
      </c>
      <c r="M113" s="19">
        <v>405065</v>
      </c>
      <c r="N113" s="20">
        <f t="shared" si="64"/>
        <v>5.0346676995962634</v>
      </c>
      <c r="O113" s="20">
        <f t="shared" si="65"/>
        <v>-0.11173852024034037</v>
      </c>
      <c r="P113" s="19">
        <f t="shared" si="66"/>
        <v>337942</v>
      </c>
      <c r="Q113" s="19">
        <f t="shared" si="67"/>
        <v>-50955</v>
      </c>
      <c r="R113" s="20">
        <f t="shared" si="69"/>
        <v>5.8849911477784893E-2</v>
      </c>
    </row>
    <row r="114" spans="1:24" ht="15" x14ac:dyDescent="0.25">
      <c r="A114" s="86" t="s">
        <v>52</v>
      </c>
      <c r="B114" s="27">
        <v>64209</v>
      </c>
      <c r="C114" s="27">
        <v>19186</v>
      </c>
      <c r="D114" s="27">
        <v>68397</v>
      </c>
      <c r="E114" s="28">
        <f t="shared" si="60"/>
        <v>2.5649431877410613</v>
      </c>
      <c r="F114" s="28">
        <f t="shared" si="61"/>
        <v>6.5224501238144272E-2</v>
      </c>
      <c r="G114" s="27">
        <f t="shared" si="62"/>
        <v>49211</v>
      </c>
      <c r="H114" s="27">
        <f t="shared" si="63"/>
        <v>4188</v>
      </c>
      <c r="I114" s="28">
        <f t="shared" si="68"/>
        <v>2.6011854167498589E-2</v>
      </c>
      <c r="J114" s="80"/>
      <c r="K114" s="27">
        <v>195901</v>
      </c>
      <c r="L114" s="27">
        <v>45039</v>
      </c>
      <c r="M114" s="27">
        <v>195589</v>
      </c>
      <c r="N114" s="28">
        <f t="shared" si="64"/>
        <v>3.342658584782078</v>
      </c>
      <c r="O114" s="28">
        <f t="shared" si="65"/>
        <v>-1.5926411810046615E-3</v>
      </c>
      <c r="P114" s="27">
        <f t="shared" si="66"/>
        <v>150550</v>
      </c>
      <c r="Q114" s="27">
        <f t="shared" si="67"/>
        <v>-312</v>
      </c>
      <c r="R114" s="28">
        <f t="shared" si="69"/>
        <v>2.8416168605108979E-2</v>
      </c>
    </row>
    <row r="115" spans="1:24" ht="15" x14ac:dyDescent="0.25">
      <c r="A115" s="87" t="s">
        <v>53</v>
      </c>
      <c r="B115" s="88">
        <f>B105-SUM(B106:B114)</f>
        <v>68679</v>
      </c>
      <c r="C115" s="88">
        <f t="shared" ref="C115:D115" si="70">C105-SUM(C106:C114)</f>
        <v>11647</v>
      </c>
      <c r="D115" s="88">
        <f t="shared" si="70"/>
        <v>55041</v>
      </c>
      <c r="E115" s="89">
        <f t="shared" si="60"/>
        <v>3.7257662917489478</v>
      </c>
      <c r="F115" s="89">
        <f t="shared" si="61"/>
        <v>-0.19857598392521736</v>
      </c>
      <c r="G115" s="88">
        <f t="shared" si="62"/>
        <v>43394</v>
      </c>
      <c r="H115" s="88">
        <f t="shared" si="63"/>
        <v>-13638</v>
      </c>
      <c r="I115" s="89">
        <f t="shared" si="68"/>
        <v>2.0932474600249863E-2</v>
      </c>
      <c r="J115" s="80"/>
      <c r="K115" s="88">
        <f>K105-SUM(K106:K114)</f>
        <v>200486</v>
      </c>
      <c r="L115" s="88">
        <f t="shared" ref="L115:M115" si="71">L105-SUM(L106:L114)</f>
        <v>28475</v>
      </c>
      <c r="M115" s="88">
        <f t="shared" si="71"/>
        <v>149426</v>
      </c>
      <c r="N115" s="89">
        <f t="shared" si="64"/>
        <v>4.2476207199297633</v>
      </c>
      <c r="O115" s="89">
        <f t="shared" si="65"/>
        <v>-0.25468112486657424</v>
      </c>
      <c r="P115" s="88">
        <f t="shared" si="66"/>
        <v>120951</v>
      </c>
      <c r="Q115" s="88">
        <f t="shared" si="67"/>
        <v>-51060</v>
      </c>
      <c r="R115" s="89">
        <f t="shared" si="69"/>
        <v>2.1709372255019527E-2</v>
      </c>
    </row>
    <row r="116" spans="1:24" ht="21" x14ac:dyDescent="0.35">
      <c r="A116" s="436" t="s">
        <v>57</v>
      </c>
      <c r="B116" s="436"/>
      <c r="C116" s="436"/>
      <c r="D116" s="436"/>
      <c r="E116" s="436"/>
      <c r="F116" s="436"/>
      <c r="G116" s="436"/>
      <c r="H116" s="436"/>
      <c r="I116" s="436"/>
      <c r="J116" s="436"/>
      <c r="K116" s="436"/>
      <c r="L116" s="436"/>
      <c r="M116" s="436"/>
      <c r="N116" s="436"/>
      <c r="O116" s="436"/>
      <c r="P116" s="436"/>
      <c r="Q116" s="436"/>
      <c r="R116" s="436"/>
    </row>
    <row r="117" spans="1:24" ht="15" x14ac:dyDescent="0.25">
      <c r="A117" s="55"/>
      <c r="B117" s="321" t="s">
        <v>110</v>
      </c>
      <c r="C117" s="322"/>
      <c r="D117" s="322"/>
      <c r="E117" s="322"/>
      <c r="F117" s="322"/>
      <c r="G117" s="322"/>
      <c r="H117" s="322"/>
      <c r="I117" s="323"/>
      <c r="J117" s="90"/>
      <c r="K117" s="321" t="str">
        <f>CONCATENATE("acumulado ",B117)</f>
        <v>acumulado marzo</v>
      </c>
      <c r="L117" s="322"/>
      <c r="M117" s="322"/>
      <c r="N117" s="322"/>
      <c r="O117" s="322"/>
      <c r="P117" s="322"/>
      <c r="Q117" s="322"/>
      <c r="R117" s="323"/>
    </row>
    <row r="118" spans="1:24" ht="15" x14ac:dyDescent="0.25">
      <c r="A118" s="3"/>
      <c r="B118" s="91">
        <v>2019</v>
      </c>
      <c r="C118" s="321">
        <v>2021</v>
      </c>
      <c r="D118" s="323"/>
      <c r="E118" s="92">
        <v>2022</v>
      </c>
      <c r="F118" s="309" t="s">
        <v>6</v>
      </c>
      <c r="G118" s="310"/>
      <c r="H118" s="309" t="s">
        <v>7</v>
      </c>
      <c r="I118" s="310"/>
      <c r="J118" s="93"/>
      <c r="K118" s="91">
        <v>2019</v>
      </c>
      <c r="L118" s="321">
        <v>2021</v>
      </c>
      <c r="M118" s="323"/>
      <c r="N118" s="92">
        <v>2022</v>
      </c>
      <c r="O118" s="309" t="s">
        <v>6</v>
      </c>
      <c r="P118" s="310"/>
      <c r="Q118" s="309" t="s">
        <v>7</v>
      </c>
      <c r="R118" s="310"/>
    </row>
    <row r="119" spans="1:24" ht="15" x14ac:dyDescent="0.25">
      <c r="A119" s="94" t="s">
        <v>8</v>
      </c>
      <c r="B119" s="95">
        <f>B63/B7</f>
        <v>6.7839680382797347</v>
      </c>
      <c r="C119" s="465">
        <f>C63/C7</f>
        <v>4.6153887623488821</v>
      </c>
      <c r="D119" s="466"/>
      <c r="E119" s="95">
        <f t="shared" ref="E119:E130" si="72">D63/D7</f>
        <v>6.6793889251575571</v>
      </c>
      <c r="F119" s="445">
        <f>E119-C119</f>
        <v>2.064000162808675</v>
      </c>
      <c r="G119" s="446"/>
      <c r="H119" s="445">
        <f>E119-B119</f>
        <v>-0.1045791131221776</v>
      </c>
      <c r="I119" s="446"/>
      <c r="J119" s="96"/>
      <c r="K119" s="95">
        <f>K63/K7</f>
        <v>7.3340643443798177</v>
      </c>
      <c r="L119" s="465">
        <f>L63/L7</f>
        <v>4.8292979983084301</v>
      </c>
      <c r="M119" s="466"/>
      <c r="N119" s="95">
        <f t="shared" ref="N119:N130" si="73">M63/M7</f>
        <v>6.7715381671541417</v>
      </c>
      <c r="O119" s="445">
        <f>N119-L119</f>
        <v>1.9422401688457116</v>
      </c>
      <c r="P119" s="446"/>
      <c r="Q119" s="445">
        <f>N119-K119</f>
        <v>-0.56252617722567599</v>
      </c>
      <c r="R119" s="446"/>
      <c r="W119" s="97"/>
      <c r="X119" s="97"/>
    </row>
    <row r="120" spans="1:24" ht="15" x14ac:dyDescent="0.25">
      <c r="A120" s="98" t="s">
        <v>9</v>
      </c>
      <c r="B120" s="99">
        <f t="shared" ref="B120:C130" si="74">B64/B8</f>
        <v>6.5507987994111758</v>
      </c>
      <c r="C120" s="455">
        <f t="shared" si="74"/>
        <v>4.4253768136357232</v>
      </c>
      <c r="D120" s="456"/>
      <c r="E120" s="99">
        <f t="shared" si="72"/>
        <v>6.455270440091903</v>
      </c>
      <c r="F120" s="434">
        <f t="shared" ref="F120:F130" si="75">E120-C120</f>
        <v>2.0298936264561798</v>
      </c>
      <c r="G120" s="435"/>
      <c r="H120" s="434">
        <f t="shared" ref="H120:H130" si="76">E120-B120</f>
        <v>-9.5528359319272838E-2</v>
      </c>
      <c r="I120" s="435"/>
      <c r="J120" s="96"/>
      <c r="K120" s="99">
        <f t="shared" ref="K120:L130" si="77">K64/K8</f>
        <v>6.9601423330341907</v>
      </c>
      <c r="L120" s="455">
        <f t="shared" si="77"/>
        <v>4.5752426648612454</v>
      </c>
      <c r="M120" s="456"/>
      <c r="N120" s="99">
        <f t="shared" si="73"/>
        <v>6.4603790610362388</v>
      </c>
      <c r="O120" s="434">
        <f t="shared" ref="O120:O130" si="78">N120-L120</f>
        <v>1.8851363961749934</v>
      </c>
      <c r="P120" s="435"/>
      <c r="Q120" s="434">
        <f t="shared" ref="Q120:Q130" si="79">N120-K120</f>
        <v>-0.4997632719979519</v>
      </c>
      <c r="R120" s="435"/>
      <c r="W120" s="97"/>
      <c r="X120" s="97"/>
    </row>
    <row r="121" spans="1:24" ht="15" x14ac:dyDescent="0.25">
      <c r="A121" s="100" t="s">
        <v>10</v>
      </c>
      <c r="B121" s="101">
        <f t="shared" si="74"/>
        <v>6.3555534531693469</v>
      </c>
      <c r="C121" s="463">
        <f t="shared" si="74"/>
        <v>5.8298114928549714</v>
      </c>
      <c r="D121" s="464"/>
      <c r="E121" s="101">
        <f t="shared" si="72"/>
        <v>6.6954036789779545</v>
      </c>
      <c r="F121" s="443">
        <f t="shared" si="75"/>
        <v>0.86559218612298316</v>
      </c>
      <c r="G121" s="444"/>
      <c r="H121" s="443">
        <f t="shared" si="76"/>
        <v>0.33985022580860758</v>
      </c>
      <c r="I121" s="444"/>
      <c r="J121" s="102"/>
      <c r="K121" s="101">
        <f t="shared" si="77"/>
        <v>6.6483047597799638</v>
      </c>
      <c r="L121" s="463">
        <f t="shared" si="77"/>
        <v>6.3503978490716859</v>
      </c>
      <c r="M121" s="464"/>
      <c r="N121" s="101">
        <f t="shared" si="73"/>
        <v>6.4881056706266067</v>
      </c>
      <c r="O121" s="443">
        <f t="shared" si="78"/>
        <v>0.13770782155492078</v>
      </c>
      <c r="P121" s="444"/>
      <c r="Q121" s="443">
        <f t="shared" si="79"/>
        <v>-0.16019908915335712</v>
      </c>
      <c r="R121" s="444"/>
      <c r="W121" s="97"/>
      <c r="X121" s="97"/>
    </row>
    <row r="122" spans="1:24" ht="15" x14ac:dyDescent="0.25">
      <c r="A122" s="25" t="s">
        <v>11</v>
      </c>
      <c r="B122" s="103">
        <f t="shared" si="74"/>
        <v>6.86962964519926</v>
      </c>
      <c r="C122" s="461">
        <f t="shared" si="74"/>
        <v>3.9629430899761897</v>
      </c>
      <c r="D122" s="462"/>
      <c r="E122" s="103">
        <f t="shared" si="72"/>
        <v>6.6455037919826649</v>
      </c>
      <c r="F122" s="440">
        <f t="shared" si="75"/>
        <v>2.6825607020064752</v>
      </c>
      <c r="G122" s="441"/>
      <c r="H122" s="440">
        <f t="shared" si="76"/>
        <v>-0.22412585321659506</v>
      </c>
      <c r="I122" s="441"/>
      <c r="J122" s="102"/>
      <c r="K122" s="103">
        <f t="shared" si="77"/>
        <v>7.2852889737393696</v>
      </c>
      <c r="L122" s="461">
        <f t="shared" si="77"/>
        <v>4.0252902879387875</v>
      </c>
      <c r="M122" s="462"/>
      <c r="N122" s="103">
        <f t="shared" si="73"/>
        <v>6.5625425774884407</v>
      </c>
      <c r="O122" s="440">
        <f t="shared" si="78"/>
        <v>2.5372522895496532</v>
      </c>
      <c r="P122" s="441"/>
      <c r="Q122" s="440">
        <f t="shared" si="79"/>
        <v>-0.72274639625092885</v>
      </c>
      <c r="R122" s="441"/>
      <c r="W122" s="97"/>
      <c r="X122" s="97"/>
    </row>
    <row r="123" spans="1:24" ht="15" x14ac:dyDescent="0.25">
      <c r="A123" s="25" t="s">
        <v>12</v>
      </c>
      <c r="B123" s="103">
        <f t="shared" si="74"/>
        <v>6.5175238962221211</v>
      </c>
      <c r="C123" s="461">
        <f t="shared" si="74"/>
        <v>4.2537805187125119</v>
      </c>
      <c r="D123" s="462"/>
      <c r="E123" s="103">
        <f t="shared" si="72"/>
        <v>5.833574556520448</v>
      </c>
      <c r="F123" s="440">
        <f t="shared" si="75"/>
        <v>1.579794037807936</v>
      </c>
      <c r="G123" s="441"/>
      <c r="H123" s="440">
        <f t="shared" si="76"/>
        <v>-0.68394933970167315</v>
      </c>
      <c r="I123" s="441"/>
      <c r="J123" s="102"/>
      <c r="K123" s="103">
        <f t="shared" si="77"/>
        <v>7.0936390168430679</v>
      </c>
      <c r="L123" s="461">
        <f t="shared" si="77"/>
        <v>4.5844718543624863</v>
      </c>
      <c r="M123" s="462"/>
      <c r="N123" s="103">
        <f t="shared" si="73"/>
        <v>6.387000802808255</v>
      </c>
      <c r="O123" s="440">
        <f t="shared" si="78"/>
        <v>1.8025289484457687</v>
      </c>
      <c r="P123" s="441"/>
      <c r="Q123" s="440">
        <f t="shared" si="79"/>
        <v>-0.70663821403481286</v>
      </c>
      <c r="R123" s="441"/>
      <c r="W123" s="97"/>
      <c r="X123" s="97"/>
    </row>
    <row r="124" spans="1:24" ht="15" x14ac:dyDescent="0.25">
      <c r="A124" s="25" t="s">
        <v>13</v>
      </c>
      <c r="B124" s="103">
        <f t="shared" si="74"/>
        <v>3.7562519537355423</v>
      </c>
      <c r="C124" s="461">
        <f t="shared" si="74"/>
        <v>3.3529411764705883</v>
      </c>
      <c r="D124" s="462"/>
      <c r="E124" s="103">
        <f t="shared" si="72"/>
        <v>4.5171742455847586</v>
      </c>
      <c r="F124" s="440">
        <f t="shared" si="75"/>
        <v>1.1642330691141702</v>
      </c>
      <c r="G124" s="441"/>
      <c r="H124" s="440">
        <f t="shared" si="76"/>
        <v>0.76092229184921623</v>
      </c>
      <c r="I124" s="441"/>
      <c r="J124" s="102"/>
      <c r="K124" s="103">
        <f t="shared" si="77"/>
        <v>3.9681414957018482</v>
      </c>
      <c r="L124" s="461">
        <f t="shared" si="77"/>
        <v>3.8919129082426127</v>
      </c>
      <c r="M124" s="462"/>
      <c r="N124" s="103">
        <f t="shared" si="73"/>
        <v>4.7205657290622201</v>
      </c>
      <c r="O124" s="440">
        <f t="shared" si="78"/>
        <v>0.82865282081960734</v>
      </c>
      <c r="P124" s="441"/>
      <c r="Q124" s="440">
        <f t="shared" si="79"/>
        <v>0.7524242333603719</v>
      </c>
      <c r="R124" s="441"/>
      <c r="W124" s="97"/>
      <c r="X124" s="97"/>
    </row>
    <row r="125" spans="1:24" ht="15" x14ac:dyDescent="0.25">
      <c r="A125" s="104" t="s">
        <v>14</v>
      </c>
      <c r="B125" s="105">
        <f t="shared" si="74"/>
        <v>4.0657894736842106</v>
      </c>
      <c r="C125" s="457">
        <f t="shared" si="74"/>
        <v>2.9946200403496972</v>
      </c>
      <c r="D125" s="458"/>
      <c r="E125" s="105">
        <f t="shared" si="72"/>
        <v>4.9464968152866238</v>
      </c>
      <c r="F125" s="459">
        <f t="shared" si="75"/>
        <v>1.9518767749369266</v>
      </c>
      <c r="G125" s="460"/>
      <c r="H125" s="459">
        <f t="shared" si="76"/>
        <v>0.88070734160241315</v>
      </c>
      <c r="I125" s="460"/>
      <c r="J125" s="102"/>
      <c r="K125" s="105">
        <f t="shared" si="77"/>
        <v>4.3808906182447043</v>
      </c>
      <c r="L125" s="457">
        <f t="shared" si="77"/>
        <v>2.7401614530776994</v>
      </c>
      <c r="M125" s="458"/>
      <c r="N125" s="105">
        <f t="shared" si="73"/>
        <v>4.3210926193921848</v>
      </c>
      <c r="O125" s="459">
        <f t="shared" si="78"/>
        <v>1.5809311663144854</v>
      </c>
      <c r="P125" s="460"/>
      <c r="Q125" s="459">
        <f t="shared" si="79"/>
        <v>-5.9797998852519463E-2</v>
      </c>
      <c r="R125" s="460"/>
      <c r="W125" s="97"/>
      <c r="X125" s="97"/>
    </row>
    <row r="126" spans="1:24" ht="15" x14ac:dyDescent="0.25">
      <c r="A126" s="106" t="s">
        <v>15</v>
      </c>
      <c r="B126" s="107">
        <f t="shared" si="74"/>
        <v>7.4112060615930542</v>
      </c>
      <c r="C126" s="455">
        <f t="shared" si="74"/>
        <v>5.23539212869865</v>
      </c>
      <c r="D126" s="456"/>
      <c r="E126" s="107">
        <f t="shared" si="72"/>
        <v>7.5784649463405938</v>
      </c>
      <c r="F126" s="434">
        <f t="shared" si="75"/>
        <v>2.3430728176419438</v>
      </c>
      <c r="G126" s="435"/>
      <c r="H126" s="434">
        <f t="shared" si="76"/>
        <v>0.16725888474753958</v>
      </c>
      <c r="I126" s="435"/>
      <c r="J126" s="96"/>
      <c r="K126" s="107">
        <f t="shared" si="77"/>
        <v>8.3783882938485572</v>
      </c>
      <c r="L126" s="455">
        <f t="shared" si="77"/>
        <v>5.6619154426838385</v>
      </c>
      <c r="M126" s="456"/>
      <c r="N126" s="107">
        <f t="shared" si="73"/>
        <v>7.968780999618466</v>
      </c>
      <c r="O126" s="434">
        <f t="shared" si="78"/>
        <v>2.3068655569346275</v>
      </c>
      <c r="P126" s="435"/>
      <c r="Q126" s="434">
        <f t="shared" si="79"/>
        <v>-0.40960729423009123</v>
      </c>
      <c r="R126" s="435"/>
      <c r="W126" s="97"/>
      <c r="X126" s="97"/>
    </row>
    <row r="127" spans="1:24" ht="15" x14ac:dyDescent="0.25">
      <c r="A127" s="24" t="s">
        <v>16</v>
      </c>
      <c r="B127" s="108">
        <f t="shared" si="74"/>
        <v>7.1068624103789686</v>
      </c>
      <c r="C127" s="453">
        <f t="shared" si="74"/>
        <v>4.3922973578145994</v>
      </c>
      <c r="D127" s="454"/>
      <c r="E127" s="108">
        <f t="shared" si="72"/>
        <v>6.8250195465207195</v>
      </c>
      <c r="F127" s="431">
        <f t="shared" si="75"/>
        <v>2.4327221887061201</v>
      </c>
      <c r="G127" s="432"/>
      <c r="H127" s="431">
        <f t="shared" si="76"/>
        <v>-0.28184286385824908</v>
      </c>
      <c r="I127" s="432"/>
      <c r="J127" s="102"/>
      <c r="K127" s="108">
        <f t="shared" si="77"/>
        <v>7.8219588271990022</v>
      </c>
      <c r="L127" s="453">
        <f t="shared" si="77"/>
        <v>4.364204833530505</v>
      </c>
      <c r="M127" s="454"/>
      <c r="N127" s="108">
        <f t="shared" si="73"/>
        <v>7.0575393731482929</v>
      </c>
      <c r="O127" s="431">
        <f t="shared" si="78"/>
        <v>2.6933345396177879</v>
      </c>
      <c r="P127" s="432"/>
      <c r="Q127" s="431">
        <f t="shared" si="79"/>
        <v>-0.76441945405070921</v>
      </c>
      <c r="R127" s="432"/>
      <c r="W127" s="97"/>
      <c r="X127" s="97"/>
    </row>
    <row r="128" spans="1:24" ht="15" x14ac:dyDescent="0.25">
      <c r="A128" s="25" t="s">
        <v>12</v>
      </c>
      <c r="B128" s="109">
        <f t="shared" si="74"/>
        <v>7.6891014578505334</v>
      </c>
      <c r="C128" s="451">
        <f t="shared" si="74"/>
        <v>5.2814184636118595</v>
      </c>
      <c r="D128" s="452"/>
      <c r="E128" s="109">
        <f t="shared" si="72"/>
        <v>7.8277350511623833</v>
      </c>
      <c r="F128" s="427">
        <f t="shared" si="75"/>
        <v>2.5463165875505238</v>
      </c>
      <c r="G128" s="428"/>
      <c r="H128" s="427">
        <f t="shared" si="76"/>
        <v>0.13863359331184988</v>
      </c>
      <c r="I128" s="428"/>
      <c r="J128" s="102"/>
      <c r="K128" s="109">
        <f t="shared" si="77"/>
        <v>8.5775300026561716</v>
      </c>
      <c r="L128" s="451">
        <f t="shared" si="77"/>
        <v>5.6854206712997186</v>
      </c>
      <c r="M128" s="452"/>
      <c r="N128" s="109">
        <f t="shared" si="73"/>
        <v>8.2735034022273766</v>
      </c>
      <c r="O128" s="427">
        <f t="shared" si="78"/>
        <v>2.5880827309276579</v>
      </c>
      <c r="P128" s="428"/>
      <c r="Q128" s="427">
        <f t="shared" si="79"/>
        <v>-0.30402660042879504</v>
      </c>
      <c r="R128" s="428"/>
      <c r="W128" s="97"/>
      <c r="X128" s="97"/>
    </row>
    <row r="129" spans="1:24" ht="15" x14ac:dyDescent="0.25">
      <c r="A129" s="25" t="s">
        <v>13</v>
      </c>
      <c r="B129" s="109">
        <f t="shared" si="74"/>
        <v>7.2476509046677817</v>
      </c>
      <c r="C129" s="451">
        <f t="shared" si="74"/>
        <v>4.9698795180722888</v>
      </c>
      <c r="D129" s="452"/>
      <c r="E129" s="109">
        <f t="shared" si="72"/>
        <v>7.4353063004142141</v>
      </c>
      <c r="F129" s="427">
        <f t="shared" si="75"/>
        <v>2.4654267823419254</v>
      </c>
      <c r="G129" s="428"/>
      <c r="H129" s="427">
        <f t="shared" si="76"/>
        <v>0.18765539574643242</v>
      </c>
      <c r="I129" s="428"/>
      <c r="J129" s="102"/>
      <c r="K129" s="109">
        <f t="shared" si="77"/>
        <v>8.1803787896414519</v>
      </c>
      <c r="L129" s="451">
        <f t="shared" si="77"/>
        <v>6.2554703572096502</v>
      </c>
      <c r="M129" s="452"/>
      <c r="N129" s="109">
        <f t="shared" si="73"/>
        <v>7.7974112220145546</v>
      </c>
      <c r="O129" s="427">
        <f t="shared" si="78"/>
        <v>1.5419408648049044</v>
      </c>
      <c r="P129" s="428"/>
      <c r="Q129" s="427">
        <f t="shared" si="79"/>
        <v>-0.38296756762689732</v>
      </c>
      <c r="R129" s="428"/>
      <c r="W129" s="97"/>
      <c r="X129" s="97"/>
    </row>
    <row r="130" spans="1:24" ht="15" x14ac:dyDescent="0.25">
      <c r="A130" s="26" t="s">
        <v>14</v>
      </c>
      <c r="B130" s="110">
        <f t="shared" si="74"/>
        <v>6.8406603055669377</v>
      </c>
      <c r="C130" s="447">
        <f t="shared" si="74"/>
        <v>6.6613149847094801</v>
      </c>
      <c r="D130" s="448"/>
      <c r="E130" s="110">
        <f t="shared" si="72"/>
        <v>7.0971967193046881</v>
      </c>
      <c r="F130" s="449">
        <f t="shared" si="75"/>
        <v>0.43588173459520796</v>
      </c>
      <c r="G130" s="450"/>
      <c r="H130" s="449">
        <f t="shared" si="76"/>
        <v>0.25653641373775038</v>
      </c>
      <c r="I130" s="450"/>
      <c r="J130" s="102"/>
      <c r="K130" s="110">
        <f t="shared" si="77"/>
        <v>8.2037949912061237</v>
      </c>
      <c r="L130" s="447">
        <f t="shared" si="77"/>
        <v>6.8913250714966638</v>
      </c>
      <c r="M130" s="448"/>
      <c r="N130" s="110">
        <f t="shared" si="73"/>
        <v>7.5353990191707538</v>
      </c>
      <c r="O130" s="449">
        <f t="shared" si="78"/>
        <v>0.64407394767408999</v>
      </c>
      <c r="P130" s="450"/>
      <c r="Q130" s="449">
        <f t="shared" si="79"/>
        <v>-0.66839597203536982</v>
      </c>
      <c r="R130" s="450"/>
      <c r="W130" s="97"/>
      <c r="X130" s="97"/>
    </row>
    <row r="131" spans="1:24" ht="15" x14ac:dyDescent="0.25">
      <c r="A131" s="366" t="s">
        <v>17</v>
      </c>
      <c r="B131" s="367"/>
      <c r="C131" s="367"/>
      <c r="D131" s="367"/>
      <c r="E131" s="367"/>
      <c r="F131" s="367"/>
      <c r="G131" s="367"/>
      <c r="H131" s="367"/>
      <c r="I131" s="367"/>
      <c r="J131" s="367"/>
      <c r="K131" s="367"/>
      <c r="L131" s="367"/>
      <c r="M131" s="367"/>
      <c r="N131" s="367"/>
      <c r="O131" s="367"/>
      <c r="P131" s="367"/>
      <c r="Q131" s="367"/>
      <c r="R131" s="368"/>
    </row>
    <row r="132" spans="1:24" ht="21" x14ac:dyDescent="0.35">
      <c r="A132" s="436" t="s">
        <v>58</v>
      </c>
      <c r="B132" s="436"/>
      <c r="C132" s="436"/>
      <c r="D132" s="436"/>
      <c r="E132" s="436"/>
      <c r="F132" s="436"/>
      <c r="G132" s="436"/>
      <c r="H132" s="436"/>
      <c r="I132" s="436"/>
      <c r="J132" s="436"/>
      <c r="K132" s="436"/>
      <c r="L132" s="436"/>
      <c r="M132" s="436"/>
      <c r="N132" s="436"/>
      <c r="O132" s="436"/>
      <c r="P132" s="436"/>
      <c r="Q132" s="436"/>
      <c r="R132" s="436"/>
    </row>
    <row r="133" spans="1:24" ht="15" x14ac:dyDescent="0.25">
      <c r="A133" s="55"/>
      <c r="B133" s="321" t="s">
        <v>110</v>
      </c>
      <c r="C133" s="322"/>
      <c r="D133" s="322"/>
      <c r="E133" s="322"/>
      <c r="F133" s="322"/>
      <c r="G133" s="322"/>
      <c r="H133" s="322"/>
      <c r="I133" s="323"/>
      <c r="J133" s="90"/>
      <c r="K133" s="321" t="str">
        <f>CONCATENATE("acumulado ",B133)</f>
        <v>acumulado marzo</v>
      </c>
      <c r="L133" s="322"/>
      <c r="M133" s="322"/>
      <c r="N133" s="322"/>
      <c r="O133" s="322"/>
      <c r="P133" s="322"/>
      <c r="Q133" s="322"/>
      <c r="R133" s="323"/>
    </row>
    <row r="134" spans="1:24" ht="15" x14ac:dyDescent="0.25">
      <c r="A134" s="3"/>
      <c r="B134" s="91">
        <v>2019</v>
      </c>
      <c r="C134" s="321">
        <v>2021</v>
      </c>
      <c r="D134" s="323"/>
      <c r="E134" s="92">
        <v>2022</v>
      </c>
      <c r="F134" s="309" t="s">
        <v>6</v>
      </c>
      <c r="G134" s="310"/>
      <c r="H134" s="309" t="s">
        <v>7</v>
      </c>
      <c r="I134" s="310"/>
      <c r="J134" s="93"/>
      <c r="K134" s="91">
        <v>2019</v>
      </c>
      <c r="L134" s="321">
        <v>2021</v>
      </c>
      <c r="M134" s="323"/>
      <c r="N134" s="92">
        <v>2022</v>
      </c>
      <c r="O134" s="309" t="s">
        <v>6</v>
      </c>
      <c r="P134" s="310"/>
      <c r="Q134" s="309" t="s">
        <v>7</v>
      </c>
      <c r="R134" s="310"/>
    </row>
    <row r="135" spans="1:24" ht="15" x14ac:dyDescent="0.25">
      <c r="A135" s="94" t="s">
        <v>19</v>
      </c>
      <c r="B135" s="95">
        <f t="shared" ref="B135:D150" si="80">B79/B23</f>
        <v>6.7839680382797347</v>
      </c>
      <c r="C135" s="433">
        <f t="shared" si="80"/>
        <v>4.6153887623488821</v>
      </c>
      <c r="D135" s="433">
        <f t="shared" si="80"/>
        <v>6.6793889251575571</v>
      </c>
      <c r="E135" s="111">
        <f t="shared" ref="E135:E157" si="81">D79/D23</f>
        <v>6.6793889251575571</v>
      </c>
      <c r="F135" s="445">
        <f>E135-C135</f>
        <v>2.064000162808675</v>
      </c>
      <c r="G135" s="446"/>
      <c r="H135" s="445">
        <f>E135-B135</f>
        <v>-0.1045791131221776</v>
      </c>
      <c r="I135" s="446"/>
      <c r="J135" s="96"/>
      <c r="K135" s="95">
        <f t="shared" ref="K135:M150" si="82">K79/K23</f>
        <v>7.3340643443798177</v>
      </c>
      <c r="L135" s="433">
        <f t="shared" si="82"/>
        <v>4.8292979983084301</v>
      </c>
      <c r="M135" s="433">
        <f t="shared" si="82"/>
        <v>6.7715381671541417</v>
      </c>
      <c r="N135" s="111">
        <f t="shared" ref="N135:N157" si="83">M79/M23</f>
        <v>6.7715381671541417</v>
      </c>
      <c r="O135" s="445">
        <f>N135-L135</f>
        <v>1.9422401688457116</v>
      </c>
      <c r="P135" s="446"/>
      <c r="Q135" s="445">
        <f>N135-K135</f>
        <v>-0.56252617722567599</v>
      </c>
      <c r="R135" s="446"/>
      <c r="W135" s="97"/>
      <c r="X135" s="97"/>
    </row>
    <row r="136" spans="1:24" ht="15" x14ac:dyDescent="0.25">
      <c r="A136" s="112" t="s">
        <v>20</v>
      </c>
      <c r="B136" s="95">
        <f t="shared" si="80"/>
        <v>4.2099619559629256</v>
      </c>
      <c r="C136" s="433">
        <f t="shared" si="80"/>
        <v>2.6608573025037918</v>
      </c>
      <c r="D136" s="433">
        <f t="shared" si="80"/>
        <v>4.0628999076668881</v>
      </c>
      <c r="E136" s="111">
        <f t="shared" si="81"/>
        <v>4.0628999076668881</v>
      </c>
      <c r="F136" s="434">
        <f t="shared" ref="F136:F157" si="84">E136-C136</f>
        <v>1.4020426051630963</v>
      </c>
      <c r="G136" s="435"/>
      <c r="H136" s="434">
        <f t="shared" ref="H136:H157" si="85">E136-B136</f>
        <v>-0.14706204829603742</v>
      </c>
      <c r="I136" s="435"/>
      <c r="J136" s="96"/>
      <c r="K136" s="95">
        <f t="shared" si="82"/>
        <v>4.447257434737355</v>
      </c>
      <c r="L136" s="433">
        <f t="shared" si="82"/>
        <v>2.6254384918267508</v>
      </c>
      <c r="M136" s="433">
        <f t="shared" si="82"/>
        <v>4.051683336031985</v>
      </c>
      <c r="N136" s="111">
        <f t="shared" si="83"/>
        <v>4.051683336031985</v>
      </c>
      <c r="O136" s="434">
        <f t="shared" ref="O136:O157" si="86">N136-L136</f>
        <v>1.4262448442052342</v>
      </c>
      <c r="P136" s="435"/>
      <c r="Q136" s="434">
        <f t="shared" ref="Q136:Q157" si="87">N136-K136</f>
        <v>-0.39557409870536997</v>
      </c>
      <c r="R136" s="435"/>
      <c r="W136" s="97"/>
      <c r="X136" s="97"/>
    </row>
    <row r="137" spans="1:24" ht="15" hidden="1" x14ac:dyDescent="0.25">
      <c r="A137" s="113" t="s">
        <v>21</v>
      </c>
      <c r="B137" s="101" t="e">
        <f t="shared" si="80"/>
        <v>#REF!</v>
      </c>
      <c r="C137" s="442" t="e">
        <f t="shared" si="80"/>
        <v>#REF!</v>
      </c>
      <c r="D137" s="442" t="e">
        <f t="shared" si="80"/>
        <v>#REF!</v>
      </c>
      <c r="E137" s="114" t="e">
        <f t="shared" si="81"/>
        <v>#REF!</v>
      </c>
      <c r="F137" s="443" t="e">
        <f t="shared" si="84"/>
        <v>#REF!</v>
      </c>
      <c r="G137" s="444"/>
      <c r="H137" s="443" t="e">
        <f t="shared" si="85"/>
        <v>#REF!</v>
      </c>
      <c r="I137" s="444"/>
      <c r="J137" s="102"/>
      <c r="K137" s="101" t="e">
        <f t="shared" si="82"/>
        <v>#REF!</v>
      </c>
      <c r="L137" s="442" t="e">
        <f t="shared" si="82"/>
        <v>#REF!</v>
      </c>
      <c r="M137" s="442" t="e">
        <f t="shared" si="82"/>
        <v>#REF!</v>
      </c>
      <c r="N137" s="114" t="e">
        <f t="shared" si="83"/>
        <v>#REF!</v>
      </c>
      <c r="O137" s="443" t="e">
        <f t="shared" si="86"/>
        <v>#REF!</v>
      </c>
      <c r="P137" s="444"/>
      <c r="Q137" s="443" t="e">
        <f t="shared" si="87"/>
        <v>#REF!</v>
      </c>
      <c r="R137" s="444"/>
      <c r="W137" s="97"/>
      <c r="X137" s="97"/>
    </row>
    <row r="138" spans="1:24" ht="15" hidden="1" x14ac:dyDescent="0.25">
      <c r="A138" s="100" t="s">
        <v>22</v>
      </c>
      <c r="B138" s="101" t="e">
        <f t="shared" si="80"/>
        <v>#REF!</v>
      </c>
      <c r="C138" s="442" t="e">
        <f t="shared" si="80"/>
        <v>#REF!</v>
      </c>
      <c r="D138" s="442" t="e">
        <f t="shared" si="80"/>
        <v>#REF!</v>
      </c>
      <c r="E138" s="114" t="e">
        <f t="shared" si="81"/>
        <v>#REF!</v>
      </c>
      <c r="F138" s="443" t="e">
        <f t="shared" si="84"/>
        <v>#REF!</v>
      </c>
      <c r="G138" s="444"/>
      <c r="H138" s="443" t="e">
        <f t="shared" si="85"/>
        <v>#REF!</v>
      </c>
      <c r="I138" s="444"/>
      <c r="J138" s="102"/>
      <c r="K138" s="101" t="e">
        <f t="shared" si="82"/>
        <v>#REF!</v>
      </c>
      <c r="L138" s="442" t="e">
        <f t="shared" si="82"/>
        <v>#REF!</v>
      </c>
      <c r="M138" s="442" t="e">
        <f t="shared" si="82"/>
        <v>#REF!</v>
      </c>
      <c r="N138" s="114" t="e">
        <f t="shared" si="83"/>
        <v>#REF!</v>
      </c>
      <c r="O138" s="443" t="e">
        <f t="shared" si="86"/>
        <v>#REF!</v>
      </c>
      <c r="P138" s="444"/>
      <c r="Q138" s="443" t="e">
        <f t="shared" si="87"/>
        <v>#REF!</v>
      </c>
      <c r="R138" s="444"/>
      <c r="W138" s="97"/>
      <c r="X138" s="97"/>
    </row>
    <row r="139" spans="1:24" ht="15" hidden="1" x14ac:dyDescent="0.25">
      <c r="A139" s="100" t="s">
        <v>23</v>
      </c>
      <c r="B139" s="101" t="e">
        <f t="shared" si="80"/>
        <v>#REF!</v>
      </c>
      <c r="C139" s="442" t="e">
        <f t="shared" si="80"/>
        <v>#REF!</v>
      </c>
      <c r="D139" s="442" t="e">
        <f t="shared" si="80"/>
        <v>#REF!</v>
      </c>
      <c r="E139" s="114" t="e">
        <f t="shared" si="81"/>
        <v>#REF!</v>
      </c>
      <c r="F139" s="443" t="e">
        <f t="shared" si="84"/>
        <v>#REF!</v>
      </c>
      <c r="G139" s="444"/>
      <c r="H139" s="443" t="e">
        <f t="shared" si="85"/>
        <v>#REF!</v>
      </c>
      <c r="I139" s="444"/>
      <c r="J139" s="102"/>
      <c r="K139" s="101" t="e">
        <f t="shared" si="82"/>
        <v>#REF!</v>
      </c>
      <c r="L139" s="442" t="e">
        <f t="shared" si="82"/>
        <v>#REF!</v>
      </c>
      <c r="M139" s="442" t="e">
        <f t="shared" si="82"/>
        <v>#REF!</v>
      </c>
      <c r="N139" s="114" t="e">
        <f t="shared" si="83"/>
        <v>#REF!</v>
      </c>
      <c r="O139" s="443" t="e">
        <f t="shared" si="86"/>
        <v>#REF!</v>
      </c>
      <c r="P139" s="444"/>
      <c r="Q139" s="443" t="e">
        <f t="shared" si="87"/>
        <v>#REF!</v>
      </c>
      <c r="R139" s="444"/>
      <c r="W139" s="97"/>
      <c r="X139" s="97"/>
    </row>
    <row r="140" spans="1:24" ht="15" hidden="1" x14ac:dyDescent="0.25">
      <c r="A140" s="115" t="s">
        <v>59</v>
      </c>
      <c r="B140" s="105" t="e">
        <f t="shared" si="80"/>
        <v>#REF!</v>
      </c>
      <c r="C140" s="439" t="e">
        <f t="shared" si="80"/>
        <v>#REF!</v>
      </c>
      <c r="D140" s="439" t="e">
        <f t="shared" si="80"/>
        <v>#REF!</v>
      </c>
      <c r="E140" s="116" t="e">
        <f t="shared" si="81"/>
        <v>#REF!</v>
      </c>
      <c r="F140" s="440" t="e">
        <f t="shared" si="84"/>
        <v>#REF!</v>
      </c>
      <c r="G140" s="441"/>
      <c r="H140" s="440" t="e">
        <f t="shared" si="85"/>
        <v>#REF!</v>
      </c>
      <c r="I140" s="441"/>
      <c r="J140" s="102"/>
      <c r="K140" s="105" t="e">
        <f t="shared" si="82"/>
        <v>#REF!</v>
      </c>
      <c r="L140" s="439" t="e">
        <f t="shared" si="82"/>
        <v>#REF!</v>
      </c>
      <c r="M140" s="439" t="e">
        <f t="shared" si="82"/>
        <v>#REF!</v>
      </c>
      <c r="N140" s="116" t="e">
        <f t="shared" si="83"/>
        <v>#REF!</v>
      </c>
      <c r="O140" s="440" t="e">
        <f t="shared" si="86"/>
        <v>#REF!</v>
      </c>
      <c r="P140" s="441"/>
      <c r="Q140" s="440" t="e">
        <f t="shared" si="87"/>
        <v>#REF!</v>
      </c>
      <c r="R140" s="441"/>
      <c r="W140" s="97"/>
      <c r="X140" s="97"/>
    </row>
    <row r="141" spans="1:24" ht="15" x14ac:dyDescent="0.25">
      <c r="A141" s="117" t="s">
        <v>25</v>
      </c>
      <c r="B141" s="99">
        <f t="shared" si="80"/>
        <v>7.2674623933604829</v>
      </c>
      <c r="C141" s="438">
        <f t="shared" si="80"/>
        <v>6.6216474572567874</v>
      </c>
      <c r="D141" s="438">
        <f t="shared" si="80"/>
        <v>7.1660028800906206</v>
      </c>
      <c r="E141" s="118">
        <f t="shared" si="81"/>
        <v>7.1660028800906206</v>
      </c>
      <c r="F141" s="434">
        <f t="shared" si="84"/>
        <v>0.5443554228338332</v>
      </c>
      <c r="G141" s="435"/>
      <c r="H141" s="434">
        <f t="shared" si="85"/>
        <v>-0.10145951326986236</v>
      </c>
      <c r="I141" s="435"/>
      <c r="J141" s="96"/>
      <c r="K141" s="99">
        <f t="shared" si="82"/>
        <v>7.8129161543743111</v>
      </c>
      <c r="L141" s="438">
        <f t="shared" si="82"/>
        <v>6.8039127645926873</v>
      </c>
      <c r="M141" s="438">
        <f t="shared" si="82"/>
        <v>7.2818122443447688</v>
      </c>
      <c r="N141" s="118">
        <f t="shared" si="83"/>
        <v>7.2818122443447688</v>
      </c>
      <c r="O141" s="434">
        <f t="shared" si="86"/>
        <v>0.47789947975208147</v>
      </c>
      <c r="P141" s="435"/>
      <c r="Q141" s="434">
        <f t="shared" si="87"/>
        <v>-0.53110391002954227</v>
      </c>
      <c r="R141" s="435"/>
      <c r="W141" s="97"/>
      <c r="X141" s="97"/>
    </row>
    <row r="142" spans="1:24" ht="15" x14ac:dyDescent="0.25">
      <c r="A142" s="119" t="s">
        <v>26</v>
      </c>
      <c r="B142" s="120">
        <f t="shared" si="80"/>
        <v>8.4446668688706907</v>
      </c>
      <c r="C142" s="437">
        <f t="shared" si="80"/>
        <v>7.2659181790218392</v>
      </c>
      <c r="D142" s="437">
        <f t="shared" si="80"/>
        <v>7.9263888533155749</v>
      </c>
      <c r="E142" s="121">
        <f t="shared" si="81"/>
        <v>7.9263888533155749</v>
      </c>
      <c r="F142" s="431">
        <f t="shared" si="84"/>
        <v>0.66047067429373563</v>
      </c>
      <c r="G142" s="432"/>
      <c r="H142" s="431">
        <f t="shared" si="85"/>
        <v>-0.51827801555511588</v>
      </c>
      <c r="I142" s="432"/>
      <c r="J142" s="102"/>
      <c r="K142" s="120">
        <f t="shared" si="82"/>
        <v>9.2986087769805206</v>
      </c>
      <c r="L142" s="437">
        <f t="shared" si="82"/>
        <v>7.7013031786526929</v>
      </c>
      <c r="M142" s="437">
        <f t="shared" si="82"/>
        <v>8.3889822975679245</v>
      </c>
      <c r="N142" s="121">
        <f t="shared" si="83"/>
        <v>8.3889822975679245</v>
      </c>
      <c r="O142" s="431">
        <f t="shared" si="86"/>
        <v>0.68767911891523159</v>
      </c>
      <c r="P142" s="432"/>
      <c r="Q142" s="431">
        <f t="shared" si="87"/>
        <v>-0.90962647941259611</v>
      </c>
      <c r="R142" s="432"/>
      <c r="W142" s="97"/>
      <c r="X142" s="97"/>
    </row>
    <row r="143" spans="1:24" ht="15" x14ac:dyDescent="0.25">
      <c r="A143" s="122" t="s">
        <v>27</v>
      </c>
      <c r="B143" s="109">
        <f t="shared" si="80"/>
        <v>9.357863751051303</v>
      </c>
      <c r="C143" s="429">
        <f t="shared" si="80"/>
        <v>6.6726862302483072</v>
      </c>
      <c r="D143" s="429">
        <f t="shared" si="80"/>
        <v>8.5348953140578256</v>
      </c>
      <c r="E143" s="123">
        <f t="shared" si="81"/>
        <v>8.5348953140578256</v>
      </c>
      <c r="F143" s="427">
        <f t="shared" si="84"/>
        <v>1.8622090838095184</v>
      </c>
      <c r="G143" s="428"/>
      <c r="H143" s="427">
        <f t="shared" si="85"/>
        <v>-0.82296843699347733</v>
      </c>
      <c r="I143" s="428"/>
      <c r="J143" s="102"/>
      <c r="K143" s="109">
        <f t="shared" si="82"/>
        <v>10.381766026440509</v>
      </c>
      <c r="L143" s="429">
        <f t="shared" si="82"/>
        <v>6.9067873303167424</v>
      </c>
      <c r="M143" s="429">
        <f t="shared" si="82"/>
        <v>8.5409339867396952</v>
      </c>
      <c r="N143" s="123">
        <f t="shared" si="83"/>
        <v>8.5409339867396952</v>
      </c>
      <c r="O143" s="427">
        <f t="shared" si="86"/>
        <v>1.6341466564229528</v>
      </c>
      <c r="P143" s="428"/>
      <c r="Q143" s="427">
        <f t="shared" si="87"/>
        <v>-1.840832039700814</v>
      </c>
      <c r="R143" s="428"/>
      <c r="W143" s="97"/>
      <c r="X143" s="97"/>
    </row>
    <row r="144" spans="1:24" ht="15" x14ac:dyDescent="0.25">
      <c r="A144" s="122" t="s">
        <v>28</v>
      </c>
      <c r="B144" s="109">
        <f t="shared" si="80"/>
        <v>7.2235528942115765</v>
      </c>
      <c r="C144" s="429">
        <f t="shared" si="80"/>
        <v>7.4318181818181817</v>
      </c>
      <c r="D144" s="429">
        <f t="shared" si="80"/>
        <v>5.3165266106442575</v>
      </c>
      <c r="E144" s="123">
        <f t="shared" si="81"/>
        <v>5.3165266106442575</v>
      </c>
      <c r="F144" s="427">
        <f t="shared" si="84"/>
        <v>-2.1152915711739242</v>
      </c>
      <c r="G144" s="428"/>
      <c r="H144" s="427">
        <f t="shared" si="85"/>
        <v>-1.9070262835673191</v>
      </c>
      <c r="I144" s="428"/>
      <c r="J144" s="102"/>
      <c r="K144" s="109">
        <f t="shared" si="82"/>
        <v>7.6966475878986103</v>
      </c>
      <c r="L144" s="429">
        <f t="shared" si="82"/>
        <v>6.6185567010309274</v>
      </c>
      <c r="M144" s="429">
        <f t="shared" si="82"/>
        <v>5.1270935960591135</v>
      </c>
      <c r="N144" s="123">
        <f t="shared" si="83"/>
        <v>5.1270935960591135</v>
      </c>
      <c r="O144" s="427">
        <f t="shared" si="86"/>
        <v>-1.4914631049718139</v>
      </c>
      <c r="P144" s="428"/>
      <c r="Q144" s="427">
        <f t="shared" si="87"/>
        <v>-2.5695539918394967</v>
      </c>
      <c r="R144" s="428"/>
      <c r="W144" s="97"/>
      <c r="X144" s="97"/>
    </row>
    <row r="145" spans="1:24" ht="15" x14ac:dyDescent="0.25">
      <c r="A145" s="122" t="s">
        <v>29</v>
      </c>
      <c r="B145" s="109">
        <f t="shared" si="80"/>
        <v>7.3885863312111679</v>
      </c>
      <c r="C145" s="429">
        <f t="shared" si="80"/>
        <v>5.9909090909090912</v>
      </c>
      <c r="D145" s="429">
        <f t="shared" si="80"/>
        <v>8.0072719009203492</v>
      </c>
      <c r="E145" s="123">
        <f t="shared" si="81"/>
        <v>8.0072719009203492</v>
      </c>
      <c r="F145" s="427">
        <f t="shared" si="84"/>
        <v>2.0163628100112581</v>
      </c>
      <c r="G145" s="428"/>
      <c r="H145" s="427">
        <f t="shared" si="85"/>
        <v>0.61868556970918132</v>
      </c>
      <c r="I145" s="428"/>
      <c r="J145" s="102"/>
      <c r="K145" s="109">
        <f t="shared" si="82"/>
        <v>7.8405560324536872</v>
      </c>
      <c r="L145" s="429">
        <f t="shared" si="82"/>
        <v>5.6945244956772338</v>
      </c>
      <c r="M145" s="429">
        <f t="shared" si="82"/>
        <v>7.9792955827982102</v>
      </c>
      <c r="N145" s="123">
        <f t="shared" si="83"/>
        <v>7.9792955827982102</v>
      </c>
      <c r="O145" s="427">
        <f t="shared" si="86"/>
        <v>2.2847710871209763</v>
      </c>
      <c r="P145" s="428"/>
      <c r="Q145" s="427">
        <f t="shared" si="87"/>
        <v>0.13873955034452301</v>
      </c>
      <c r="R145" s="428"/>
      <c r="W145" s="97"/>
      <c r="X145" s="97"/>
    </row>
    <row r="146" spans="1:24" ht="15" x14ac:dyDescent="0.25">
      <c r="A146" s="122" t="s">
        <v>30</v>
      </c>
      <c r="B146" s="109">
        <f t="shared" si="80"/>
        <v>4.2550675675675675</v>
      </c>
      <c r="C146" s="429">
        <f t="shared" si="80"/>
        <v>8.967567567567567</v>
      </c>
      <c r="D146" s="429">
        <f t="shared" si="80"/>
        <v>5.4172661870503598</v>
      </c>
      <c r="E146" s="123">
        <f t="shared" si="81"/>
        <v>5.4172661870503598</v>
      </c>
      <c r="F146" s="427">
        <f t="shared" si="84"/>
        <v>-3.5503013805172072</v>
      </c>
      <c r="G146" s="428"/>
      <c r="H146" s="427">
        <f t="shared" si="85"/>
        <v>1.1621986194827922</v>
      </c>
      <c r="I146" s="428"/>
      <c r="J146" s="102"/>
      <c r="K146" s="109">
        <f t="shared" si="82"/>
        <v>4.5289757412398925</v>
      </c>
      <c r="L146" s="429">
        <f t="shared" si="82"/>
        <v>7.3058608058608057</v>
      </c>
      <c r="M146" s="429">
        <f t="shared" si="82"/>
        <v>5.403688524590164</v>
      </c>
      <c r="N146" s="123">
        <f t="shared" si="83"/>
        <v>5.403688524590164</v>
      </c>
      <c r="O146" s="427">
        <f t="shared" si="86"/>
        <v>-1.9021722812706416</v>
      </c>
      <c r="P146" s="428"/>
      <c r="Q146" s="427">
        <f t="shared" si="87"/>
        <v>0.87471278335027147</v>
      </c>
      <c r="R146" s="428"/>
      <c r="W146" s="97"/>
      <c r="X146" s="97"/>
    </row>
    <row r="147" spans="1:24" ht="15" x14ac:dyDescent="0.25">
      <c r="A147" s="122" t="s">
        <v>31</v>
      </c>
      <c r="B147" s="109">
        <f t="shared" si="80"/>
        <v>7.8367445054945053</v>
      </c>
      <c r="C147" s="429">
        <f t="shared" si="80"/>
        <v>6.602150537634409</v>
      </c>
      <c r="D147" s="429">
        <f t="shared" si="80"/>
        <v>7.9402965490093163</v>
      </c>
      <c r="E147" s="123">
        <f t="shared" si="81"/>
        <v>7.9402965490093163</v>
      </c>
      <c r="F147" s="427">
        <f t="shared" si="84"/>
        <v>1.3381460113749073</v>
      </c>
      <c r="G147" s="428"/>
      <c r="H147" s="427">
        <f t="shared" si="85"/>
        <v>0.10355204351481095</v>
      </c>
      <c r="I147" s="428"/>
      <c r="J147" s="102"/>
      <c r="K147" s="109">
        <f t="shared" si="82"/>
        <v>8.2596259625962603</v>
      </c>
      <c r="L147" s="429">
        <f t="shared" si="82"/>
        <v>6.3691275167785237</v>
      </c>
      <c r="M147" s="429">
        <f t="shared" si="82"/>
        <v>7.8518518518518521</v>
      </c>
      <c r="N147" s="123">
        <f t="shared" si="83"/>
        <v>7.8518518518518521</v>
      </c>
      <c r="O147" s="427">
        <f t="shared" si="86"/>
        <v>1.4827243350733283</v>
      </c>
      <c r="P147" s="428"/>
      <c r="Q147" s="427">
        <f t="shared" si="87"/>
        <v>-0.40777411074440817</v>
      </c>
      <c r="R147" s="428"/>
      <c r="W147" s="97"/>
      <c r="X147" s="97"/>
    </row>
    <row r="148" spans="1:24" ht="15" x14ac:dyDescent="0.25">
      <c r="A148" s="122" t="s">
        <v>32</v>
      </c>
      <c r="B148" s="109">
        <f t="shared" si="80"/>
        <v>6.9530381457914343</v>
      </c>
      <c r="C148" s="429">
        <f t="shared" si="80"/>
        <v>8.749821300929236</v>
      </c>
      <c r="D148" s="429">
        <f t="shared" si="80"/>
        <v>7.0470262503066623</v>
      </c>
      <c r="E148" s="123">
        <f t="shared" si="81"/>
        <v>7.0470262503066623</v>
      </c>
      <c r="F148" s="427">
        <f t="shared" si="84"/>
        <v>-1.7027950506225737</v>
      </c>
      <c r="G148" s="428"/>
      <c r="H148" s="427">
        <f t="shared" si="85"/>
        <v>9.3988104515227988E-2</v>
      </c>
      <c r="I148" s="428"/>
      <c r="J148" s="102"/>
      <c r="K148" s="109">
        <f t="shared" si="82"/>
        <v>7.4683683003067047</v>
      </c>
      <c r="L148" s="429">
        <f t="shared" si="82"/>
        <v>11.677307848718991</v>
      </c>
      <c r="M148" s="429">
        <f t="shared" si="82"/>
        <v>7.340604597541998</v>
      </c>
      <c r="N148" s="123">
        <f t="shared" si="83"/>
        <v>7.340604597541998</v>
      </c>
      <c r="O148" s="427">
        <f t="shared" si="86"/>
        <v>-4.336703251176993</v>
      </c>
      <c r="P148" s="428"/>
      <c r="Q148" s="427">
        <f t="shared" si="87"/>
        <v>-0.12776370276470672</v>
      </c>
      <c r="R148" s="428"/>
      <c r="W148" s="97"/>
      <c r="X148" s="97"/>
    </row>
    <row r="149" spans="1:24" ht="15" x14ac:dyDescent="0.25">
      <c r="A149" s="122" t="s">
        <v>33</v>
      </c>
      <c r="B149" s="109">
        <f t="shared" si="80"/>
        <v>6.6318562355658202</v>
      </c>
      <c r="C149" s="429">
        <f t="shared" si="80"/>
        <v>6.0293094218415417</v>
      </c>
      <c r="D149" s="429">
        <f t="shared" si="80"/>
        <v>6.2654664868351606</v>
      </c>
      <c r="E149" s="123">
        <f t="shared" si="81"/>
        <v>6.2654664868351606</v>
      </c>
      <c r="F149" s="427">
        <f t="shared" si="84"/>
        <v>0.23615706499361888</v>
      </c>
      <c r="G149" s="428"/>
      <c r="H149" s="427">
        <f t="shared" si="85"/>
        <v>-0.36638974873065955</v>
      </c>
      <c r="I149" s="428"/>
      <c r="J149" s="102"/>
      <c r="K149" s="109">
        <f t="shared" si="82"/>
        <v>7.2556325001185789</v>
      </c>
      <c r="L149" s="429">
        <f t="shared" si="82"/>
        <v>5.933413800040233</v>
      </c>
      <c r="M149" s="429">
        <f t="shared" si="82"/>
        <v>6.3608462706716162</v>
      </c>
      <c r="N149" s="123">
        <f t="shared" si="83"/>
        <v>6.3608462706716162</v>
      </c>
      <c r="O149" s="427">
        <f t="shared" si="86"/>
        <v>0.42743247063138323</v>
      </c>
      <c r="P149" s="428"/>
      <c r="Q149" s="427">
        <f t="shared" si="87"/>
        <v>-0.89478622944696262</v>
      </c>
      <c r="R149" s="428"/>
      <c r="W149" s="97"/>
      <c r="X149" s="97"/>
    </row>
    <row r="150" spans="1:24" ht="15" x14ac:dyDescent="0.25">
      <c r="A150" s="122" t="s">
        <v>34</v>
      </c>
      <c r="B150" s="109">
        <f t="shared" si="80"/>
        <v>7.4142618849040867</v>
      </c>
      <c r="C150" s="429">
        <f t="shared" si="80"/>
        <v>7.0403846153846157</v>
      </c>
      <c r="D150" s="429">
        <f t="shared" si="80"/>
        <v>7.6892676118416219</v>
      </c>
      <c r="E150" s="123">
        <f t="shared" si="81"/>
        <v>7.6892676118416219</v>
      </c>
      <c r="F150" s="427">
        <f t="shared" si="84"/>
        <v>0.6488829964570062</v>
      </c>
      <c r="G150" s="428"/>
      <c r="H150" s="427">
        <f t="shared" si="85"/>
        <v>0.27500572693753522</v>
      </c>
      <c r="I150" s="428"/>
      <c r="J150" s="102"/>
      <c r="K150" s="109">
        <f t="shared" si="82"/>
        <v>7.8840412270833964</v>
      </c>
      <c r="L150" s="429">
        <f t="shared" si="82"/>
        <v>6.5135834411384215</v>
      </c>
      <c r="M150" s="429">
        <f t="shared" si="82"/>
        <v>7.1179433815008393</v>
      </c>
      <c r="N150" s="123">
        <f t="shared" si="83"/>
        <v>7.1179433815008393</v>
      </c>
      <c r="O150" s="427">
        <f t="shared" si="86"/>
        <v>0.6043599403624178</v>
      </c>
      <c r="P150" s="428"/>
      <c r="Q150" s="427">
        <f t="shared" si="87"/>
        <v>-0.76609784558255711</v>
      </c>
      <c r="R150" s="428"/>
      <c r="W150" s="97"/>
      <c r="X150" s="97"/>
    </row>
    <row r="151" spans="1:24" ht="15" x14ac:dyDescent="0.25">
      <c r="A151" s="122" t="s">
        <v>35</v>
      </c>
      <c r="B151" s="109">
        <f t="shared" ref="B151:D157" si="88">B95/B39</f>
        <v>7.6675910946768351</v>
      </c>
      <c r="C151" s="429">
        <f t="shared" si="88"/>
        <v>10.543956043956044</v>
      </c>
      <c r="D151" s="429">
        <f t="shared" si="88"/>
        <v>8.2497052581938224</v>
      </c>
      <c r="E151" s="123">
        <f t="shared" si="81"/>
        <v>8.2497052581938224</v>
      </c>
      <c r="F151" s="427">
        <f t="shared" si="84"/>
        <v>-2.2942507857622214</v>
      </c>
      <c r="G151" s="428"/>
      <c r="H151" s="427">
        <f t="shared" si="85"/>
        <v>0.5821141635169873</v>
      </c>
      <c r="I151" s="428"/>
      <c r="J151" s="102"/>
      <c r="K151" s="109">
        <f t="shared" ref="K151:M157" si="89">K95/K39</f>
        <v>8.2538989574058643</v>
      </c>
      <c r="L151" s="429">
        <f t="shared" si="89"/>
        <v>11.208471760797343</v>
      </c>
      <c r="M151" s="429">
        <f t="shared" si="89"/>
        <v>7.794891375905201</v>
      </c>
      <c r="N151" s="123">
        <f t="shared" si="83"/>
        <v>7.794891375905201</v>
      </c>
      <c r="O151" s="427">
        <f t="shared" si="86"/>
        <v>-3.4135803848921418</v>
      </c>
      <c r="P151" s="428"/>
      <c r="Q151" s="427">
        <f t="shared" si="87"/>
        <v>-0.45900758150066334</v>
      </c>
      <c r="R151" s="428"/>
      <c r="W151" s="97"/>
      <c r="X151" s="97"/>
    </row>
    <row r="152" spans="1:24" ht="15" x14ac:dyDescent="0.25">
      <c r="A152" s="122" t="s">
        <v>36</v>
      </c>
      <c r="B152" s="109">
        <f t="shared" si="88"/>
        <v>6.6814078391041027</v>
      </c>
      <c r="C152" s="429">
        <f t="shared" si="88"/>
        <v>8.6259842519685037</v>
      </c>
      <c r="D152" s="429">
        <f t="shared" si="88"/>
        <v>6.828134002798584</v>
      </c>
      <c r="E152" s="123">
        <f t="shared" si="81"/>
        <v>6.828134002798584</v>
      </c>
      <c r="F152" s="427">
        <f t="shared" si="84"/>
        <v>-1.7978502491699198</v>
      </c>
      <c r="G152" s="428"/>
      <c r="H152" s="427">
        <f t="shared" si="85"/>
        <v>0.14672616369448122</v>
      </c>
      <c r="I152" s="428"/>
      <c r="J152" s="102"/>
      <c r="K152" s="109">
        <f t="shared" si="89"/>
        <v>7.1454530264422074</v>
      </c>
      <c r="L152" s="429">
        <f t="shared" si="89"/>
        <v>8.5093735711019658</v>
      </c>
      <c r="M152" s="429">
        <f t="shared" si="89"/>
        <v>6.9570263761135127</v>
      </c>
      <c r="N152" s="123">
        <f t="shared" si="83"/>
        <v>6.9570263761135127</v>
      </c>
      <c r="O152" s="427">
        <f t="shared" si="86"/>
        <v>-1.5523471949884531</v>
      </c>
      <c r="P152" s="428"/>
      <c r="Q152" s="427">
        <f t="shared" si="87"/>
        <v>-0.18842665032869466</v>
      </c>
      <c r="R152" s="428"/>
      <c r="W152" s="97"/>
      <c r="X152" s="97"/>
    </row>
    <row r="153" spans="1:24" ht="15" x14ac:dyDescent="0.25">
      <c r="A153" s="122" t="s">
        <v>37</v>
      </c>
      <c r="B153" s="109">
        <f t="shared" si="88"/>
        <v>7.0701940973145438</v>
      </c>
      <c r="C153" s="429">
        <f t="shared" si="88"/>
        <v>5.8680811808118083</v>
      </c>
      <c r="D153" s="429">
        <f t="shared" si="88"/>
        <v>5.9757915713336773</v>
      </c>
      <c r="E153" s="123">
        <f t="shared" si="81"/>
        <v>5.9757915713336773</v>
      </c>
      <c r="F153" s="427">
        <f t="shared" si="84"/>
        <v>0.10771039052186904</v>
      </c>
      <c r="G153" s="428"/>
      <c r="H153" s="427">
        <f t="shared" si="85"/>
        <v>-1.0944025259808665</v>
      </c>
      <c r="I153" s="428"/>
      <c r="J153" s="102"/>
      <c r="K153" s="109">
        <f t="shared" si="89"/>
        <v>7.9532360015662587</v>
      </c>
      <c r="L153" s="429">
        <f t="shared" si="89"/>
        <v>5.8696682464454977</v>
      </c>
      <c r="M153" s="429">
        <f t="shared" si="89"/>
        <v>6.3674779275092934</v>
      </c>
      <c r="N153" s="123">
        <f t="shared" si="83"/>
        <v>6.3674779275092934</v>
      </c>
      <c r="O153" s="427">
        <f t="shared" si="86"/>
        <v>0.49780968106379575</v>
      </c>
      <c r="P153" s="428"/>
      <c r="Q153" s="427">
        <f t="shared" si="87"/>
        <v>-1.5857580740569652</v>
      </c>
      <c r="R153" s="428"/>
      <c r="W153" s="97"/>
      <c r="X153" s="97"/>
    </row>
    <row r="154" spans="1:24" ht="15" x14ac:dyDescent="0.25">
      <c r="A154" s="122" t="s">
        <v>38</v>
      </c>
      <c r="B154" s="109">
        <f t="shared" si="88"/>
        <v>7.9599709539802124</v>
      </c>
      <c r="C154" s="429">
        <f t="shared" si="88"/>
        <v>4.3278688524590168</v>
      </c>
      <c r="D154" s="429">
        <f t="shared" si="88"/>
        <v>9.7837203847056067</v>
      </c>
      <c r="E154" s="123">
        <f t="shared" si="81"/>
        <v>9.7837203847056067</v>
      </c>
      <c r="F154" s="427">
        <f t="shared" si="84"/>
        <v>5.4558515322465899</v>
      </c>
      <c r="G154" s="428"/>
      <c r="H154" s="427">
        <f t="shared" si="85"/>
        <v>1.8237494307253943</v>
      </c>
      <c r="I154" s="428"/>
      <c r="J154" s="102"/>
      <c r="K154" s="109">
        <f t="shared" si="89"/>
        <v>8.8884223785032006</v>
      </c>
      <c r="L154" s="429">
        <f t="shared" si="89"/>
        <v>5.1920529801324502</v>
      </c>
      <c r="M154" s="429">
        <f t="shared" si="89"/>
        <v>8.5638992537313428</v>
      </c>
      <c r="N154" s="123">
        <f t="shared" si="83"/>
        <v>8.5638992537313428</v>
      </c>
      <c r="O154" s="427">
        <f t="shared" si="86"/>
        <v>3.3718462735988926</v>
      </c>
      <c r="P154" s="428"/>
      <c r="Q154" s="427">
        <f t="shared" si="87"/>
        <v>-0.32452312477185785</v>
      </c>
      <c r="R154" s="428"/>
      <c r="W154" s="97"/>
      <c r="X154" s="97"/>
    </row>
    <row r="155" spans="1:24" ht="15" x14ac:dyDescent="0.25">
      <c r="A155" s="122" t="s">
        <v>39</v>
      </c>
      <c r="B155" s="109">
        <f t="shared" si="88"/>
        <v>7.6466898557335918</v>
      </c>
      <c r="C155" s="429">
        <f t="shared" si="88"/>
        <v>9.9742424242424246</v>
      </c>
      <c r="D155" s="429">
        <f t="shared" si="88"/>
        <v>8.5611675490055799</v>
      </c>
      <c r="E155" s="123">
        <f t="shared" si="81"/>
        <v>8.5611675490055799</v>
      </c>
      <c r="F155" s="427">
        <f t="shared" si="84"/>
        <v>-1.4130748752368447</v>
      </c>
      <c r="G155" s="428"/>
      <c r="H155" s="427">
        <f t="shared" si="85"/>
        <v>0.91447769327198802</v>
      </c>
      <c r="I155" s="428"/>
      <c r="J155" s="102"/>
      <c r="K155" s="109">
        <f t="shared" si="89"/>
        <v>8.2146882121400449</v>
      </c>
      <c r="L155" s="429">
        <f t="shared" si="89"/>
        <v>8.2788804071246815</v>
      </c>
      <c r="M155" s="429">
        <f t="shared" si="89"/>
        <v>7.9774553245362032</v>
      </c>
      <c r="N155" s="123">
        <f t="shared" si="83"/>
        <v>7.9774553245362032</v>
      </c>
      <c r="O155" s="427">
        <f t="shared" si="86"/>
        <v>-0.30142508258847833</v>
      </c>
      <c r="P155" s="428"/>
      <c r="Q155" s="427">
        <f t="shared" si="87"/>
        <v>-0.23723288760384165</v>
      </c>
      <c r="R155" s="428"/>
      <c r="W155" s="97"/>
      <c r="X155" s="97"/>
    </row>
    <row r="156" spans="1:24" ht="15" x14ac:dyDescent="0.25">
      <c r="A156" s="122" t="s">
        <v>40</v>
      </c>
      <c r="B156" s="109">
        <f t="shared" si="88"/>
        <v>7.1041860465116278</v>
      </c>
      <c r="C156" s="429">
        <f t="shared" si="88"/>
        <v>7.6826923076923075</v>
      </c>
      <c r="D156" s="429">
        <f t="shared" si="88"/>
        <v>7.2578576010262985</v>
      </c>
      <c r="E156" s="123">
        <f t="shared" si="81"/>
        <v>7.2578576010262985</v>
      </c>
      <c r="F156" s="427">
        <f t="shared" si="84"/>
        <v>-0.42483470666600898</v>
      </c>
      <c r="G156" s="428"/>
      <c r="H156" s="427">
        <f t="shared" si="85"/>
        <v>0.15367155451467074</v>
      </c>
      <c r="I156" s="428"/>
      <c r="J156" s="102"/>
      <c r="K156" s="109">
        <f t="shared" si="89"/>
        <v>7.9025396825396825</v>
      </c>
      <c r="L156" s="429">
        <f t="shared" si="89"/>
        <v>7.724312184166199</v>
      </c>
      <c r="M156" s="429">
        <f t="shared" si="89"/>
        <v>7.133836331979106</v>
      </c>
      <c r="N156" s="123">
        <f t="shared" si="83"/>
        <v>7.133836331979106</v>
      </c>
      <c r="O156" s="427">
        <f t="shared" si="86"/>
        <v>-0.59047585218709298</v>
      </c>
      <c r="P156" s="428"/>
      <c r="Q156" s="427">
        <f t="shared" si="87"/>
        <v>-0.76870335056057648</v>
      </c>
      <c r="R156" s="428"/>
      <c r="W156" s="97"/>
      <c r="X156" s="97"/>
    </row>
    <row r="157" spans="1:24" ht="15" x14ac:dyDescent="0.25">
      <c r="A157" s="124" t="s">
        <v>41</v>
      </c>
      <c r="B157" s="110">
        <f t="shared" si="88"/>
        <v>6.6287661965967635</v>
      </c>
      <c r="C157" s="426">
        <f t="shared" si="88"/>
        <v>6.1109060955518943</v>
      </c>
      <c r="D157" s="426">
        <f t="shared" si="88"/>
        <v>6.5009234422408868</v>
      </c>
      <c r="E157" s="125">
        <f t="shared" si="81"/>
        <v>6.5009234422408868</v>
      </c>
      <c r="F157" s="427">
        <f t="shared" si="84"/>
        <v>0.39001734668899246</v>
      </c>
      <c r="G157" s="428"/>
      <c r="H157" s="427">
        <f t="shared" si="85"/>
        <v>-0.12784275435587666</v>
      </c>
      <c r="I157" s="428"/>
      <c r="J157" s="102"/>
      <c r="K157" s="110">
        <f t="shared" si="89"/>
        <v>6.7031795357823079</v>
      </c>
      <c r="L157" s="426">
        <f t="shared" si="89"/>
        <v>5.9062874251497002</v>
      </c>
      <c r="M157" s="426">
        <f t="shared" si="89"/>
        <v>6.454223723168024</v>
      </c>
      <c r="N157" s="125">
        <f t="shared" si="83"/>
        <v>6.454223723168024</v>
      </c>
      <c r="O157" s="427">
        <f t="shared" si="86"/>
        <v>0.54793629801832378</v>
      </c>
      <c r="P157" s="428"/>
      <c r="Q157" s="427">
        <f t="shared" si="87"/>
        <v>-0.2489558126142839</v>
      </c>
      <c r="R157" s="428"/>
      <c r="W157" s="97"/>
      <c r="X157" s="97"/>
    </row>
    <row r="158" spans="1:24" ht="21" x14ac:dyDescent="0.35">
      <c r="A158" s="436" t="s">
        <v>60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  <c r="L158" s="436"/>
      <c r="M158" s="436"/>
      <c r="N158" s="436"/>
      <c r="O158" s="436"/>
      <c r="P158" s="436"/>
      <c r="Q158" s="436"/>
      <c r="R158" s="436"/>
    </row>
    <row r="159" spans="1:24" ht="15" x14ac:dyDescent="0.25">
      <c r="A159" s="55"/>
      <c r="B159" s="321" t="s">
        <v>110</v>
      </c>
      <c r="C159" s="322"/>
      <c r="D159" s="322"/>
      <c r="E159" s="322"/>
      <c r="F159" s="322"/>
      <c r="G159" s="322"/>
      <c r="H159" s="322"/>
      <c r="I159" s="323"/>
      <c r="J159" s="90"/>
      <c r="K159" s="321" t="str">
        <f>CONCATENATE("acumulado ",B159)</f>
        <v>acumulado marzo</v>
      </c>
      <c r="L159" s="322"/>
      <c r="M159" s="322"/>
      <c r="N159" s="322"/>
      <c r="O159" s="322"/>
      <c r="P159" s="322"/>
      <c r="Q159" s="322"/>
      <c r="R159" s="323"/>
    </row>
    <row r="160" spans="1:24" ht="15" x14ac:dyDescent="0.25">
      <c r="A160" s="3"/>
      <c r="B160" s="91">
        <v>2019</v>
      </c>
      <c r="C160" s="321">
        <v>2021</v>
      </c>
      <c r="D160" s="323"/>
      <c r="E160" s="126">
        <v>2022</v>
      </c>
      <c r="F160" s="309" t="s">
        <v>6</v>
      </c>
      <c r="G160" s="310"/>
      <c r="H160" s="309" t="s">
        <v>7</v>
      </c>
      <c r="I160" s="310"/>
      <c r="J160" s="93"/>
      <c r="K160" s="91">
        <v>2019</v>
      </c>
      <c r="L160" s="321">
        <v>2021</v>
      </c>
      <c r="M160" s="323"/>
      <c r="N160" s="126">
        <v>2022</v>
      </c>
      <c r="O160" s="309" t="s">
        <v>6</v>
      </c>
      <c r="P160" s="310"/>
      <c r="Q160" s="309" t="s">
        <v>7</v>
      </c>
      <c r="R160" s="310"/>
    </row>
    <row r="161" spans="1:24" ht="15" x14ac:dyDescent="0.25">
      <c r="A161" s="94" t="s">
        <v>43</v>
      </c>
      <c r="B161" s="127">
        <f t="shared" ref="B161:D171" si="90">B105/B49</f>
        <v>6.7839680382797347</v>
      </c>
      <c r="C161" s="433">
        <f t="shared" si="90"/>
        <v>4.6153887623488821</v>
      </c>
      <c r="D161" s="433">
        <f t="shared" si="90"/>
        <v>6.6793889251575571</v>
      </c>
      <c r="E161" s="128">
        <f t="shared" ref="E161:E171" si="91">D105/D49</f>
        <v>6.6793889251575571</v>
      </c>
      <c r="F161" s="434">
        <f t="shared" ref="F161:F171" si="92">E161-C161</f>
        <v>2.064000162808675</v>
      </c>
      <c r="G161" s="435"/>
      <c r="H161" s="434">
        <f t="shared" ref="H161:H171" si="93">E161-B161</f>
        <v>-0.1045791131221776</v>
      </c>
      <c r="I161" s="435"/>
      <c r="J161" s="96"/>
      <c r="K161" s="127">
        <f t="shared" ref="K161:M171" si="94">K105/K49</f>
        <v>7.3340643443798177</v>
      </c>
      <c r="L161" s="433">
        <f t="shared" si="94"/>
        <v>4.8292979983084301</v>
      </c>
      <c r="M161" s="433">
        <f t="shared" si="94"/>
        <v>6.7715381671541417</v>
      </c>
      <c r="N161" s="128">
        <f t="shared" ref="N161:N171" si="95">M105/M49</f>
        <v>6.7715381671541417</v>
      </c>
      <c r="O161" s="434">
        <f t="shared" ref="O161:O171" si="96">N161-L161</f>
        <v>1.9422401688457116</v>
      </c>
      <c r="P161" s="435"/>
      <c r="Q161" s="434">
        <f t="shared" ref="Q161:Q171" si="97">N161-K161</f>
        <v>-0.56252617722567599</v>
      </c>
      <c r="R161" s="435"/>
      <c r="W161" s="97"/>
      <c r="X161" s="97"/>
    </row>
    <row r="162" spans="1:24" ht="15" x14ac:dyDescent="0.25">
      <c r="A162" s="129" t="s">
        <v>44</v>
      </c>
      <c r="B162" s="130">
        <f t="shared" si="90"/>
        <v>7.2115145221524903</v>
      </c>
      <c r="C162" s="430">
        <f t="shared" si="90"/>
        <v>4.9198430493273539</v>
      </c>
      <c r="D162" s="430">
        <f t="shared" si="90"/>
        <v>7.5340370483881314</v>
      </c>
      <c r="E162" s="131">
        <f t="shared" si="91"/>
        <v>7.5340370483881314</v>
      </c>
      <c r="F162" s="431">
        <f t="shared" si="92"/>
        <v>2.6141939990607774</v>
      </c>
      <c r="G162" s="432"/>
      <c r="H162" s="431">
        <f t="shared" si="93"/>
        <v>0.32252252623564104</v>
      </c>
      <c r="I162" s="432"/>
      <c r="J162" s="102"/>
      <c r="K162" s="130">
        <f t="shared" si="94"/>
        <v>7.7900943339571018</v>
      </c>
      <c r="L162" s="430">
        <f t="shared" si="94"/>
        <v>5.4620115956642303</v>
      </c>
      <c r="M162" s="430">
        <f t="shared" si="94"/>
        <v>7.4252928069319868</v>
      </c>
      <c r="N162" s="131">
        <f t="shared" si="95"/>
        <v>7.4252928069319868</v>
      </c>
      <c r="O162" s="431">
        <f t="shared" si="96"/>
        <v>1.9632812112677565</v>
      </c>
      <c r="P162" s="432"/>
      <c r="Q162" s="431">
        <f t="shared" si="97"/>
        <v>-0.36480152702511504</v>
      </c>
      <c r="R162" s="432"/>
      <c r="W162" s="97"/>
      <c r="X162" s="97"/>
    </row>
    <row r="163" spans="1:24" ht="15" x14ac:dyDescent="0.25">
      <c r="A163" s="132" t="s">
        <v>45</v>
      </c>
      <c r="B163" s="133">
        <f t="shared" si="90"/>
        <v>7.2381455487636153</v>
      </c>
      <c r="C163" s="429">
        <f t="shared" si="90"/>
        <v>5.692027581932285</v>
      </c>
      <c r="D163" s="429">
        <f t="shared" si="90"/>
        <v>7.1458150200649726</v>
      </c>
      <c r="E163" s="134">
        <f t="shared" si="91"/>
        <v>7.1458150200649726</v>
      </c>
      <c r="F163" s="427">
        <f t="shared" si="92"/>
        <v>1.4537874381326876</v>
      </c>
      <c r="G163" s="428"/>
      <c r="H163" s="427">
        <f t="shared" si="93"/>
        <v>-9.2330528698642667E-2</v>
      </c>
      <c r="I163" s="428"/>
      <c r="J163" s="102"/>
      <c r="K163" s="133">
        <f t="shared" si="94"/>
        <v>7.9167354258972686</v>
      </c>
      <c r="L163" s="429">
        <f t="shared" si="94"/>
        <v>5.7652988920381345</v>
      </c>
      <c r="M163" s="429">
        <f t="shared" si="94"/>
        <v>7.2747896566775543</v>
      </c>
      <c r="N163" s="134">
        <f t="shared" si="95"/>
        <v>7.2747896566775543</v>
      </c>
      <c r="O163" s="427">
        <f t="shared" si="96"/>
        <v>1.5094907646394198</v>
      </c>
      <c r="P163" s="428"/>
      <c r="Q163" s="427">
        <f t="shared" si="97"/>
        <v>-0.64194576921971436</v>
      </c>
      <c r="R163" s="428"/>
      <c r="W163" s="97"/>
      <c r="X163" s="97"/>
    </row>
    <row r="164" spans="1:24" ht="15" x14ac:dyDescent="0.25">
      <c r="A164" s="132" t="s">
        <v>46</v>
      </c>
      <c r="B164" s="133">
        <f t="shared" si="90"/>
        <v>5.3338495575221243</v>
      </c>
      <c r="C164" s="429">
        <f t="shared" si="90"/>
        <v>4.6312649164677806</v>
      </c>
      <c r="D164" s="429">
        <f t="shared" si="90"/>
        <v>4.7581772435001399</v>
      </c>
      <c r="E164" s="134">
        <f t="shared" si="91"/>
        <v>4.7581772435001399</v>
      </c>
      <c r="F164" s="427">
        <f t="shared" si="92"/>
        <v>0.12691232703235933</v>
      </c>
      <c r="G164" s="428"/>
      <c r="H164" s="427">
        <f t="shared" si="93"/>
        <v>-0.57567231402198438</v>
      </c>
      <c r="I164" s="428"/>
      <c r="J164" s="102"/>
      <c r="K164" s="133">
        <f t="shared" si="94"/>
        <v>5.1478117258464078</v>
      </c>
      <c r="L164" s="429">
        <f t="shared" si="94"/>
        <v>5.0011305822498588</v>
      </c>
      <c r="M164" s="429">
        <f t="shared" si="94"/>
        <v>4.9455706126105943</v>
      </c>
      <c r="N164" s="134">
        <f t="shared" si="95"/>
        <v>4.9455706126105943</v>
      </c>
      <c r="O164" s="427">
        <f t="shared" si="96"/>
        <v>-5.5559969639264573E-2</v>
      </c>
      <c r="P164" s="428"/>
      <c r="Q164" s="427">
        <f t="shared" si="97"/>
        <v>-0.20224111323581351</v>
      </c>
      <c r="R164" s="428"/>
      <c r="W164" s="97"/>
      <c r="X164" s="97"/>
    </row>
    <row r="165" spans="1:24" ht="15" x14ac:dyDescent="0.25">
      <c r="A165" s="132" t="s">
        <v>47</v>
      </c>
      <c r="B165" s="133">
        <f t="shared" si="90"/>
        <v>6.8938655708834755</v>
      </c>
      <c r="C165" s="429">
        <f t="shared" si="90"/>
        <v>4.3917310759416024</v>
      </c>
      <c r="D165" s="429">
        <f t="shared" si="90"/>
        <v>6.4008498583569402</v>
      </c>
      <c r="E165" s="134">
        <f t="shared" si="91"/>
        <v>6.4008498583569402</v>
      </c>
      <c r="F165" s="427">
        <f t="shared" si="92"/>
        <v>2.0091187824153378</v>
      </c>
      <c r="G165" s="428"/>
      <c r="H165" s="427">
        <f t="shared" si="93"/>
        <v>-0.49301571252653531</v>
      </c>
      <c r="I165" s="428"/>
      <c r="J165" s="102"/>
      <c r="K165" s="133">
        <f t="shared" si="94"/>
        <v>7.8056243486446206</v>
      </c>
      <c r="L165" s="429">
        <f t="shared" si="94"/>
        <v>4.8236257062892749</v>
      </c>
      <c r="M165" s="429">
        <f t="shared" si="94"/>
        <v>6.4602086956521738</v>
      </c>
      <c r="N165" s="134">
        <f t="shared" si="95"/>
        <v>6.4602086956521738</v>
      </c>
      <c r="O165" s="427">
        <f t="shared" si="96"/>
        <v>1.6365829893628989</v>
      </c>
      <c r="P165" s="428"/>
      <c r="Q165" s="427">
        <f t="shared" si="97"/>
        <v>-1.3454156529924468</v>
      </c>
      <c r="R165" s="428"/>
      <c r="W165" s="97"/>
      <c r="X165" s="97"/>
    </row>
    <row r="166" spans="1:24" ht="15" x14ac:dyDescent="0.25">
      <c r="A166" s="132" t="s">
        <v>48</v>
      </c>
      <c r="B166" s="133">
        <f t="shared" si="90"/>
        <v>7.5858049995981034</v>
      </c>
      <c r="C166" s="429">
        <f t="shared" si="90"/>
        <v>8.4855660071359065</v>
      </c>
      <c r="D166" s="429">
        <f t="shared" si="90"/>
        <v>5.4817210771776743</v>
      </c>
      <c r="E166" s="134">
        <f t="shared" si="91"/>
        <v>5.4817210771776743</v>
      </c>
      <c r="F166" s="427">
        <f t="shared" si="92"/>
        <v>-3.0038449299582322</v>
      </c>
      <c r="G166" s="428"/>
      <c r="H166" s="427">
        <f t="shared" si="93"/>
        <v>-2.1040839224204291</v>
      </c>
      <c r="I166" s="428"/>
      <c r="J166" s="102"/>
      <c r="K166" s="133">
        <f t="shared" si="94"/>
        <v>7.764025129505125</v>
      </c>
      <c r="L166" s="429">
        <f t="shared" si="94"/>
        <v>7.251603420630679</v>
      </c>
      <c r="M166" s="429">
        <f t="shared" si="94"/>
        <v>6.6314183046151181</v>
      </c>
      <c r="N166" s="134">
        <f t="shared" si="95"/>
        <v>6.6314183046151181</v>
      </c>
      <c r="O166" s="427">
        <f t="shared" si="96"/>
        <v>-0.62018511601556092</v>
      </c>
      <c r="P166" s="428"/>
      <c r="Q166" s="427">
        <f t="shared" si="97"/>
        <v>-1.132606824890007</v>
      </c>
      <c r="R166" s="428"/>
      <c r="W166" s="97"/>
      <c r="X166" s="97"/>
    </row>
    <row r="167" spans="1:24" ht="15" x14ac:dyDescent="0.25">
      <c r="A167" s="132" t="s">
        <v>49</v>
      </c>
      <c r="B167" s="133">
        <f t="shared" si="90"/>
        <v>2.2686073740759447</v>
      </c>
      <c r="C167" s="429">
        <f t="shared" si="90"/>
        <v>2.1653413498836307</v>
      </c>
      <c r="D167" s="429">
        <f t="shared" si="90"/>
        <v>2.3488082178119076</v>
      </c>
      <c r="E167" s="134">
        <f t="shared" si="91"/>
        <v>2.3488082178119076</v>
      </c>
      <c r="F167" s="427">
        <f t="shared" si="92"/>
        <v>0.18346686792827693</v>
      </c>
      <c r="G167" s="428"/>
      <c r="H167" s="427">
        <f t="shared" si="93"/>
        <v>8.0200843735962923E-2</v>
      </c>
      <c r="I167" s="428"/>
      <c r="J167" s="102"/>
      <c r="K167" s="133">
        <f t="shared" si="94"/>
        <v>2.320434390856926</v>
      </c>
      <c r="L167" s="429">
        <f t="shared" si="94"/>
        <v>2.0129325259515571</v>
      </c>
      <c r="M167" s="429">
        <f t="shared" si="94"/>
        <v>2.5181334009637331</v>
      </c>
      <c r="N167" s="134">
        <f t="shared" si="95"/>
        <v>2.5181334009637331</v>
      </c>
      <c r="O167" s="427">
        <f t="shared" si="96"/>
        <v>0.50520087501217592</v>
      </c>
      <c r="P167" s="428"/>
      <c r="Q167" s="427">
        <f t="shared" si="97"/>
        <v>0.19769901010680702</v>
      </c>
      <c r="R167" s="428"/>
      <c r="W167" s="97"/>
      <c r="X167" s="97"/>
    </row>
    <row r="168" spans="1:24" ht="15" x14ac:dyDescent="0.25">
      <c r="A168" s="132" t="s">
        <v>50</v>
      </c>
      <c r="B168" s="133">
        <f t="shared" si="90"/>
        <v>2.7059052059052058</v>
      </c>
      <c r="C168" s="429">
        <f t="shared" si="90"/>
        <v>2.167395104895105</v>
      </c>
      <c r="D168" s="429">
        <f t="shared" si="90"/>
        <v>2.6814345991561179</v>
      </c>
      <c r="E168" s="134">
        <f t="shared" si="91"/>
        <v>2.6814345991561179</v>
      </c>
      <c r="F168" s="427">
        <f t="shared" si="92"/>
        <v>0.51403949426101292</v>
      </c>
      <c r="G168" s="428"/>
      <c r="H168" s="427">
        <f t="shared" si="93"/>
        <v>-2.4470606749087853E-2</v>
      </c>
      <c r="I168" s="428"/>
      <c r="J168" s="102"/>
      <c r="K168" s="133">
        <f t="shared" si="94"/>
        <v>2.6901817690384484</v>
      </c>
      <c r="L168" s="429">
        <f t="shared" si="94"/>
        <v>2.2450715916165178</v>
      </c>
      <c r="M168" s="429">
        <f t="shared" si="94"/>
        <v>2.8522179363548696</v>
      </c>
      <c r="N168" s="134">
        <f t="shared" si="95"/>
        <v>2.8522179363548696</v>
      </c>
      <c r="O168" s="427">
        <f t="shared" si="96"/>
        <v>0.60714634473835183</v>
      </c>
      <c r="P168" s="428"/>
      <c r="Q168" s="427">
        <f t="shared" si="97"/>
        <v>0.16203616731642123</v>
      </c>
      <c r="R168" s="428"/>
      <c r="W168" s="97"/>
      <c r="X168" s="97"/>
    </row>
    <row r="169" spans="1:24" ht="15" x14ac:dyDescent="0.25">
      <c r="A169" s="132" t="s">
        <v>51</v>
      </c>
      <c r="B169" s="133">
        <f t="shared" si="90"/>
        <v>7.0478314294816364</v>
      </c>
      <c r="C169" s="429">
        <f t="shared" si="90"/>
        <v>4.0907075558839834</v>
      </c>
      <c r="D169" s="429">
        <f t="shared" si="90"/>
        <v>6.6980792586928164</v>
      </c>
      <c r="E169" s="134">
        <f t="shared" si="91"/>
        <v>6.6980792586928164</v>
      </c>
      <c r="F169" s="427">
        <f t="shared" si="92"/>
        <v>2.607371702808833</v>
      </c>
      <c r="G169" s="428"/>
      <c r="H169" s="427">
        <f t="shared" si="93"/>
        <v>-0.34975217078882004</v>
      </c>
      <c r="I169" s="428"/>
      <c r="J169" s="102"/>
      <c r="K169" s="133">
        <f t="shared" si="94"/>
        <v>7.483589339635027</v>
      </c>
      <c r="L169" s="429">
        <f t="shared" si="94"/>
        <v>4.0023254427285195</v>
      </c>
      <c r="M169" s="429">
        <f t="shared" si="94"/>
        <v>6.8083872594335659</v>
      </c>
      <c r="N169" s="134">
        <f t="shared" si="95"/>
        <v>6.8083872594335659</v>
      </c>
      <c r="O169" s="427">
        <f t="shared" si="96"/>
        <v>2.8060618167050464</v>
      </c>
      <c r="P169" s="428"/>
      <c r="Q169" s="427">
        <f t="shared" si="97"/>
        <v>-0.67520208020146111</v>
      </c>
      <c r="R169" s="428"/>
      <c r="W169" s="97"/>
      <c r="X169" s="97"/>
    </row>
    <row r="170" spans="1:24" ht="15" x14ac:dyDescent="0.25">
      <c r="A170" s="135" t="s">
        <v>52</v>
      </c>
      <c r="B170" s="133">
        <f t="shared" si="90"/>
        <v>6.0477536027126311</v>
      </c>
      <c r="C170" s="427">
        <f t="shared" si="90"/>
        <v>6.4167224080267555</v>
      </c>
      <c r="D170" s="428"/>
      <c r="E170" s="136">
        <f t="shared" si="91"/>
        <v>6.3085224128389594</v>
      </c>
      <c r="F170" s="427">
        <f t="shared" si="92"/>
        <v>-0.10819999518779611</v>
      </c>
      <c r="G170" s="428"/>
      <c r="H170" s="427">
        <f t="shared" si="93"/>
        <v>0.26076881012632835</v>
      </c>
      <c r="I170" s="428"/>
      <c r="J170" s="102"/>
      <c r="K170" s="133">
        <f t="shared" si="94"/>
        <v>6.3122603512163682</v>
      </c>
      <c r="L170" s="427">
        <f t="shared" si="94"/>
        <v>7.8451489287580563</v>
      </c>
      <c r="M170" s="428"/>
      <c r="N170" s="136">
        <f t="shared" si="95"/>
        <v>6.2819656335313958</v>
      </c>
      <c r="O170" s="427">
        <f t="shared" si="96"/>
        <v>-1.5631832952266604</v>
      </c>
      <c r="P170" s="428"/>
      <c r="Q170" s="427">
        <f t="shared" si="97"/>
        <v>-3.0294717684972383E-2</v>
      </c>
      <c r="R170" s="428"/>
      <c r="W170" s="97"/>
      <c r="X170" s="97"/>
    </row>
    <row r="171" spans="1:24" ht="15" x14ac:dyDescent="0.25">
      <c r="A171" s="137" t="s">
        <v>53</v>
      </c>
      <c r="B171" s="138">
        <f t="shared" si="90"/>
        <v>5.9211138891283728</v>
      </c>
      <c r="C171" s="426">
        <f t="shared" si="90"/>
        <v>3.5958629206545232</v>
      </c>
      <c r="D171" s="426">
        <f t="shared" si="90"/>
        <v>5.4318563110628642</v>
      </c>
      <c r="E171" s="139">
        <f t="shared" si="91"/>
        <v>5.4318563110628642</v>
      </c>
      <c r="F171" s="427">
        <f t="shared" si="92"/>
        <v>1.835993390408341</v>
      </c>
      <c r="G171" s="428"/>
      <c r="H171" s="427">
        <f t="shared" si="93"/>
        <v>-0.48925757806550862</v>
      </c>
      <c r="I171" s="428"/>
      <c r="J171" s="102"/>
      <c r="K171" s="138">
        <f t="shared" si="94"/>
        <v>6.1365125034434209</v>
      </c>
      <c r="L171" s="426">
        <f t="shared" si="94"/>
        <v>3.4912947523295732</v>
      </c>
      <c r="M171" s="426">
        <f t="shared" si="94"/>
        <v>5.6708159392789375</v>
      </c>
      <c r="N171" s="139">
        <f t="shared" si="95"/>
        <v>5.6708159392789375</v>
      </c>
      <c r="O171" s="427">
        <f t="shared" si="96"/>
        <v>2.1795211869493643</v>
      </c>
      <c r="P171" s="428"/>
      <c r="Q171" s="427">
        <f t="shared" si="97"/>
        <v>-0.46569656416448346</v>
      </c>
      <c r="R171" s="428"/>
      <c r="W171" s="97"/>
      <c r="X171" s="97"/>
    </row>
    <row r="172" spans="1:24" ht="21" x14ac:dyDescent="0.35">
      <c r="A172" s="419" t="s">
        <v>61</v>
      </c>
      <c r="B172" s="419"/>
      <c r="C172" s="419"/>
      <c r="D172" s="419"/>
      <c r="E172" s="419"/>
      <c r="F172" s="419"/>
      <c r="G172" s="419"/>
      <c r="H172" s="419"/>
      <c r="I172" s="419"/>
      <c r="J172" s="419"/>
      <c r="K172" s="419"/>
      <c r="L172" s="419"/>
      <c r="M172" s="419"/>
      <c r="N172" s="419"/>
      <c r="O172" s="419"/>
      <c r="P172" s="419"/>
      <c r="Q172" s="419"/>
      <c r="R172" s="419"/>
    </row>
    <row r="173" spans="1:24" ht="15" x14ac:dyDescent="0.25">
      <c r="A173" s="55"/>
      <c r="B173" s="321" t="s">
        <v>110</v>
      </c>
      <c r="C173" s="322"/>
      <c r="D173" s="322"/>
      <c r="E173" s="322"/>
      <c r="F173" s="322"/>
      <c r="G173" s="322"/>
      <c r="H173" s="322"/>
      <c r="I173" s="323"/>
      <c r="J173" s="140"/>
      <c r="K173" s="321" t="str">
        <f>CONCATENATE("acumulado ",B173)</f>
        <v>acumulado marzo</v>
      </c>
      <c r="L173" s="322"/>
      <c r="M173" s="322"/>
      <c r="N173" s="322"/>
      <c r="O173" s="322"/>
      <c r="P173" s="322"/>
      <c r="Q173" s="322"/>
      <c r="R173" s="323"/>
    </row>
    <row r="174" spans="1:24" ht="15" x14ac:dyDescent="0.25">
      <c r="A174" s="3"/>
      <c r="B174" s="4">
        <v>2019</v>
      </c>
      <c r="C174" s="4">
        <v>2021</v>
      </c>
      <c r="D174" s="4">
        <v>2022</v>
      </c>
      <c r="E174" s="4" t="s">
        <v>4</v>
      </c>
      <c r="F174" s="4" t="s">
        <v>5</v>
      </c>
      <c r="G174" s="4" t="s">
        <v>6</v>
      </c>
      <c r="H174" s="309" t="s">
        <v>7</v>
      </c>
      <c r="I174" s="310"/>
      <c r="J174" s="141"/>
      <c r="K174" s="4">
        <v>2019</v>
      </c>
      <c r="L174" s="4">
        <v>2021</v>
      </c>
      <c r="M174" s="4">
        <v>2022</v>
      </c>
      <c r="N174" s="4" t="s">
        <v>4</v>
      </c>
      <c r="O174" s="4" t="s">
        <v>5</v>
      </c>
      <c r="P174" s="4" t="s">
        <v>6</v>
      </c>
      <c r="Q174" s="309" t="s">
        <v>7</v>
      </c>
      <c r="R174" s="310"/>
    </row>
    <row r="175" spans="1:24" ht="15" x14ac:dyDescent="0.25">
      <c r="A175" s="142" t="s">
        <v>8</v>
      </c>
      <c r="B175" s="143">
        <v>0.70808020221719337</v>
      </c>
      <c r="C175" s="143">
        <v>0.22089443255052801</v>
      </c>
      <c r="D175" s="143">
        <v>0.69867407751256616</v>
      </c>
      <c r="E175" s="143">
        <f t="shared" ref="E175:E186" si="98">D175/C175-1</f>
        <v>2.1629320370161413</v>
      </c>
      <c r="F175" s="143">
        <f>D175/B175-1</f>
        <v>-1.3283982061882305E-2</v>
      </c>
      <c r="G175" s="144">
        <f>(D175-C175)*100</f>
        <v>47.777964496203815</v>
      </c>
      <c r="H175" s="415">
        <f>(D175-B175)*100</f>
        <v>-0.94061247046272056</v>
      </c>
      <c r="I175" s="416"/>
      <c r="J175" s="145"/>
      <c r="K175" s="143">
        <v>0.71545718576127315</v>
      </c>
      <c r="L175" s="143">
        <v>0.18186756145607696</v>
      </c>
      <c r="M175" s="143">
        <v>0.63470853463583332</v>
      </c>
      <c r="N175" s="143">
        <f t="shared" ref="N175:N186" si="99">M175/L175-1</f>
        <v>2.4899491121682109</v>
      </c>
      <c r="O175" s="143">
        <f t="shared" ref="O175:O186" si="100">M175/K175-1</f>
        <v>-0.11286300946089489</v>
      </c>
      <c r="P175" s="144">
        <f>(M175-L175)*100</f>
        <v>45.284097317975636</v>
      </c>
      <c r="Q175" s="415">
        <f>(M175-K175)*100</f>
        <v>-8.0748651125439821</v>
      </c>
      <c r="R175" s="416"/>
    </row>
    <row r="176" spans="1:24" ht="15" x14ac:dyDescent="0.25">
      <c r="A176" s="146" t="s">
        <v>9</v>
      </c>
      <c r="B176" s="147">
        <v>0.74390602204571243</v>
      </c>
      <c r="C176" s="147">
        <v>0.27384868510659161</v>
      </c>
      <c r="D176" s="147">
        <v>0.73647031648369787</v>
      </c>
      <c r="E176" s="147">
        <f t="shared" si="98"/>
        <v>1.6893330387802941</v>
      </c>
      <c r="F176" s="147">
        <f t="shared" ref="F176:F186" si="101">D176/B176-1</f>
        <v>-9.9954904808630118E-3</v>
      </c>
      <c r="G176" s="148">
        <f t="shared" ref="G176:G186" si="102">(D176-C176)*100</f>
        <v>46.26216313771063</v>
      </c>
      <c r="H176" s="420">
        <f t="shared" ref="H176:H186" si="103">(D176-B176)*100</f>
        <v>-0.74357055620145607</v>
      </c>
      <c r="I176" s="421"/>
      <c r="J176" s="145"/>
      <c r="K176" s="147">
        <v>0.74621472100786068</v>
      </c>
      <c r="L176" s="147">
        <v>0.21643092073199599</v>
      </c>
      <c r="M176" s="147">
        <v>0.65526715015984638</v>
      </c>
      <c r="N176" s="147">
        <f t="shared" si="99"/>
        <v>2.0276041331971064</v>
      </c>
      <c r="O176" s="147">
        <f t="shared" si="100"/>
        <v>-0.12187855356857302</v>
      </c>
      <c r="P176" s="148">
        <f t="shared" ref="P176:P186" si="104">(M176-L176)*100</f>
        <v>43.883622942785038</v>
      </c>
      <c r="Q176" s="420">
        <f t="shared" ref="Q176:Q186" si="105">(M176-K176)*100</f>
        <v>-9.0947570848014294</v>
      </c>
      <c r="R176" s="421"/>
    </row>
    <row r="177" spans="1:18" ht="15" x14ac:dyDescent="0.25">
      <c r="A177" s="149" t="s">
        <v>10</v>
      </c>
      <c r="B177" s="150">
        <v>0.69013971645777683</v>
      </c>
      <c r="C177" s="150">
        <v>0.26703688874188325</v>
      </c>
      <c r="D177" s="150">
        <v>0.77631525213562569</v>
      </c>
      <c r="E177" s="150">
        <f t="shared" si="98"/>
        <v>1.9071461092628623</v>
      </c>
      <c r="F177" s="150">
        <f t="shared" si="101"/>
        <v>0.12486679671205558</v>
      </c>
      <c r="G177" s="151">
        <f t="shared" si="102"/>
        <v>50.927836339374245</v>
      </c>
      <c r="H177" s="422">
        <f t="shared" si="103"/>
        <v>8.6175535677848849</v>
      </c>
      <c r="I177" s="423"/>
      <c r="J177" s="152"/>
      <c r="K177" s="150">
        <v>0.67485704175513095</v>
      </c>
      <c r="L177" s="150">
        <v>0.22254081714504714</v>
      </c>
      <c r="M177" s="150">
        <v>0.69992649876162305</v>
      </c>
      <c r="N177" s="150">
        <f t="shared" si="99"/>
        <v>2.1451601002499534</v>
      </c>
      <c r="O177" s="150">
        <f t="shared" si="100"/>
        <v>3.7147803839006954E-2</v>
      </c>
      <c r="P177" s="151">
        <f t="shared" si="104"/>
        <v>47.738568161657589</v>
      </c>
      <c r="Q177" s="422">
        <f t="shared" si="105"/>
        <v>2.5069457006492102</v>
      </c>
      <c r="R177" s="423"/>
    </row>
    <row r="178" spans="1:18" ht="15" x14ac:dyDescent="0.25">
      <c r="A178" s="25" t="s">
        <v>11</v>
      </c>
      <c r="B178" s="20">
        <v>0.78419302651871203</v>
      </c>
      <c r="C178" s="20">
        <v>0.27271195750003463</v>
      </c>
      <c r="D178" s="20">
        <v>0.76074618440802744</v>
      </c>
      <c r="E178" s="20">
        <f t="shared" si="98"/>
        <v>1.7895593261910081</v>
      </c>
      <c r="F178" s="20">
        <f t="shared" si="101"/>
        <v>-2.9899324933776561E-2</v>
      </c>
      <c r="G178" s="153">
        <f t="shared" si="102"/>
        <v>48.80342269079928</v>
      </c>
      <c r="H178" s="410">
        <f t="shared" si="103"/>
        <v>-2.3446842110684596</v>
      </c>
      <c r="I178" s="411"/>
      <c r="J178" s="152"/>
      <c r="K178" s="20">
        <v>0.78923754400660018</v>
      </c>
      <c r="L178" s="20">
        <v>0.21414635400449625</v>
      </c>
      <c r="M178" s="20">
        <v>0.66439272225986279</v>
      </c>
      <c r="N178" s="20">
        <f t="shared" si="99"/>
        <v>2.1025170862629445</v>
      </c>
      <c r="O178" s="20">
        <f t="shared" si="100"/>
        <v>-0.15818408880165147</v>
      </c>
      <c r="P178" s="153">
        <f t="shared" si="104"/>
        <v>45.02463682553666</v>
      </c>
      <c r="Q178" s="410">
        <f t="shared" si="105"/>
        <v>-12.484482174673738</v>
      </c>
      <c r="R178" s="411"/>
    </row>
    <row r="179" spans="1:18" ht="15" x14ac:dyDescent="0.25">
      <c r="A179" s="25" t="s">
        <v>12</v>
      </c>
      <c r="B179" s="20">
        <v>0.69268166829260425</v>
      </c>
      <c r="C179" s="20">
        <v>0.26945223366226428</v>
      </c>
      <c r="D179" s="20">
        <v>0.63300587333962888</v>
      </c>
      <c r="E179" s="20">
        <f t="shared" si="98"/>
        <v>1.3492322358442519</v>
      </c>
      <c r="F179" s="20">
        <f t="shared" si="101"/>
        <v>-8.6151832341789358E-2</v>
      </c>
      <c r="G179" s="153">
        <f t="shared" si="102"/>
        <v>36.355363967736459</v>
      </c>
      <c r="H179" s="410">
        <f t="shared" si="103"/>
        <v>-5.967579495297537</v>
      </c>
      <c r="I179" s="411"/>
      <c r="J179" s="152"/>
      <c r="K179" s="20">
        <v>0.70029714793523845</v>
      </c>
      <c r="L179" s="20">
        <v>0.19949337140650256</v>
      </c>
      <c r="M179" s="20">
        <v>0.58514098649082258</v>
      </c>
      <c r="N179" s="20">
        <f t="shared" si="99"/>
        <v>1.9331349827082511</v>
      </c>
      <c r="O179" s="20">
        <f t="shared" si="100"/>
        <v>-0.16443899819375707</v>
      </c>
      <c r="P179" s="153">
        <f t="shared" si="104"/>
        <v>38.564761508431999</v>
      </c>
      <c r="Q179" s="410">
        <f t="shared" si="105"/>
        <v>-11.515616144441587</v>
      </c>
      <c r="R179" s="411"/>
    </row>
    <row r="180" spans="1:18" ht="15" x14ac:dyDescent="0.25">
      <c r="A180" s="25" t="s">
        <v>13</v>
      </c>
      <c r="B180" s="20">
        <v>0.59223982848271273</v>
      </c>
      <c r="C180" s="20">
        <v>0.63479262672811065</v>
      </c>
      <c r="D180" s="20">
        <v>0.57321592433119217</v>
      </c>
      <c r="E180" s="20">
        <f t="shared" si="98"/>
        <v>-9.7002863304038511E-2</v>
      </c>
      <c r="F180" s="20">
        <f t="shared" si="101"/>
        <v>-3.2121960119194992E-2</v>
      </c>
      <c r="G180" s="153">
        <f t="shared" si="102"/>
        <v>-6.1576702396918481</v>
      </c>
      <c r="H180" s="410">
        <f t="shared" si="103"/>
        <v>-1.9023904151520554</v>
      </c>
      <c r="I180" s="411"/>
      <c r="J180" s="152"/>
      <c r="K180" s="20">
        <v>0.61320770732535435</v>
      </c>
      <c r="L180" s="20">
        <v>0.66203703703703709</v>
      </c>
      <c r="M180" s="20">
        <v>0.55605977720310329</v>
      </c>
      <c r="N180" s="20">
        <f t="shared" si="99"/>
        <v>-0.16007753932957836</v>
      </c>
      <c r="O180" s="20">
        <f t="shared" si="100"/>
        <v>-9.3195061705135473E-2</v>
      </c>
      <c r="P180" s="153">
        <f t="shared" si="104"/>
        <v>-10.59772598339338</v>
      </c>
      <c r="Q180" s="410">
        <f t="shared" si="105"/>
        <v>-5.7147930122251056</v>
      </c>
      <c r="R180" s="411"/>
    </row>
    <row r="181" spans="1:18" ht="15" x14ac:dyDescent="0.25">
      <c r="A181" s="154" t="s">
        <v>14</v>
      </c>
      <c r="B181" s="155">
        <v>0.64369083723922438</v>
      </c>
      <c r="C181" s="155">
        <v>0.57458064516129037</v>
      </c>
      <c r="D181" s="155">
        <v>0.68075035063113609</v>
      </c>
      <c r="E181" s="155">
        <f t="shared" si="98"/>
        <v>0.18477772678897475</v>
      </c>
      <c r="F181" s="155">
        <f t="shared" si="101"/>
        <v>5.7573467335435558E-2</v>
      </c>
      <c r="G181" s="156">
        <f t="shared" si="102"/>
        <v>10.616970546984572</v>
      </c>
      <c r="H181" s="424">
        <f t="shared" si="103"/>
        <v>3.7059513391911714</v>
      </c>
      <c r="I181" s="425"/>
      <c r="J181" s="152"/>
      <c r="K181" s="155">
        <v>0.64153213042101931</v>
      </c>
      <c r="L181" s="155">
        <v>0.50115345575343728</v>
      </c>
      <c r="M181" s="155">
        <v>0.6128957766716272</v>
      </c>
      <c r="N181" s="155">
        <f t="shared" si="99"/>
        <v>0.22297026915677121</v>
      </c>
      <c r="O181" s="155">
        <f t="shared" si="100"/>
        <v>-4.4637442758477142E-2</v>
      </c>
      <c r="P181" s="156">
        <f t="shared" si="104"/>
        <v>11.174232091818991</v>
      </c>
      <c r="Q181" s="424">
        <f t="shared" si="105"/>
        <v>-2.8636353749392107</v>
      </c>
      <c r="R181" s="425"/>
    </row>
    <row r="182" spans="1:18" ht="15" x14ac:dyDescent="0.25">
      <c r="A182" s="146" t="s">
        <v>15</v>
      </c>
      <c r="B182" s="147">
        <v>0.63532853966532499</v>
      </c>
      <c r="C182" s="147">
        <v>0.1440609368182077</v>
      </c>
      <c r="D182" s="147">
        <v>0.59443110274550526</v>
      </c>
      <c r="E182" s="147">
        <f t="shared" si="98"/>
        <v>3.1262476551546055</v>
      </c>
      <c r="F182" s="147">
        <f t="shared" si="101"/>
        <v>-6.4372107290132874E-2</v>
      </c>
      <c r="G182" s="148">
        <f t="shared" si="102"/>
        <v>45.037016592729756</v>
      </c>
      <c r="H182" s="420">
        <f t="shared" si="103"/>
        <v>-4.0897436919819725</v>
      </c>
      <c r="I182" s="421"/>
      <c r="J182" s="145"/>
      <c r="K182" s="147">
        <v>0.65300914398383758</v>
      </c>
      <c r="L182" s="147">
        <v>0.12781236474107868</v>
      </c>
      <c r="M182" s="147">
        <v>0.57812820590004976</v>
      </c>
      <c r="N182" s="147">
        <f t="shared" si="99"/>
        <v>3.5232572534841795</v>
      </c>
      <c r="O182" s="147">
        <f t="shared" si="100"/>
        <v>-0.11467058122181695</v>
      </c>
      <c r="P182" s="148">
        <f t="shared" si="104"/>
        <v>45.031584115897104</v>
      </c>
      <c r="Q182" s="420">
        <f t="shared" si="105"/>
        <v>-7.4880938083787818</v>
      </c>
      <c r="R182" s="421"/>
    </row>
    <row r="183" spans="1:18" ht="15" x14ac:dyDescent="0.25">
      <c r="A183" s="24" t="s">
        <v>16</v>
      </c>
      <c r="B183" s="150">
        <v>0.69475827311716698</v>
      </c>
      <c r="C183" s="150">
        <v>0.21177181845662219</v>
      </c>
      <c r="D183" s="150">
        <v>0.63136120352958192</v>
      </c>
      <c r="E183" s="150">
        <f t="shared" si="98"/>
        <v>1.9813277712346102</v>
      </c>
      <c r="F183" s="150">
        <f t="shared" si="101"/>
        <v>-9.1250542873195117E-2</v>
      </c>
      <c r="G183" s="151">
        <f t="shared" si="102"/>
        <v>41.958938507295976</v>
      </c>
      <c r="H183" s="422">
        <f t="shared" si="103"/>
        <v>-6.3397069587585069</v>
      </c>
      <c r="I183" s="423"/>
      <c r="J183" s="152"/>
      <c r="K183" s="150">
        <v>0.72073345979191816</v>
      </c>
      <c r="L183" s="150">
        <v>0.1715608764400271</v>
      </c>
      <c r="M183" s="150">
        <v>0.67653213751868457</v>
      </c>
      <c r="N183" s="150">
        <f t="shared" si="99"/>
        <v>2.9433940392300419</v>
      </c>
      <c r="O183" s="150">
        <f t="shared" si="100"/>
        <v>-6.13282506489915E-2</v>
      </c>
      <c r="P183" s="151">
        <f t="shared" si="104"/>
        <v>50.497126107865739</v>
      </c>
      <c r="Q183" s="422">
        <f t="shared" si="105"/>
        <v>-4.420132227323359</v>
      </c>
      <c r="R183" s="423"/>
    </row>
    <row r="184" spans="1:18" ht="15" x14ac:dyDescent="0.25">
      <c r="A184" s="25" t="s">
        <v>12</v>
      </c>
      <c r="B184" s="20">
        <v>0.62998229206644174</v>
      </c>
      <c r="C184" s="20">
        <v>0.16782383863473335</v>
      </c>
      <c r="D184" s="20">
        <v>0.59627430787949998</v>
      </c>
      <c r="E184" s="20">
        <f t="shared" si="98"/>
        <v>2.5529774120903297</v>
      </c>
      <c r="F184" s="20">
        <f t="shared" si="101"/>
        <v>-5.3506240749044309E-2</v>
      </c>
      <c r="G184" s="153">
        <f t="shared" si="102"/>
        <v>42.845046924476662</v>
      </c>
      <c r="H184" s="410">
        <f t="shared" si="103"/>
        <v>-3.3707984186941764</v>
      </c>
      <c r="I184" s="411"/>
      <c r="J184" s="152"/>
      <c r="K184" s="20">
        <v>0.6588364960972023</v>
      </c>
      <c r="L184" s="20">
        <v>0.14688181038549766</v>
      </c>
      <c r="M184" s="20">
        <v>0.5655296636373297</v>
      </c>
      <c r="N184" s="20">
        <f t="shared" si="99"/>
        <v>2.8502362011543338</v>
      </c>
      <c r="O184" s="20">
        <f t="shared" si="100"/>
        <v>-0.14162365474985228</v>
      </c>
      <c r="P184" s="153">
        <f t="shared" si="104"/>
        <v>41.864785325183206</v>
      </c>
      <c r="Q184" s="410">
        <f t="shared" si="105"/>
        <v>-9.3306832459872595</v>
      </c>
      <c r="R184" s="411"/>
    </row>
    <row r="185" spans="1:18" ht="15" x14ac:dyDescent="0.25">
      <c r="A185" s="25" t="s">
        <v>13</v>
      </c>
      <c r="B185" s="20">
        <v>0.61853216723328053</v>
      </c>
      <c r="C185" s="20">
        <v>7.0497756889553509E-2</v>
      </c>
      <c r="D185" s="20">
        <v>0.56783766909469302</v>
      </c>
      <c r="E185" s="20">
        <f t="shared" si="98"/>
        <v>7.0546913000977529</v>
      </c>
      <c r="F185" s="20">
        <f t="shared" si="101"/>
        <v>-8.1959356075765766E-2</v>
      </c>
      <c r="G185" s="153">
        <f t="shared" si="102"/>
        <v>49.73399122051395</v>
      </c>
      <c r="H185" s="410">
        <f t="shared" si="103"/>
        <v>-5.0694498138587507</v>
      </c>
      <c r="I185" s="411"/>
      <c r="J185" s="152"/>
      <c r="K185" s="20">
        <v>0.62855904174488242</v>
      </c>
      <c r="L185" s="20">
        <v>7.8486584913718252E-2</v>
      </c>
      <c r="M185" s="20">
        <v>0.56224086021505382</v>
      </c>
      <c r="N185" s="20">
        <f t="shared" si="99"/>
        <v>6.1635281473023138</v>
      </c>
      <c r="O185" s="20">
        <f t="shared" si="100"/>
        <v>-0.10550827706770249</v>
      </c>
      <c r="P185" s="153">
        <f t="shared" si="104"/>
        <v>48.375427530133557</v>
      </c>
      <c r="Q185" s="410">
        <f t="shared" si="105"/>
        <v>-6.6318181529828601</v>
      </c>
      <c r="R185" s="411"/>
    </row>
    <row r="186" spans="1:18" ht="15" x14ac:dyDescent="0.25">
      <c r="A186" s="26" t="s">
        <v>14</v>
      </c>
      <c r="B186" s="89">
        <v>0.67507972086144741</v>
      </c>
      <c r="C186" s="89">
        <v>0.12073218046779736</v>
      </c>
      <c r="D186" s="89">
        <v>0.62382448514063138</v>
      </c>
      <c r="E186" s="89">
        <f t="shared" si="98"/>
        <v>4.1670108393927565</v>
      </c>
      <c r="F186" s="89">
        <f t="shared" si="101"/>
        <v>-7.5924715462361791E-2</v>
      </c>
      <c r="G186" s="157">
        <f t="shared" si="102"/>
        <v>50.309230467283406</v>
      </c>
      <c r="H186" s="417">
        <f t="shared" si="103"/>
        <v>-5.1255235720816028</v>
      </c>
      <c r="I186" s="418"/>
      <c r="J186" s="152"/>
      <c r="K186" s="89">
        <v>0.65898400191021966</v>
      </c>
      <c r="L186" s="89">
        <v>0.10183554735374083</v>
      </c>
      <c r="M186" s="89">
        <v>0.62641390556667409</v>
      </c>
      <c r="N186" s="89">
        <f t="shared" si="99"/>
        <v>5.1512303104802175</v>
      </c>
      <c r="O186" s="89">
        <f t="shared" si="100"/>
        <v>-4.9424714786904578E-2</v>
      </c>
      <c r="P186" s="157">
        <f t="shared" si="104"/>
        <v>52.45783582129333</v>
      </c>
      <c r="Q186" s="417">
        <f t="shared" si="105"/>
        <v>-3.2570096343545574</v>
      </c>
      <c r="R186" s="418"/>
    </row>
    <row r="187" spans="1:18" ht="15" x14ac:dyDescent="0.25">
      <c r="A187" s="366" t="s">
        <v>17</v>
      </c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368"/>
    </row>
    <row r="188" spans="1:18" ht="21" x14ac:dyDescent="0.35">
      <c r="A188" s="419" t="s">
        <v>62</v>
      </c>
      <c r="B188" s="419"/>
      <c r="C188" s="419"/>
      <c r="D188" s="419"/>
      <c r="E188" s="419"/>
      <c r="F188" s="419"/>
      <c r="G188" s="419"/>
      <c r="H188" s="419"/>
      <c r="I188" s="419"/>
      <c r="J188" s="419"/>
      <c r="K188" s="419"/>
      <c r="L188" s="419"/>
      <c r="M188" s="419"/>
      <c r="N188" s="419"/>
      <c r="O188" s="419"/>
      <c r="P188" s="419"/>
      <c r="Q188" s="419"/>
      <c r="R188" s="419"/>
    </row>
    <row r="189" spans="1:18" ht="15" x14ac:dyDescent="0.25">
      <c r="A189" s="55"/>
      <c r="B189" s="321" t="s">
        <v>110</v>
      </c>
      <c r="C189" s="322"/>
      <c r="D189" s="322"/>
      <c r="E189" s="322"/>
      <c r="F189" s="322"/>
      <c r="G189" s="322"/>
      <c r="H189" s="322"/>
      <c r="I189" s="323"/>
      <c r="J189" s="140"/>
      <c r="K189" s="321" t="str">
        <f>CONCATENATE("acumulado ",B189)</f>
        <v>acumulado marzo</v>
      </c>
      <c r="L189" s="322"/>
      <c r="M189" s="322"/>
      <c r="N189" s="322"/>
      <c r="O189" s="322"/>
      <c r="P189" s="322"/>
      <c r="Q189" s="322"/>
      <c r="R189" s="323"/>
    </row>
    <row r="190" spans="1:18" ht="15" x14ac:dyDescent="0.25">
      <c r="A190" s="1"/>
      <c r="B190" s="158">
        <v>2019</v>
      </c>
      <c r="C190" s="158">
        <v>2021</v>
      </c>
      <c r="D190" s="158">
        <v>2022</v>
      </c>
      <c r="E190" s="4" t="s">
        <v>4</v>
      </c>
      <c r="F190" s="4" t="s">
        <v>5</v>
      </c>
      <c r="G190" s="4" t="s">
        <v>6</v>
      </c>
      <c r="H190" s="309" t="s">
        <v>7</v>
      </c>
      <c r="I190" s="310"/>
      <c r="J190" s="141"/>
      <c r="K190" s="158">
        <v>2019</v>
      </c>
      <c r="L190" s="158">
        <v>2021</v>
      </c>
      <c r="M190" s="158">
        <v>2022</v>
      </c>
      <c r="N190" s="4" t="s">
        <v>4</v>
      </c>
      <c r="O190" s="4" t="s">
        <v>5</v>
      </c>
      <c r="P190" s="4" t="s">
        <v>6</v>
      </c>
      <c r="Q190" s="309" t="s">
        <v>7</v>
      </c>
      <c r="R190" s="310"/>
    </row>
    <row r="191" spans="1:18" ht="15" x14ac:dyDescent="0.25">
      <c r="A191" s="142" t="s">
        <v>43</v>
      </c>
      <c r="B191" s="143">
        <v>0.70810000000000006</v>
      </c>
      <c r="C191" s="143">
        <v>0.22089999999999999</v>
      </c>
      <c r="D191" s="143">
        <v>0.6987000000000001</v>
      </c>
      <c r="E191" s="159">
        <f>IFERROR(D191/C191-1,"-")</f>
        <v>2.1629696695337262</v>
      </c>
      <c r="F191" s="159">
        <f>IFERROR(D191/B191-1,"-")</f>
        <v>-1.3274961163677435E-2</v>
      </c>
      <c r="G191" s="144">
        <f>IFERROR((D191-C191)*100,"-")</f>
        <v>47.780000000000008</v>
      </c>
      <c r="H191" s="415">
        <f>IFERROR((D191-B191)*100,"-")</f>
        <v>-0.93999999999999639</v>
      </c>
      <c r="I191" s="416"/>
      <c r="J191" s="145"/>
      <c r="K191" s="143">
        <v>0.71545718576127315</v>
      </c>
      <c r="L191" s="143">
        <v>0.18186756145607696</v>
      </c>
      <c r="M191" s="143">
        <v>0.63470853463583332</v>
      </c>
      <c r="N191" s="159">
        <f>IFERROR(M191/L191-1,"-")</f>
        <v>2.4899491121682109</v>
      </c>
      <c r="O191" s="159">
        <f>IFERROR(M191/K191-1,"-")</f>
        <v>-0.11286300946089489</v>
      </c>
      <c r="P191" s="144">
        <f>IFERROR((M191-L191)*100,"-")</f>
        <v>45.284097317975636</v>
      </c>
      <c r="Q191" s="415">
        <f>IFERROR((M191-K191)*100,"-")</f>
        <v>-8.0748651125439821</v>
      </c>
      <c r="R191" s="416"/>
    </row>
    <row r="192" spans="1:18" ht="15" x14ac:dyDescent="0.25">
      <c r="A192" s="160" t="s">
        <v>44</v>
      </c>
      <c r="B192" s="150">
        <v>0.76700000000000002</v>
      </c>
      <c r="C192" s="150">
        <v>0.23399999999999999</v>
      </c>
      <c r="D192" s="150">
        <v>0.78410000000000002</v>
      </c>
      <c r="E192" s="161">
        <f t="shared" ref="E192:E193" si="106">IFERROR(D192/C192-1,"-")</f>
        <v>2.3508547008547009</v>
      </c>
      <c r="F192" s="161">
        <f t="shared" ref="F192:F201" si="107">IFERROR(D192/B192-1,"-")</f>
        <v>2.2294654498044242E-2</v>
      </c>
      <c r="G192" s="162">
        <f t="shared" ref="G192:G201" si="108">IFERROR((D192-C192)*100,"-")</f>
        <v>55.010000000000005</v>
      </c>
      <c r="H192" s="410">
        <f t="shared" ref="H192:H201" si="109">IFERROR((D192-B192)*100,"-")</f>
        <v>1.7100000000000004</v>
      </c>
      <c r="I192" s="411"/>
      <c r="J192" s="141"/>
      <c r="K192" s="150">
        <v>0.76628788415824267</v>
      </c>
      <c r="L192" s="150">
        <v>0.20784513597476828</v>
      </c>
      <c r="M192" s="150">
        <v>0.71089416566300878</v>
      </c>
      <c r="N192" s="161">
        <f t="shared" ref="N192:N193" si="110">IFERROR(M192/L192-1,"-")</f>
        <v>2.4203069623400233</v>
      </c>
      <c r="O192" s="161">
        <f t="shared" ref="O192:O201" si="111">IFERROR(M192/K192-1,"-")</f>
        <v>-7.2288391400163077E-2</v>
      </c>
      <c r="P192" s="162">
        <f t="shared" ref="P192:P201" si="112">IFERROR((M192-L192)*100,"-")</f>
        <v>50.304902968824052</v>
      </c>
      <c r="Q192" s="410">
        <f t="shared" ref="Q192:Q201" si="113">IFERROR((M192-K192)*100,"-")</f>
        <v>-5.5393718495233895</v>
      </c>
      <c r="R192" s="411"/>
    </row>
    <row r="193" spans="1:21" ht="15" x14ac:dyDescent="0.25">
      <c r="A193" s="85" t="s">
        <v>45</v>
      </c>
      <c r="B193" s="20">
        <v>0.67079999999999995</v>
      </c>
      <c r="C193" s="20">
        <v>0.1757</v>
      </c>
      <c r="D193" s="20">
        <v>0.65290000000000004</v>
      </c>
      <c r="E193" s="161">
        <f t="shared" si="106"/>
        <v>2.7159931701764375</v>
      </c>
      <c r="F193" s="161">
        <f t="shared" si="107"/>
        <v>-2.6684555754323047E-2</v>
      </c>
      <c r="G193" s="162">
        <f t="shared" si="108"/>
        <v>47.720000000000006</v>
      </c>
      <c r="H193" s="410">
        <f t="shared" si="109"/>
        <v>-1.7899999999999916</v>
      </c>
      <c r="I193" s="411"/>
      <c r="J193" s="141"/>
      <c r="K193" s="20">
        <v>0.68053916176191132</v>
      </c>
      <c r="L193" s="20">
        <v>0.13190148561508119</v>
      </c>
      <c r="M193" s="20">
        <v>0.58725279385056717</v>
      </c>
      <c r="N193" s="161">
        <f t="shared" si="110"/>
        <v>3.4522075783460515</v>
      </c>
      <c r="O193" s="161">
        <f t="shared" si="111"/>
        <v>-0.13707714875632782</v>
      </c>
      <c r="P193" s="162">
        <f t="shared" si="112"/>
        <v>45.535130823548599</v>
      </c>
      <c r="Q193" s="410">
        <f t="shared" si="113"/>
        <v>-9.3286367911344144</v>
      </c>
      <c r="R193" s="411"/>
    </row>
    <row r="194" spans="1:21" ht="15" x14ac:dyDescent="0.25">
      <c r="A194" s="85" t="s">
        <v>46</v>
      </c>
      <c r="B194" s="20">
        <v>0.69010000000000005</v>
      </c>
      <c r="C194" s="20">
        <v>0.25969999999999999</v>
      </c>
      <c r="D194" s="20">
        <v>0.65049999999999997</v>
      </c>
      <c r="E194" s="161">
        <f>IFERROR(D194/C194-1,"-")</f>
        <v>1.5048132460531383</v>
      </c>
      <c r="F194" s="161">
        <f t="shared" si="107"/>
        <v>-5.7382987972757649E-2</v>
      </c>
      <c r="G194" s="162">
        <f t="shared" si="108"/>
        <v>39.08</v>
      </c>
      <c r="H194" s="410">
        <f t="shared" si="109"/>
        <v>-3.960000000000008</v>
      </c>
      <c r="I194" s="411"/>
      <c r="J194" s="141"/>
      <c r="K194" s="161">
        <v>0.67607216799763381</v>
      </c>
      <c r="L194" s="161">
        <v>0.20394190871369294</v>
      </c>
      <c r="M194" s="161">
        <v>0.60094989249067798</v>
      </c>
      <c r="N194" s="161">
        <f>IFERROR(M194/L194-1,"-")</f>
        <v>1.946671904176061</v>
      </c>
      <c r="O194" s="161">
        <f t="shared" si="111"/>
        <v>-0.111115764060293</v>
      </c>
      <c r="P194" s="162">
        <f t="shared" si="112"/>
        <v>39.700798377698504</v>
      </c>
      <c r="Q194" s="410">
        <f t="shared" si="113"/>
        <v>-7.5122275506955827</v>
      </c>
      <c r="R194" s="411"/>
    </row>
    <row r="195" spans="1:21" ht="15" x14ac:dyDescent="0.25">
      <c r="A195" s="85" t="s">
        <v>47</v>
      </c>
      <c r="B195" s="20">
        <v>0.70829999999999993</v>
      </c>
      <c r="C195" s="20">
        <v>0.21809999999999999</v>
      </c>
      <c r="D195" s="20">
        <v>0.64450000000000007</v>
      </c>
      <c r="E195" s="161">
        <f t="shared" ref="E195:E201" si="114">IFERROR(D195/C195-1,"-")</f>
        <v>1.9550664832645581</v>
      </c>
      <c r="F195" s="161">
        <f t="shared" si="107"/>
        <v>-9.0074827050684592E-2</v>
      </c>
      <c r="G195" s="162">
        <f t="shared" si="108"/>
        <v>42.640000000000015</v>
      </c>
      <c r="H195" s="410">
        <f t="shared" si="109"/>
        <v>-6.3799999999999857</v>
      </c>
      <c r="I195" s="411"/>
      <c r="J195" s="141"/>
      <c r="K195" s="161">
        <v>0.72321620468286185</v>
      </c>
      <c r="L195" s="161">
        <v>0.17543539552427997</v>
      </c>
      <c r="M195" s="161">
        <v>0.56530444035374783</v>
      </c>
      <c r="N195" s="161">
        <f t="shared" ref="N195:N201" si="115">IFERROR(M195/L195-1,"-")</f>
        <v>2.2222941024208005</v>
      </c>
      <c r="O195" s="161">
        <f t="shared" si="111"/>
        <v>-0.21834655156594573</v>
      </c>
      <c r="P195" s="162">
        <f t="shared" si="112"/>
        <v>38.986904482946784</v>
      </c>
      <c r="Q195" s="410">
        <f t="shared" si="113"/>
        <v>-15.791176432911403</v>
      </c>
      <c r="R195" s="411"/>
    </row>
    <row r="196" spans="1:21" ht="15" x14ac:dyDescent="0.25">
      <c r="A196" s="85" t="s">
        <v>48</v>
      </c>
      <c r="B196" s="20">
        <v>0.73870000000000002</v>
      </c>
      <c r="C196" s="20">
        <v>0.42359999999999998</v>
      </c>
      <c r="D196" s="20">
        <v>0.8458</v>
      </c>
      <c r="E196" s="161">
        <f t="shared" si="114"/>
        <v>0.99669499527856487</v>
      </c>
      <c r="F196" s="161">
        <f t="shared" si="107"/>
        <v>0.1449844321104643</v>
      </c>
      <c r="G196" s="162">
        <f t="shared" si="108"/>
        <v>42.22</v>
      </c>
      <c r="H196" s="410">
        <f t="shared" si="109"/>
        <v>10.709999999999997</v>
      </c>
      <c r="I196" s="411"/>
      <c r="J196" s="141"/>
      <c r="K196" s="161">
        <v>0.3957858125050554</v>
      </c>
      <c r="L196" s="161">
        <v>0.2870899288120119</v>
      </c>
      <c r="M196" s="161">
        <v>0.34401268622904507</v>
      </c>
      <c r="N196" s="161">
        <f t="shared" si="115"/>
        <v>0.19827500620652749</v>
      </c>
      <c r="O196" s="161">
        <f t="shared" si="111"/>
        <v>-0.13081097058108682</v>
      </c>
      <c r="P196" s="162">
        <f t="shared" si="112"/>
        <v>5.6922757417033178</v>
      </c>
      <c r="Q196" s="410">
        <f t="shared" si="113"/>
        <v>-5.1773126276010331</v>
      </c>
      <c r="R196" s="411"/>
    </row>
    <row r="197" spans="1:21" ht="15" x14ac:dyDescent="0.25">
      <c r="A197" s="85" t="s">
        <v>49</v>
      </c>
      <c r="B197" s="161">
        <v>0.57830000000000004</v>
      </c>
      <c r="C197" s="161">
        <v>0.3256</v>
      </c>
      <c r="D197" s="161">
        <v>0.59799999999999998</v>
      </c>
      <c r="E197" s="161">
        <f t="shared" si="114"/>
        <v>0.83660933660933656</v>
      </c>
      <c r="F197" s="161">
        <f t="shared" si="107"/>
        <v>3.4065363997924925E-2</v>
      </c>
      <c r="G197" s="162">
        <f t="shared" si="108"/>
        <v>27.24</v>
      </c>
      <c r="H197" s="410">
        <f t="shared" si="109"/>
        <v>1.969999999999994</v>
      </c>
      <c r="I197" s="411"/>
      <c r="J197" s="141"/>
      <c r="K197" s="161">
        <v>0.59188577833868927</v>
      </c>
      <c r="L197" s="161">
        <v>0.27979078365948234</v>
      </c>
      <c r="M197" s="161">
        <v>0.57149624985610425</v>
      </c>
      <c r="N197" s="161">
        <f t="shared" si="115"/>
        <v>1.0425842566409917</v>
      </c>
      <c r="O197" s="161">
        <f t="shared" si="111"/>
        <v>-3.4448417631885886E-2</v>
      </c>
      <c r="P197" s="162">
        <f t="shared" si="112"/>
        <v>29.17054661966219</v>
      </c>
      <c r="Q197" s="410">
        <f t="shared" si="113"/>
        <v>-2.0389528482585018</v>
      </c>
      <c r="R197" s="411"/>
    </row>
    <row r="198" spans="1:21" ht="15" x14ac:dyDescent="0.25">
      <c r="A198" s="85" t="s">
        <v>50</v>
      </c>
      <c r="B198" s="161">
        <v>0.5776</v>
      </c>
      <c r="C198" s="161">
        <v>0.34399999999999997</v>
      </c>
      <c r="D198" s="161">
        <v>0.65599999999999992</v>
      </c>
      <c r="E198" s="161">
        <f t="shared" si="114"/>
        <v>0.90697674418604635</v>
      </c>
      <c r="F198" s="161">
        <f t="shared" si="107"/>
        <v>0.13573407202216048</v>
      </c>
      <c r="G198" s="162">
        <f t="shared" si="108"/>
        <v>31.199999999999996</v>
      </c>
      <c r="H198" s="410">
        <f t="shared" si="109"/>
        <v>7.839999999999991</v>
      </c>
      <c r="I198" s="411"/>
      <c r="J198" s="141"/>
      <c r="K198" s="161">
        <v>0.56858040559840051</v>
      </c>
      <c r="L198" s="161">
        <v>0.25851851851851854</v>
      </c>
      <c r="M198" s="161">
        <v>0.6309866666666667</v>
      </c>
      <c r="N198" s="161">
        <f t="shared" si="115"/>
        <v>1.4407793696275073</v>
      </c>
      <c r="O198" s="161">
        <f t="shared" si="111"/>
        <v>0.10975802270672164</v>
      </c>
      <c r="P198" s="162">
        <f t="shared" si="112"/>
        <v>37.246814814814819</v>
      </c>
      <c r="Q198" s="410">
        <f t="shared" si="113"/>
        <v>6.2406261068266193</v>
      </c>
      <c r="R198" s="411"/>
    </row>
    <row r="199" spans="1:21" ht="15" x14ac:dyDescent="0.25">
      <c r="A199" s="85" t="s">
        <v>51</v>
      </c>
      <c r="B199" s="20">
        <v>0.72499999999999998</v>
      </c>
      <c r="C199" s="20">
        <v>0.25269999999999998</v>
      </c>
      <c r="D199" s="20">
        <v>0.74909999999999999</v>
      </c>
      <c r="E199" s="161">
        <f t="shared" si="114"/>
        <v>1.9643846458250893</v>
      </c>
      <c r="F199" s="161">
        <f t="shared" si="107"/>
        <v>3.3241379310344765E-2</v>
      </c>
      <c r="G199" s="162">
        <f t="shared" si="108"/>
        <v>49.64</v>
      </c>
      <c r="H199" s="410">
        <f t="shared" si="109"/>
        <v>2.410000000000001</v>
      </c>
      <c r="I199" s="411"/>
      <c r="J199" s="141"/>
      <c r="K199" s="161">
        <v>0.73539751652959195</v>
      </c>
      <c r="L199" s="161">
        <v>0.23513895067977764</v>
      </c>
      <c r="M199" s="161">
        <v>0.70192174395231166</v>
      </c>
      <c r="N199" s="161">
        <f t="shared" si="115"/>
        <v>1.9851359884148625</v>
      </c>
      <c r="O199" s="161">
        <f t="shared" si="111"/>
        <v>-4.5520649478469122E-2</v>
      </c>
      <c r="P199" s="162">
        <f t="shared" si="112"/>
        <v>46.678279327253399</v>
      </c>
      <c r="Q199" s="410">
        <f t="shared" si="113"/>
        <v>-3.3475772577280294</v>
      </c>
      <c r="R199" s="411"/>
    </row>
    <row r="200" spans="1:21" ht="15" x14ac:dyDescent="0.25">
      <c r="A200" s="86" t="s">
        <v>52</v>
      </c>
      <c r="B200" s="163">
        <v>0.50890000000000002</v>
      </c>
      <c r="C200" s="163">
        <v>0.16949999999999998</v>
      </c>
      <c r="D200" s="163">
        <v>0.48359999999999997</v>
      </c>
      <c r="E200" s="163">
        <f t="shared" si="114"/>
        <v>1.8530973451327433</v>
      </c>
      <c r="F200" s="163">
        <f t="shared" si="107"/>
        <v>-4.97150717233249E-2</v>
      </c>
      <c r="G200" s="164">
        <f t="shared" si="108"/>
        <v>31.41</v>
      </c>
      <c r="H200" s="413">
        <f t="shared" si="109"/>
        <v>-2.5300000000000047</v>
      </c>
      <c r="I200" s="414"/>
      <c r="J200" s="141"/>
      <c r="K200" s="163">
        <v>0.53481026481026483</v>
      </c>
      <c r="L200" s="163">
        <v>0.13702993793355239</v>
      </c>
      <c r="M200" s="163">
        <v>0.47637244873106338</v>
      </c>
      <c r="N200" s="163">
        <f t="shared" si="115"/>
        <v>2.476411475586179</v>
      </c>
      <c r="O200" s="163">
        <f t="shared" si="111"/>
        <v>-0.10926831424960304</v>
      </c>
      <c r="P200" s="164">
        <f t="shared" si="112"/>
        <v>33.9342510797511</v>
      </c>
      <c r="Q200" s="413">
        <f t="shared" si="113"/>
        <v>-5.8437816079201452</v>
      </c>
      <c r="R200" s="414"/>
    </row>
    <row r="201" spans="1:21" ht="15" x14ac:dyDescent="0.25">
      <c r="A201" s="85" t="s">
        <v>53</v>
      </c>
      <c r="B201" s="161">
        <v>0.65510000000000002</v>
      </c>
      <c r="C201" s="161">
        <v>0.14119999999999999</v>
      </c>
      <c r="D201" s="161">
        <v>0.50829999999999997</v>
      </c>
      <c r="E201" s="161">
        <f t="shared" si="114"/>
        <v>2.5998583569405098</v>
      </c>
      <c r="F201" s="161">
        <f t="shared" si="107"/>
        <v>-0.22408792550755618</v>
      </c>
      <c r="G201" s="162">
        <f t="shared" si="108"/>
        <v>36.71</v>
      </c>
      <c r="H201" s="410">
        <f t="shared" si="109"/>
        <v>-14.680000000000003</v>
      </c>
      <c r="I201" s="411"/>
      <c r="J201" s="141"/>
      <c r="K201" s="161">
        <v>0.65867008344832123</v>
      </c>
      <c r="L201" s="161">
        <v>0.11863396993633971</v>
      </c>
      <c r="M201" s="161">
        <v>0.47531889175175751</v>
      </c>
      <c r="N201" s="161">
        <f t="shared" si="115"/>
        <v>3.006600234374849</v>
      </c>
      <c r="O201" s="161">
        <f t="shared" si="111"/>
        <v>-0.27836574987081419</v>
      </c>
      <c r="P201" s="162">
        <f t="shared" si="112"/>
        <v>35.668492181541779</v>
      </c>
      <c r="Q201" s="410">
        <f t="shared" si="113"/>
        <v>-18.335119169656373</v>
      </c>
      <c r="R201" s="411"/>
      <c r="S201" s="85"/>
      <c r="T201" s="161"/>
      <c r="U201" s="161"/>
    </row>
    <row r="202" spans="1:21" ht="23.25" x14ac:dyDescent="0.35">
      <c r="A202" s="412" t="s">
        <v>63</v>
      </c>
      <c r="B202" s="412"/>
      <c r="C202" s="412"/>
      <c r="D202" s="412"/>
      <c r="E202" s="412"/>
      <c r="F202" s="412"/>
      <c r="G202" s="412"/>
      <c r="H202" s="412"/>
      <c r="I202" s="412"/>
      <c r="J202" s="412"/>
      <c r="K202" s="412"/>
      <c r="L202" s="412"/>
      <c r="M202" s="412"/>
      <c r="N202" s="412"/>
      <c r="O202" s="412"/>
      <c r="P202" s="412"/>
      <c r="Q202" s="412"/>
      <c r="R202" s="412"/>
    </row>
    <row r="203" spans="1:21" ht="21" x14ac:dyDescent="0.35">
      <c r="A203" s="379" t="s">
        <v>64</v>
      </c>
      <c r="B203" s="379"/>
      <c r="C203" s="379"/>
      <c r="D203" s="379"/>
      <c r="E203" s="379"/>
      <c r="F203" s="379"/>
      <c r="G203" s="379"/>
      <c r="H203" s="379"/>
      <c r="I203" s="379"/>
      <c r="J203" s="379"/>
      <c r="K203" s="379"/>
      <c r="L203" s="379"/>
      <c r="M203" s="379"/>
      <c r="N203" s="379"/>
      <c r="O203" s="379"/>
      <c r="P203" s="379"/>
      <c r="Q203" s="379"/>
      <c r="R203" s="379"/>
    </row>
    <row r="204" spans="1:21" ht="15" x14ac:dyDescent="0.25">
      <c r="A204" s="55"/>
      <c r="B204" s="321" t="s">
        <v>110</v>
      </c>
      <c r="C204" s="322"/>
      <c r="D204" s="322"/>
      <c r="E204" s="322"/>
      <c r="F204" s="322"/>
      <c r="G204" s="322"/>
      <c r="H204" s="322"/>
      <c r="I204" s="323"/>
      <c r="J204" s="165"/>
      <c r="K204" s="321" t="str">
        <f>CONCATENATE("acumulado ",B204)</f>
        <v>acumulado marzo</v>
      </c>
      <c r="L204" s="322"/>
      <c r="M204" s="322"/>
      <c r="N204" s="322"/>
      <c r="O204" s="322"/>
      <c r="P204" s="322"/>
      <c r="Q204" s="322"/>
      <c r="R204" s="323"/>
    </row>
    <row r="205" spans="1:21" ht="15" x14ac:dyDescent="0.25">
      <c r="A205" s="3"/>
      <c r="B205" s="4">
        <v>2019</v>
      </c>
      <c r="C205" s="4">
        <v>2021</v>
      </c>
      <c r="D205" s="4">
        <v>2022</v>
      </c>
      <c r="E205" s="4" t="s">
        <v>4</v>
      </c>
      <c r="F205" s="4" t="s">
        <v>5</v>
      </c>
      <c r="G205" s="4" t="s">
        <v>6</v>
      </c>
      <c r="H205" s="4" t="s">
        <v>7</v>
      </c>
      <c r="I205" s="4" t="str">
        <f>CONCATENATE("cuota ",RIGHT(D205,2))</f>
        <v>cuota 22</v>
      </c>
      <c r="J205" s="166"/>
      <c r="K205" s="4">
        <v>2019</v>
      </c>
      <c r="L205" s="4">
        <v>2021</v>
      </c>
      <c r="M205" s="4">
        <v>2022</v>
      </c>
      <c r="N205" s="4" t="s">
        <v>4</v>
      </c>
      <c r="O205" s="4" t="s">
        <v>5</v>
      </c>
      <c r="P205" s="4" t="s">
        <v>6</v>
      </c>
      <c r="Q205" s="4" t="s">
        <v>7</v>
      </c>
      <c r="R205" s="4" t="str">
        <f>CONCATENATE("cuota ",RIGHT(M205,2))</f>
        <v>cuota 22</v>
      </c>
    </row>
    <row r="206" spans="1:21" ht="15" x14ac:dyDescent="0.25">
      <c r="A206" s="167" t="s">
        <v>8</v>
      </c>
      <c r="B206" s="168">
        <v>135366611.24000001</v>
      </c>
      <c r="C206" s="168">
        <v>16791024.449999999</v>
      </c>
      <c r="D206" s="168">
        <v>141056136.27000001</v>
      </c>
      <c r="E206" s="169">
        <f>D206/C206-1</f>
        <v>7.4006867293913103</v>
      </c>
      <c r="F206" s="169">
        <f>D206/B206-1</f>
        <v>4.2030490221201422E-2</v>
      </c>
      <c r="G206" s="168">
        <f>D206-C206</f>
        <v>124265111.82000001</v>
      </c>
      <c r="H206" s="168">
        <f>D206-B206</f>
        <v>5689525.0300000012</v>
      </c>
      <c r="I206" s="169">
        <f t="shared" ref="I206:I217" si="116">D206/$D$206</f>
        <v>1</v>
      </c>
      <c r="J206" s="170"/>
      <c r="K206" s="168">
        <v>403878196.5</v>
      </c>
      <c r="L206" s="168">
        <v>39365321.840000004</v>
      </c>
      <c r="M206" s="168">
        <v>358091164.28999996</v>
      </c>
      <c r="N206" s="169">
        <f>M206/L206-1</f>
        <v>8.0966146738354698</v>
      </c>
      <c r="O206" s="169">
        <f>M206/K206-1</f>
        <v>-0.11336841802006026</v>
      </c>
      <c r="P206" s="168">
        <f>M206-L206</f>
        <v>318725842.44999993</v>
      </c>
      <c r="Q206" s="168">
        <f>M206-K206</f>
        <v>-45787032.210000038</v>
      </c>
      <c r="R206" s="169">
        <f>M206/$M$206</f>
        <v>1</v>
      </c>
    </row>
    <row r="207" spans="1:21" ht="15" x14ac:dyDescent="0.25">
      <c r="A207" s="171" t="s">
        <v>9</v>
      </c>
      <c r="B207" s="172">
        <v>108773442.66</v>
      </c>
      <c r="C207" s="172">
        <v>13996783.560000001</v>
      </c>
      <c r="D207" s="172">
        <v>120986439.06999999</v>
      </c>
      <c r="E207" s="173">
        <f t="shared" ref="E207:E217" si="117">D207/C207-1</f>
        <v>7.6438743980977861</v>
      </c>
      <c r="F207" s="173">
        <f t="shared" ref="F207:F217" si="118">D207/B207-1</f>
        <v>0.11227921183091483</v>
      </c>
      <c r="G207" s="172">
        <f t="shared" ref="G207:G217" si="119">D207-C207</f>
        <v>106989655.50999999</v>
      </c>
      <c r="H207" s="172">
        <f t="shared" ref="H207:H217" si="120">D207-B207</f>
        <v>12212996.409999996</v>
      </c>
      <c r="I207" s="173">
        <f t="shared" si="116"/>
        <v>0.85771836851121475</v>
      </c>
      <c r="J207" s="174"/>
      <c r="K207" s="172">
        <v>324454233.31999999</v>
      </c>
      <c r="L207" s="172">
        <v>32642866.380000003</v>
      </c>
      <c r="M207" s="172">
        <v>304204763.54999995</v>
      </c>
      <c r="N207" s="175">
        <f t="shared" ref="N207:N217" si="121">M207/L207-1</f>
        <v>8.3191804913426211</v>
      </c>
      <c r="O207" s="175">
        <f t="shared" ref="O207:O217" si="122">M207/K207-1</f>
        <v>-6.2410866280880217E-2</v>
      </c>
      <c r="P207" s="176">
        <f t="shared" ref="P207:P217" si="123">M207-L207</f>
        <v>271561897.16999996</v>
      </c>
      <c r="Q207" s="176">
        <f t="shared" ref="Q207:Q217" si="124">M207-K207</f>
        <v>-20249469.770000041</v>
      </c>
      <c r="R207" s="175">
        <f>M207/$M$206</f>
        <v>0.84951764770057236</v>
      </c>
      <c r="S207" s="177"/>
    </row>
    <row r="208" spans="1:21" ht="15" x14ac:dyDescent="0.25">
      <c r="A208" s="178" t="s">
        <v>65</v>
      </c>
      <c r="B208" s="179">
        <v>29360535.379999999</v>
      </c>
      <c r="C208" s="179">
        <v>6800202.6699999999</v>
      </c>
      <c r="D208" s="179">
        <v>42213890.710000001</v>
      </c>
      <c r="E208" s="180">
        <f t="shared" si="117"/>
        <v>5.2077400863701024</v>
      </c>
      <c r="F208" s="180">
        <f t="shared" si="118"/>
        <v>0.43777659922221757</v>
      </c>
      <c r="G208" s="179">
        <f t="shared" si="119"/>
        <v>35413688.039999999</v>
      </c>
      <c r="H208" s="179">
        <f t="shared" si="120"/>
        <v>12853355.330000002</v>
      </c>
      <c r="I208" s="180">
        <f t="shared" si="116"/>
        <v>0.29927014751912001</v>
      </c>
      <c r="J208" s="181"/>
      <c r="K208" s="179">
        <v>89698470.239999995</v>
      </c>
      <c r="L208" s="179">
        <v>14381562.35</v>
      </c>
      <c r="M208" s="179">
        <v>107607450.61000001</v>
      </c>
      <c r="N208" s="182">
        <f t="shared" si="121"/>
        <v>6.4823199309774582</v>
      </c>
      <c r="O208" s="182">
        <f t="shared" si="122"/>
        <v>0.19965758972346137</v>
      </c>
      <c r="P208" s="183">
        <f t="shared" si="123"/>
        <v>93225888.26000002</v>
      </c>
      <c r="Q208" s="183">
        <f t="shared" si="124"/>
        <v>17908980.37000002</v>
      </c>
      <c r="R208" s="182">
        <f t="shared" ref="R208:R217" si="125">M208/$M$206</f>
        <v>0.3005029482460343</v>
      </c>
    </row>
    <row r="209" spans="1:18" ht="15" x14ac:dyDescent="0.25">
      <c r="A209" s="184" t="s">
        <v>66</v>
      </c>
      <c r="B209" s="185">
        <v>65157935.289999999</v>
      </c>
      <c r="C209" s="185">
        <v>5726685.1699999999</v>
      </c>
      <c r="D209" s="185">
        <v>66544267.140000001</v>
      </c>
      <c r="E209" s="20">
        <f t="shared" si="117"/>
        <v>10.620032386030399</v>
      </c>
      <c r="F209" s="20">
        <f t="shared" si="118"/>
        <v>2.1276485263534317E-2</v>
      </c>
      <c r="G209" s="185">
        <f t="shared" si="119"/>
        <v>60817581.969999999</v>
      </c>
      <c r="H209" s="185">
        <f t="shared" si="120"/>
        <v>1386331.8500000015</v>
      </c>
      <c r="I209" s="20">
        <f t="shared" si="116"/>
        <v>0.47175733647365409</v>
      </c>
      <c r="J209" s="181"/>
      <c r="K209" s="185">
        <v>192915142.22999999</v>
      </c>
      <c r="L209" s="185">
        <v>14145127.379999999</v>
      </c>
      <c r="M209" s="185">
        <v>165972258.25</v>
      </c>
      <c r="N209" s="161">
        <f t="shared" si="121"/>
        <v>10.73352871213239</v>
      </c>
      <c r="O209" s="161">
        <f t="shared" si="122"/>
        <v>-0.13966184130781067</v>
      </c>
      <c r="P209" s="186">
        <f t="shared" si="123"/>
        <v>151827130.87</v>
      </c>
      <c r="Q209" s="186">
        <f t="shared" si="124"/>
        <v>-26942883.979999989</v>
      </c>
      <c r="R209" s="161">
        <f t="shared" si="125"/>
        <v>0.46349163230284968</v>
      </c>
    </row>
    <row r="210" spans="1:18" ht="15" x14ac:dyDescent="0.25">
      <c r="A210" s="187" t="s">
        <v>67</v>
      </c>
      <c r="B210" s="185">
        <v>12147556.83</v>
      </c>
      <c r="C210" s="185">
        <v>1267660.42</v>
      </c>
      <c r="D210" s="185">
        <v>10960122.970000001</v>
      </c>
      <c r="E210" s="20">
        <f t="shared" si="117"/>
        <v>7.6459455522008017</v>
      </c>
      <c r="F210" s="20">
        <f t="shared" si="118"/>
        <v>-9.7750838017688801E-2</v>
      </c>
      <c r="G210" s="185">
        <f t="shared" si="119"/>
        <v>9692462.5500000007</v>
      </c>
      <c r="H210" s="185">
        <f t="shared" si="120"/>
        <v>-1187433.8599999994</v>
      </c>
      <c r="I210" s="20">
        <f t="shared" si="116"/>
        <v>7.7700433740939018E-2</v>
      </c>
      <c r="J210" s="181"/>
      <c r="K210" s="185">
        <v>35810167</v>
      </c>
      <c r="L210" s="185">
        <v>3540684.9499999997</v>
      </c>
      <c r="M210" s="185">
        <v>27437240.310000002</v>
      </c>
      <c r="N210" s="161">
        <f t="shared" si="121"/>
        <v>6.749133486163462</v>
      </c>
      <c r="O210" s="161">
        <f t="shared" si="122"/>
        <v>-0.23381423186325823</v>
      </c>
      <c r="P210" s="186">
        <f t="shared" si="123"/>
        <v>23896555.360000003</v>
      </c>
      <c r="Q210" s="186">
        <f t="shared" si="124"/>
        <v>-8372926.6899999976</v>
      </c>
      <c r="R210" s="161">
        <f t="shared" si="125"/>
        <v>7.6620824656203929E-2</v>
      </c>
    </row>
    <row r="211" spans="1:18" ht="15" x14ac:dyDescent="0.25">
      <c r="A211" s="187" t="s">
        <v>68</v>
      </c>
      <c r="B211" s="185">
        <v>1554158.94</v>
      </c>
      <c r="C211" s="185">
        <v>111357.33</v>
      </c>
      <c r="D211" s="185">
        <v>1002594.05</v>
      </c>
      <c r="E211" s="20">
        <f t="shared" si="117"/>
        <v>8.0033951963467516</v>
      </c>
      <c r="F211" s="20">
        <f t="shared" si="118"/>
        <v>-0.35489606359051018</v>
      </c>
      <c r="G211" s="185">
        <f t="shared" si="119"/>
        <v>891236.72000000009</v>
      </c>
      <c r="H211" s="185">
        <f t="shared" si="120"/>
        <v>-551564.8899999999</v>
      </c>
      <c r="I211" s="20">
        <f t="shared" si="116"/>
        <v>7.1077662873233896E-3</v>
      </c>
      <c r="J211" s="181"/>
      <c r="K211" s="185">
        <v>4375454.33</v>
      </c>
      <c r="L211" s="185">
        <v>315620.74</v>
      </c>
      <c r="M211" s="185">
        <v>2504607.75</v>
      </c>
      <c r="N211" s="161">
        <f t="shared" si="121"/>
        <v>6.9354979967412786</v>
      </c>
      <c r="O211" s="161">
        <f t="shared" si="122"/>
        <v>-0.42757767283106352</v>
      </c>
      <c r="P211" s="186">
        <f t="shared" si="123"/>
        <v>2188987.0099999998</v>
      </c>
      <c r="Q211" s="186">
        <f t="shared" si="124"/>
        <v>-1870846.58</v>
      </c>
      <c r="R211" s="161">
        <f t="shared" si="125"/>
        <v>6.9943299354117677E-3</v>
      </c>
    </row>
    <row r="212" spans="1:18" ht="15" x14ac:dyDescent="0.25">
      <c r="A212" s="188" t="s">
        <v>69</v>
      </c>
      <c r="B212" s="189">
        <v>553256.22</v>
      </c>
      <c r="C212" s="189">
        <v>90877.98</v>
      </c>
      <c r="D212" s="189">
        <v>265564.2</v>
      </c>
      <c r="E212" s="190">
        <f t="shared" si="117"/>
        <v>1.9222062374185698</v>
      </c>
      <c r="F212" s="190">
        <f t="shared" si="118"/>
        <v>-0.51999780499530579</v>
      </c>
      <c r="G212" s="189">
        <f t="shared" si="119"/>
        <v>174686.22000000003</v>
      </c>
      <c r="H212" s="189">
        <f t="shared" si="120"/>
        <v>-287692.01999999996</v>
      </c>
      <c r="I212" s="190">
        <f t="shared" si="116"/>
        <v>1.882684490178259E-3</v>
      </c>
      <c r="J212" s="181"/>
      <c r="K212" s="189">
        <v>1654999.53</v>
      </c>
      <c r="L212" s="189">
        <v>259870.95999999996</v>
      </c>
      <c r="M212" s="189">
        <v>683206.62000000011</v>
      </c>
      <c r="N212" s="191">
        <f t="shared" si="121"/>
        <v>1.6290225733571777</v>
      </c>
      <c r="O212" s="191">
        <f t="shared" si="122"/>
        <v>-0.58718621509215763</v>
      </c>
      <c r="P212" s="192">
        <f t="shared" si="123"/>
        <v>423335.66000000015</v>
      </c>
      <c r="Q212" s="192">
        <f t="shared" si="124"/>
        <v>-971792.90999999992</v>
      </c>
      <c r="R212" s="191">
        <f t="shared" si="125"/>
        <v>1.9079125321469969E-3</v>
      </c>
    </row>
    <row r="213" spans="1:18" ht="15" x14ac:dyDescent="0.25">
      <c r="A213" s="171" t="s">
        <v>15</v>
      </c>
      <c r="B213" s="172">
        <v>26593168.57</v>
      </c>
      <c r="C213" s="172">
        <v>2794240.9</v>
      </c>
      <c r="D213" s="172">
        <v>20069697.199999999</v>
      </c>
      <c r="E213" s="173">
        <f t="shared" si="117"/>
        <v>6.1825221655011919</v>
      </c>
      <c r="F213" s="173">
        <f t="shared" si="118"/>
        <v>-0.24530628431240009</v>
      </c>
      <c r="G213" s="172">
        <f t="shared" si="119"/>
        <v>17275456.300000001</v>
      </c>
      <c r="H213" s="172">
        <f t="shared" si="120"/>
        <v>-6523471.370000001</v>
      </c>
      <c r="I213" s="173">
        <f t="shared" si="116"/>
        <v>0.14228163148878512</v>
      </c>
      <c r="J213" s="174"/>
      <c r="K213" s="172">
        <v>79423963.170000002</v>
      </c>
      <c r="L213" s="172">
        <v>6722455.4700000007</v>
      </c>
      <c r="M213" s="172">
        <v>53886400.730000004</v>
      </c>
      <c r="N213" s="175">
        <f t="shared" si="121"/>
        <v>7.0158806511216643</v>
      </c>
      <c r="O213" s="175">
        <f t="shared" si="122"/>
        <v>-0.32153472857227094</v>
      </c>
      <c r="P213" s="176">
        <f t="shared" si="123"/>
        <v>47163945.260000005</v>
      </c>
      <c r="Q213" s="176">
        <f t="shared" si="124"/>
        <v>-25537562.439999998</v>
      </c>
      <c r="R213" s="175">
        <f>M213/$M$206</f>
        <v>0.15048235227150181</v>
      </c>
    </row>
    <row r="214" spans="1:18" ht="15" x14ac:dyDescent="0.25">
      <c r="A214" s="24" t="s">
        <v>16</v>
      </c>
      <c r="B214" s="193">
        <v>1814120.33</v>
      </c>
      <c r="C214" s="193">
        <v>280840.90999999997</v>
      </c>
      <c r="D214" s="193">
        <v>1947364.83</v>
      </c>
      <c r="E214" s="194">
        <f t="shared" si="117"/>
        <v>5.9340497080713783</v>
      </c>
      <c r="F214" s="194">
        <f t="shared" si="118"/>
        <v>7.3448545720227854E-2</v>
      </c>
      <c r="G214" s="193">
        <f t="shared" si="119"/>
        <v>1666523.9200000002</v>
      </c>
      <c r="H214" s="193">
        <f t="shared" si="120"/>
        <v>133244.5</v>
      </c>
      <c r="I214" s="194">
        <f t="shared" si="116"/>
        <v>1.3805601666789508E-2</v>
      </c>
      <c r="J214" s="181"/>
      <c r="K214" s="193">
        <v>5644350.7199999997</v>
      </c>
      <c r="L214" s="193">
        <v>748811.40999999992</v>
      </c>
      <c r="M214" s="193">
        <v>4931197.01</v>
      </c>
      <c r="N214" s="195">
        <f t="shared" si="121"/>
        <v>5.5853657464968389</v>
      </c>
      <c r="O214" s="195">
        <f t="shared" si="122"/>
        <v>-0.12634822770191001</v>
      </c>
      <c r="P214" s="196">
        <f t="shared" si="123"/>
        <v>4182385.5999999996</v>
      </c>
      <c r="Q214" s="196">
        <f t="shared" si="124"/>
        <v>-713153.71</v>
      </c>
      <c r="R214" s="195">
        <f t="shared" si="125"/>
        <v>1.3770786608983383E-2</v>
      </c>
    </row>
    <row r="215" spans="1:18" ht="15" x14ac:dyDescent="0.25">
      <c r="A215" s="25" t="s">
        <v>12</v>
      </c>
      <c r="B215" s="185">
        <v>16189251.380000001</v>
      </c>
      <c r="C215" s="185">
        <v>1850496.21</v>
      </c>
      <c r="D215" s="185">
        <v>12898641.09</v>
      </c>
      <c r="E215" s="20">
        <f t="shared" si="117"/>
        <v>5.9703688233979149</v>
      </c>
      <c r="F215" s="20">
        <f t="shared" si="118"/>
        <v>-0.20325895328706678</v>
      </c>
      <c r="G215" s="185">
        <f t="shared" si="119"/>
        <v>11048144.879999999</v>
      </c>
      <c r="H215" s="185">
        <f t="shared" si="120"/>
        <v>-3290610.290000001</v>
      </c>
      <c r="I215" s="20">
        <f t="shared" si="116"/>
        <v>9.1443317753368086E-2</v>
      </c>
      <c r="J215" s="181"/>
      <c r="K215" s="185">
        <v>48089629.770000003</v>
      </c>
      <c r="L215" s="185">
        <v>4357070.07</v>
      </c>
      <c r="M215" s="185">
        <v>34364358.209999993</v>
      </c>
      <c r="N215" s="161">
        <f t="shared" si="121"/>
        <v>6.8870336390986688</v>
      </c>
      <c r="O215" s="161">
        <f t="shared" si="122"/>
        <v>-0.28541021475200279</v>
      </c>
      <c r="P215" s="186">
        <f t="shared" si="123"/>
        <v>30007288.139999993</v>
      </c>
      <c r="Q215" s="186">
        <f t="shared" si="124"/>
        <v>-13725271.56000001</v>
      </c>
      <c r="R215" s="161">
        <f t="shared" si="125"/>
        <v>9.5965389925594571E-2</v>
      </c>
    </row>
    <row r="216" spans="1:18" ht="15" x14ac:dyDescent="0.25">
      <c r="A216" s="25" t="s">
        <v>13</v>
      </c>
      <c r="B216" s="185">
        <v>5127116.9000000004</v>
      </c>
      <c r="C216" s="185">
        <v>222591.97</v>
      </c>
      <c r="D216" s="185">
        <v>3286708.7</v>
      </c>
      <c r="E216" s="20">
        <f t="shared" si="117"/>
        <v>13.765621149765646</v>
      </c>
      <c r="F216" s="20">
        <f t="shared" si="118"/>
        <v>-0.3589557710299135</v>
      </c>
      <c r="G216" s="185">
        <f t="shared" si="119"/>
        <v>3064116.73</v>
      </c>
      <c r="H216" s="185">
        <f t="shared" si="120"/>
        <v>-1840408.2000000002</v>
      </c>
      <c r="I216" s="20">
        <f t="shared" si="116"/>
        <v>2.330071407676166E-2</v>
      </c>
      <c r="J216" s="181"/>
      <c r="K216" s="185">
        <v>15691129.07</v>
      </c>
      <c r="L216" s="185">
        <v>733011.57</v>
      </c>
      <c r="M216" s="185">
        <v>8685731.0700000003</v>
      </c>
      <c r="N216" s="161">
        <f t="shared" si="121"/>
        <v>10.849377861798281</v>
      </c>
      <c r="O216" s="161">
        <f t="shared" si="122"/>
        <v>-0.44645595410936223</v>
      </c>
      <c r="P216" s="186">
        <f t="shared" si="123"/>
        <v>7952719.5</v>
      </c>
      <c r="Q216" s="186">
        <f t="shared" si="124"/>
        <v>-7005398</v>
      </c>
      <c r="R216" s="161">
        <f t="shared" si="125"/>
        <v>2.4255641959838654E-2</v>
      </c>
    </row>
    <row r="217" spans="1:18" ht="15" x14ac:dyDescent="0.25">
      <c r="A217" s="26" t="s">
        <v>14</v>
      </c>
      <c r="B217" s="197">
        <v>3462679.96</v>
      </c>
      <c r="C217" s="197">
        <v>440311.81</v>
      </c>
      <c r="D217" s="197">
        <v>1936982.58</v>
      </c>
      <c r="E217" s="89">
        <f t="shared" si="117"/>
        <v>3.3991156630570503</v>
      </c>
      <c r="F217" s="89">
        <f t="shared" si="118"/>
        <v>-0.44061172202584953</v>
      </c>
      <c r="G217" s="197">
        <f t="shared" si="119"/>
        <v>1496670.77</v>
      </c>
      <c r="H217" s="197">
        <f t="shared" si="120"/>
        <v>-1525697.38</v>
      </c>
      <c r="I217" s="89">
        <f t="shared" si="116"/>
        <v>1.373199799186588E-2</v>
      </c>
      <c r="J217" s="181"/>
      <c r="K217" s="197">
        <v>9998853.6099999994</v>
      </c>
      <c r="L217" s="197">
        <v>883562.40999999992</v>
      </c>
      <c r="M217" s="197">
        <v>5905114.4500000002</v>
      </c>
      <c r="N217" s="198">
        <f t="shared" si="121"/>
        <v>5.6833020318281768</v>
      </c>
      <c r="O217" s="198">
        <f t="shared" si="122"/>
        <v>-0.40942085159700614</v>
      </c>
      <c r="P217" s="199">
        <f t="shared" si="123"/>
        <v>5021552.04</v>
      </c>
      <c r="Q217" s="199">
        <f t="shared" si="124"/>
        <v>-4093739.1599999992</v>
      </c>
      <c r="R217" s="198">
        <f t="shared" si="125"/>
        <v>1.6490533805011021E-2</v>
      </c>
    </row>
    <row r="218" spans="1:18" ht="15" x14ac:dyDescent="0.25">
      <c r="A218" s="366" t="s">
        <v>17</v>
      </c>
      <c r="B218" s="367"/>
      <c r="C218" s="367"/>
      <c r="D218" s="367"/>
      <c r="E218" s="367"/>
      <c r="F218" s="367"/>
      <c r="G218" s="367"/>
      <c r="H218" s="367"/>
      <c r="I218" s="367"/>
      <c r="J218" s="367"/>
      <c r="K218" s="367"/>
      <c r="L218" s="367"/>
      <c r="M218" s="367"/>
      <c r="N218" s="367"/>
      <c r="O218" s="367"/>
      <c r="P218" s="367"/>
      <c r="Q218" s="367"/>
      <c r="R218" s="368"/>
    </row>
    <row r="219" spans="1:18" ht="21" x14ac:dyDescent="0.35">
      <c r="A219" s="379" t="s">
        <v>70</v>
      </c>
      <c r="B219" s="379"/>
      <c r="C219" s="379"/>
      <c r="D219" s="379"/>
      <c r="E219" s="379"/>
      <c r="F219" s="379"/>
      <c r="G219" s="379"/>
      <c r="H219" s="379"/>
      <c r="I219" s="379"/>
      <c r="J219" s="379"/>
      <c r="K219" s="379"/>
      <c r="L219" s="379"/>
      <c r="M219" s="379"/>
      <c r="N219" s="379"/>
      <c r="O219" s="379"/>
      <c r="P219" s="379"/>
      <c r="Q219" s="379"/>
      <c r="R219" s="379"/>
    </row>
    <row r="220" spans="1:18" ht="15" x14ac:dyDescent="0.25">
      <c r="A220" s="55"/>
      <c r="B220" s="321" t="s">
        <v>110</v>
      </c>
      <c r="C220" s="322"/>
      <c r="D220" s="322"/>
      <c r="E220" s="322"/>
      <c r="F220" s="322"/>
      <c r="G220" s="322"/>
      <c r="H220" s="322"/>
      <c r="I220" s="323"/>
      <c r="J220" s="165"/>
      <c r="K220" s="321" t="str">
        <f>CONCATENATE("acumulado ",B220)</f>
        <v>acumulado marzo</v>
      </c>
      <c r="L220" s="322"/>
      <c r="M220" s="322"/>
      <c r="N220" s="322"/>
      <c r="O220" s="322"/>
      <c r="P220" s="322"/>
      <c r="Q220" s="322"/>
      <c r="R220" s="323"/>
    </row>
    <row r="221" spans="1:18" ht="15" x14ac:dyDescent="0.25">
      <c r="A221" s="3"/>
      <c r="B221" s="4">
        <v>2019</v>
      </c>
      <c r="C221" s="4">
        <v>2021</v>
      </c>
      <c r="D221" s="4">
        <v>2022</v>
      </c>
      <c r="E221" s="4" t="s">
        <v>4</v>
      </c>
      <c r="F221" s="4" t="s">
        <v>5</v>
      </c>
      <c r="G221" s="4" t="s">
        <v>6</v>
      </c>
      <c r="H221" s="4" t="s">
        <v>7</v>
      </c>
      <c r="I221" s="4" t="str">
        <f>CONCATENATE("cuota ",RIGHT(D221,2))</f>
        <v>cuota 22</v>
      </c>
      <c r="J221" s="166"/>
      <c r="K221" s="4">
        <v>2019</v>
      </c>
      <c r="L221" s="4">
        <v>2021</v>
      </c>
      <c r="M221" s="4">
        <v>2022</v>
      </c>
      <c r="N221" s="4" t="s">
        <v>4</v>
      </c>
      <c r="O221" s="4" t="s">
        <v>5</v>
      </c>
      <c r="P221" s="4" t="s">
        <v>6</v>
      </c>
      <c r="Q221" s="4" t="s">
        <v>7</v>
      </c>
      <c r="R221" s="4" t="str">
        <f>CONCATENATE("cuota ",RIGHT(M221,2))</f>
        <v>cuota 22</v>
      </c>
    </row>
    <row r="222" spans="1:18" ht="15" x14ac:dyDescent="0.25">
      <c r="A222" s="167" t="s">
        <v>43</v>
      </c>
      <c r="B222" s="168">
        <v>135366611.24000001</v>
      </c>
      <c r="C222" s="168">
        <v>16791024.449999999</v>
      </c>
      <c r="D222" s="168">
        <v>141056136.27000001</v>
      </c>
      <c r="E222" s="200">
        <f t="shared" ref="E222:E232" si="126">D222/C222-1</f>
        <v>7.4006867293913103</v>
      </c>
      <c r="F222" s="200">
        <f t="shared" ref="F222:F232" si="127">D222/B222-1</f>
        <v>4.2030490221201422E-2</v>
      </c>
      <c r="G222" s="168">
        <f>D222-C222</f>
        <v>124265111.82000001</v>
      </c>
      <c r="H222" s="168">
        <f>D222-B222</f>
        <v>5689525.0300000012</v>
      </c>
      <c r="I222" s="169">
        <f>D222/$D$222</f>
        <v>1</v>
      </c>
      <c r="J222" s="170"/>
      <c r="K222" s="168">
        <v>403878196.5</v>
      </c>
      <c r="L222" s="168">
        <v>39365321.840000004</v>
      </c>
      <c r="M222" s="168">
        <v>358091164.28999996</v>
      </c>
      <c r="N222" s="200">
        <f t="shared" ref="N222:N232" si="128">M222/L222-1</f>
        <v>8.0966146738354698</v>
      </c>
      <c r="O222" s="200">
        <f t="shared" ref="O222:O232" si="129">M222/K222-1</f>
        <v>-0.11336841802006026</v>
      </c>
      <c r="P222" s="168">
        <f>M222-L222</f>
        <v>318725842.44999993</v>
      </c>
      <c r="Q222" s="168">
        <f>M222-K222</f>
        <v>-45787032.210000038</v>
      </c>
      <c r="R222" s="169">
        <f>M222/$M$222</f>
        <v>1</v>
      </c>
    </row>
    <row r="223" spans="1:18" ht="15" x14ac:dyDescent="0.25">
      <c r="A223" s="82" t="s">
        <v>44</v>
      </c>
      <c r="B223" s="201">
        <v>60480852.530000001</v>
      </c>
      <c r="C223" s="201">
        <v>7520477.0700000003</v>
      </c>
      <c r="D223" s="201">
        <v>68931463.450000003</v>
      </c>
      <c r="E223" s="202">
        <f t="shared" si="126"/>
        <v>8.1658365298359996</v>
      </c>
      <c r="F223" s="202">
        <f t="shared" si="127"/>
        <v>0.13972374010118815</v>
      </c>
      <c r="G223" s="201">
        <f t="shared" ref="G223:G232" si="130">D223-C223</f>
        <v>61410986.380000003</v>
      </c>
      <c r="H223" s="201">
        <f t="shared" ref="H223:H232" si="131">D223-B223</f>
        <v>8450610.9200000018</v>
      </c>
      <c r="I223" s="84">
        <f t="shared" ref="I223:I232" si="132">D223/$D$222</f>
        <v>0.48868106891894519</v>
      </c>
      <c r="J223" s="166"/>
      <c r="K223" s="201">
        <v>179974507.25</v>
      </c>
      <c r="L223" s="201">
        <v>18796994.449999999</v>
      </c>
      <c r="M223" s="201">
        <v>175387427.66000003</v>
      </c>
      <c r="N223" s="202">
        <f t="shared" si="128"/>
        <v>8.3306101742238923</v>
      </c>
      <c r="O223" s="202">
        <f t="shared" si="129"/>
        <v>-2.5487385186325984E-2</v>
      </c>
      <c r="P223" s="201">
        <f t="shared" ref="P223:P232" si="133">M223-L223</f>
        <v>156590433.21000004</v>
      </c>
      <c r="Q223" s="201">
        <f t="shared" ref="Q223:Q232" si="134">M223-K223</f>
        <v>-4587079.5899999738</v>
      </c>
      <c r="R223" s="84">
        <f t="shared" ref="R223:R232" si="135">M223/$M$222</f>
        <v>0.48978429280082042</v>
      </c>
    </row>
    <row r="224" spans="1:18" ht="15" x14ac:dyDescent="0.25">
      <c r="A224" s="85" t="s">
        <v>45</v>
      </c>
      <c r="B224" s="185">
        <v>38219257.399999999</v>
      </c>
      <c r="C224" s="185">
        <v>2511864.2999999998</v>
      </c>
      <c r="D224" s="185">
        <v>34369849.039999999</v>
      </c>
      <c r="E224" s="161">
        <f t="shared" si="126"/>
        <v>12.683003910681004</v>
      </c>
      <c r="F224" s="161">
        <f t="shared" si="127"/>
        <v>-0.10071907781232814</v>
      </c>
      <c r="G224" s="185">
        <f t="shared" si="130"/>
        <v>31857984.739999998</v>
      </c>
      <c r="H224" s="185">
        <f t="shared" si="131"/>
        <v>-3849408.3599999994</v>
      </c>
      <c r="I224" s="20">
        <f t="shared" si="132"/>
        <v>0.24366078604486646</v>
      </c>
      <c r="J224" s="166"/>
      <c r="K224" s="185">
        <v>112810649.62</v>
      </c>
      <c r="L224" s="185">
        <v>5986482.46</v>
      </c>
      <c r="M224" s="185">
        <v>88245485.270000011</v>
      </c>
      <c r="N224" s="161">
        <f t="shared" si="128"/>
        <v>13.740790749765265</v>
      </c>
      <c r="O224" s="161">
        <f t="shared" si="129"/>
        <v>-0.21775572104891838</v>
      </c>
      <c r="P224" s="185">
        <f t="shared" si="133"/>
        <v>82259002.810000017</v>
      </c>
      <c r="Q224" s="185">
        <f t="shared" si="134"/>
        <v>-24565164.349999994</v>
      </c>
      <c r="R224" s="20">
        <f t="shared" si="135"/>
        <v>0.24643301502556608</v>
      </c>
    </row>
    <row r="225" spans="1:18" ht="15" x14ac:dyDescent="0.25">
      <c r="A225" s="85" t="s">
        <v>46</v>
      </c>
      <c r="B225" s="185">
        <v>936053.98</v>
      </c>
      <c r="C225" s="185">
        <v>165110.24</v>
      </c>
      <c r="D225" s="185">
        <v>769230.74</v>
      </c>
      <c r="E225" s="161">
        <f t="shared" si="126"/>
        <v>3.6588917804250061</v>
      </c>
      <c r="F225" s="161">
        <f t="shared" si="127"/>
        <v>-0.17821967916850268</v>
      </c>
      <c r="G225" s="185">
        <f t="shared" si="130"/>
        <v>604120.5</v>
      </c>
      <c r="H225" s="185">
        <f t="shared" si="131"/>
        <v>-166823.24</v>
      </c>
      <c r="I225" s="20">
        <f t="shared" si="132"/>
        <v>5.4533660168288684E-3</v>
      </c>
      <c r="J225" s="166"/>
      <c r="K225" s="185">
        <v>2728956.92</v>
      </c>
      <c r="L225" s="185">
        <v>377855.49</v>
      </c>
      <c r="M225" s="185">
        <v>2051070.97</v>
      </c>
      <c r="N225" s="161">
        <f t="shared" si="128"/>
        <v>4.4281888824746201</v>
      </c>
      <c r="O225" s="161">
        <f t="shared" si="129"/>
        <v>-0.24840478243973163</v>
      </c>
      <c r="P225" s="185">
        <f t="shared" si="133"/>
        <v>1673215.48</v>
      </c>
      <c r="Q225" s="185">
        <f t="shared" si="134"/>
        <v>-677885.95</v>
      </c>
      <c r="R225" s="20">
        <f t="shared" si="135"/>
        <v>5.7277899444034899E-3</v>
      </c>
    </row>
    <row r="226" spans="1:18" ht="15" x14ac:dyDescent="0.25">
      <c r="A226" s="85" t="s">
        <v>47</v>
      </c>
      <c r="B226" s="185">
        <v>14969574.6</v>
      </c>
      <c r="C226" s="185">
        <v>858121.05</v>
      </c>
      <c r="D226" s="185">
        <v>11556777.91</v>
      </c>
      <c r="E226" s="161">
        <f t="shared" si="126"/>
        <v>12.467538070532123</v>
      </c>
      <c r="F226" s="161">
        <f t="shared" si="127"/>
        <v>-0.22798220932744473</v>
      </c>
      <c r="G226" s="185">
        <f t="shared" si="130"/>
        <v>10698656.859999999</v>
      </c>
      <c r="H226" s="185">
        <f t="shared" si="131"/>
        <v>-3412796.6899999995</v>
      </c>
      <c r="I226" s="20">
        <f t="shared" si="132"/>
        <v>8.1930345007315428E-2</v>
      </c>
      <c r="J226" s="166"/>
      <c r="K226" s="185">
        <v>44751406.82</v>
      </c>
      <c r="L226" s="185">
        <v>2224152.0300000003</v>
      </c>
      <c r="M226" s="185">
        <v>29704893.18</v>
      </c>
      <c r="N226" s="161">
        <f t="shared" si="128"/>
        <v>12.355603744407704</v>
      </c>
      <c r="O226" s="161">
        <f t="shared" si="129"/>
        <v>-0.33622437168333918</v>
      </c>
      <c r="P226" s="185">
        <f t="shared" si="133"/>
        <v>27480741.149999999</v>
      </c>
      <c r="Q226" s="185">
        <f t="shared" si="134"/>
        <v>-15046513.640000001</v>
      </c>
      <c r="R226" s="20">
        <f t="shared" si="135"/>
        <v>8.2953437957333981E-2</v>
      </c>
    </row>
    <row r="227" spans="1:18" ht="15" x14ac:dyDescent="0.25">
      <c r="A227" s="85" t="s">
        <v>48</v>
      </c>
      <c r="B227" s="185">
        <v>3556485.64</v>
      </c>
      <c r="C227" s="185">
        <v>1746265.17</v>
      </c>
      <c r="D227" s="185">
        <v>4629804.6500000004</v>
      </c>
      <c r="E227" s="161">
        <f t="shared" si="126"/>
        <v>1.6512609479578639</v>
      </c>
      <c r="F227" s="161">
        <f t="shared" si="127"/>
        <v>0.30179202691789864</v>
      </c>
      <c r="G227" s="185">
        <f t="shared" si="130"/>
        <v>2883539.4800000004</v>
      </c>
      <c r="H227" s="185">
        <f t="shared" si="131"/>
        <v>1073319.0100000002</v>
      </c>
      <c r="I227" s="20">
        <f t="shared" si="132"/>
        <v>3.282242639297836E-2</v>
      </c>
      <c r="J227" s="166"/>
      <c r="K227" s="185">
        <v>11451997.050000001</v>
      </c>
      <c r="L227" s="185">
        <v>2191711.67</v>
      </c>
      <c r="M227" s="185">
        <v>12910952.43</v>
      </c>
      <c r="N227" s="161">
        <f t="shared" si="128"/>
        <v>4.8908079044904662</v>
      </c>
      <c r="O227" s="161">
        <f t="shared" si="129"/>
        <v>0.12739746383361128</v>
      </c>
      <c r="P227" s="185">
        <f t="shared" si="133"/>
        <v>10719240.76</v>
      </c>
      <c r="Q227" s="185">
        <f t="shared" si="134"/>
        <v>1458955.379999999</v>
      </c>
      <c r="R227" s="20">
        <f t="shared" si="135"/>
        <v>3.6054931585924502E-2</v>
      </c>
    </row>
    <row r="228" spans="1:18" ht="15" x14ac:dyDescent="0.25">
      <c r="A228" s="85" t="s">
        <v>49</v>
      </c>
      <c r="B228" s="185">
        <v>2610802.9700000002</v>
      </c>
      <c r="C228" s="185">
        <v>1176700.08</v>
      </c>
      <c r="D228" s="185">
        <v>2445706.7599999998</v>
      </c>
      <c r="E228" s="161">
        <f t="shared" si="126"/>
        <v>1.0784453078306919</v>
      </c>
      <c r="F228" s="161">
        <f t="shared" si="127"/>
        <v>-6.323579829541881E-2</v>
      </c>
      <c r="G228" s="185">
        <f t="shared" si="130"/>
        <v>1269006.6799999997</v>
      </c>
      <c r="H228" s="185">
        <f t="shared" si="131"/>
        <v>-165096.21000000043</v>
      </c>
      <c r="I228" s="20">
        <f t="shared" si="132"/>
        <v>1.7338535030610756E-2</v>
      </c>
      <c r="J228" s="166"/>
      <c r="K228" s="185">
        <v>7200702.5199999996</v>
      </c>
      <c r="L228" s="185">
        <v>2311792</v>
      </c>
      <c r="M228" s="185">
        <v>6989163.3499999996</v>
      </c>
      <c r="N228" s="161">
        <f t="shared" si="128"/>
        <v>2.0232665179220275</v>
      </c>
      <c r="O228" s="161">
        <f t="shared" si="129"/>
        <v>-2.9377573842614413E-2</v>
      </c>
      <c r="P228" s="185">
        <f t="shared" si="133"/>
        <v>4677371.3499999996</v>
      </c>
      <c r="Q228" s="185">
        <f t="shared" si="134"/>
        <v>-211539.16999999993</v>
      </c>
      <c r="R228" s="20">
        <f t="shared" si="135"/>
        <v>1.9517832459948186E-2</v>
      </c>
    </row>
    <row r="229" spans="1:18" ht="15" x14ac:dyDescent="0.25">
      <c r="A229" s="85" t="s">
        <v>50</v>
      </c>
      <c r="B229" s="185">
        <v>804293.64</v>
      </c>
      <c r="C229" s="185">
        <v>244915.55</v>
      </c>
      <c r="D229" s="185">
        <v>706740.46</v>
      </c>
      <c r="E229" s="161">
        <f t="shared" si="126"/>
        <v>1.885649604526948</v>
      </c>
      <c r="F229" s="161">
        <f t="shared" si="127"/>
        <v>-0.12129050280691023</v>
      </c>
      <c r="G229" s="185">
        <f t="shared" si="130"/>
        <v>461824.91</v>
      </c>
      <c r="H229" s="185">
        <f t="shared" si="131"/>
        <v>-97553.180000000051</v>
      </c>
      <c r="I229" s="20">
        <f t="shared" si="132"/>
        <v>5.0103489198598614E-3</v>
      </c>
      <c r="J229" s="166"/>
      <c r="K229" s="185">
        <v>2135942.84</v>
      </c>
      <c r="L229" s="185">
        <v>622735.23</v>
      </c>
      <c r="M229" s="185">
        <v>2070583.8599999999</v>
      </c>
      <c r="N229" s="161">
        <f t="shared" si="128"/>
        <v>2.3249826896737478</v>
      </c>
      <c r="O229" s="161">
        <f t="shared" si="129"/>
        <v>-3.0599592262497088E-2</v>
      </c>
      <c r="P229" s="185">
        <f t="shared" si="133"/>
        <v>1447848.63</v>
      </c>
      <c r="Q229" s="185">
        <f t="shared" si="134"/>
        <v>-65358.979999999981</v>
      </c>
      <c r="R229" s="20">
        <f t="shared" si="135"/>
        <v>5.7822813475596913E-3</v>
      </c>
    </row>
    <row r="230" spans="1:18" ht="15" x14ac:dyDescent="0.25">
      <c r="A230" s="85" t="s">
        <v>51</v>
      </c>
      <c r="B230" s="185">
        <v>6976773.3799999999</v>
      </c>
      <c r="C230" s="185">
        <v>941653.77</v>
      </c>
      <c r="D230" s="185">
        <v>7203778.7699999996</v>
      </c>
      <c r="E230" s="161">
        <f t="shared" si="126"/>
        <v>6.6501353252161879</v>
      </c>
      <c r="F230" s="161">
        <f t="shared" si="127"/>
        <v>3.2537303082073032E-2</v>
      </c>
      <c r="G230" s="185">
        <f t="shared" si="130"/>
        <v>6262125</v>
      </c>
      <c r="H230" s="185">
        <f t="shared" si="131"/>
        <v>227005.38999999966</v>
      </c>
      <c r="I230" s="20">
        <f t="shared" si="132"/>
        <v>5.1070296978863922E-2</v>
      </c>
      <c r="J230" s="166"/>
      <c r="K230" s="185">
        <v>20810964.890000001</v>
      </c>
      <c r="L230" s="185">
        <v>2551740.86</v>
      </c>
      <c r="M230" s="185">
        <v>19259328.960000001</v>
      </c>
      <c r="N230" s="161">
        <f t="shared" si="128"/>
        <v>6.5475254019328597</v>
      </c>
      <c r="O230" s="161">
        <f t="shared" si="129"/>
        <v>-7.455857708671576E-2</v>
      </c>
      <c r="P230" s="185">
        <f t="shared" si="133"/>
        <v>16707588.100000001</v>
      </c>
      <c r="Q230" s="185">
        <f t="shared" si="134"/>
        <v>-1551635.9299999997</v>
      </c>
      <c r="R230" s="20">
        <f t="shared" si="135"/>
        <v>5.3783312409246831E-2</v>
      </c>
    </row>
    <row r="231" spans="1:18" ht="15" x14ac:dyDescent="0.25">
      <c r="A231" s="85" t="s">
        <v>52</v>
      </c>
      <c r="B231" s="185">
        <v>4551227.26</v>
      </c>
      <c r="C231" s="185">
        <v>1100068.82</v>
      </c>
      <c r="D231" s="185">
        <v>8391508.5500000007</v>
      </c>
      <c r="E231" s="161">
        <f t="shared" si="126"/>
        <v>6.6281668905041782</v>
      </c>
      <c r="F231" s="161">
        <f t="shared" si="127"/>
        <v>0.84379027251651695</v>
      </c>
      <c r="G231" s="185">
        <f t="shared" si="130"/>
        <v>7291439.7300000004</v>
      </c>
      <c r="H231" s="185">
        <f t="shared" si="131"/>
        <v>3840281.290000001</v>
      </c>
      <c r="I231" s="20">
        <f t="shared" si="132"/>
        <v>5.9490560084089844E-2</v>
      </c>
      <c r="J231" s="166"/>
      <c r="K231" s="185">
        <v>16028145.35</v>
      </c>
      <c r="L231" s="185">
        <v>3001643.7199999997</v>
      </c>
      <c r="M231" s="185">
        <v>15642205.450000001</v>
      </c>
      <c r="N231" s="161">
        <f t="shared" si="128"/>
        <v>4.2112132248660084</v>
      </c>
      <c r="O231" s="161">
        <f t="shared" si="129"/>
        <v>-2.4078886956187873E-2</v>
      </c>
      <c r="P231" s="185">
        <f t="shared" si="133"/>
        <v>12640561.73</v>
      </c>
      <c r="Q231" s="185">
        <f t="shared" si="134"/>
        <v>-385939.89999999851</v>
      </c>
      <c r="R231" s="20">
        <f t="shared" si="135"/>
        <v>4.3682187693780038E-2</v>
      </c>
    </row>
    <row r="232" spans="1:18" ht="15" x14ac:dyDescent="0.25">
      <c r="A232" s="87" t="s">
        <v>53</v>
      </c>
      <c r="B232" s="197">
        <v>2261289.84</v>
      </c>
      <c r="C232" s="197">
        <v>525848.4</v>
      </c>
      <c r="D232" s="197">
        <v>2051275.93</v>
      </c>
      <c r="E232" s="198">
        <f t="shared" si="126"/>
        <v>2.9008884119453437</v>
      </c>
      <c r="F232" s="198">
        <f t="shared" si="127"/>
        <v>-9.2873503557597825E-2</v>
      </c>
      <c r="G232" s="197">
        <f t="shared" si="130"/>
        <v>1525427.5299999998</v>
      </c>
      <c r="H232" s="197">
        <f t="shared" si="131"/>
        <v>-210013.90999999992</v>
      </c>
      <c r="I232" s="89">
        <f t="shared" si="132"/>
        <v>1.454226653474747E-2</v>
      </c>
      <c r="J232" s="166"/>
      <c r="K232" s="197">
        <v>5984923.2400000002</v>
      </c>
      <c r="L232" s="197">
        <v>1300213.94</v>
      </c>
      <c r="M232" s="197">
        <v>5830053.1399999997</v>
      </c>
      <c r="N232" s="198">
        <f t="shared" si="128"/>
        <v>3.4839183465453383</v>
      </c>
      <c r="O232" s="198">
        <f t="shared" si="129"/>
        <v>-2.5876706148030837E-2</v>
      </c>
      <c r="P232" s="197">
        <f t="shared" si="133"/>
        <v>4529839.1999999993</v>
      </c>
      <c r="Q232" s="197">
        <f t="shared" si="134"/>
        <v>-154870.10000000056</v>
      </c>
      <c r="R232" s="89">
        <f t="shared" si="135"/>
        <v>1.6280918719565315E-2</v>
      </c>
    </row>
    <row r="233" spans="1:18" ht="21" x14ac:dyDescent="0.35">
      <c r="A233" s="379" t="s">
        <v>71</v>
      </c>
      <c r="B233" s="379"/>
      <c r="C233" s="379"/>
      <c r="D233" s="379"/>
      <c r="E233" s="379"/>
      <c r="F233" s="379"/>
      <c r="G233" s="379"/>
      <c r="H233" s="379"/>
      <c r="I233" s="379"/>
      <c r="J233" s="379"/>
      <c r="K233" s="379"/>
      <c r="L233" s="379"/>
      <c r="M233" s="379"/>
      <c r="N233" s="379"/>
      <c r="O233" s="379"/>
      <c r="P233" s="379"/>
      <c r="Q233" s="379"/>
      <c r="R233" s="379"/>
    </row>
    <row r="234" spans="1:18" ht="15" x14ac:dyDescent="0.25">
      <c r="A234" s="55"/>
      <c r="B234" s="321" t="s">
        <v>110</v>
      </c>
      <c r="C234" s="322"/>
      <c r="D234" s="322"/>
      <c r="E234" s="322"/>
      <c r="F234" s="322"/>
      <c r="G234" s="322"/>
      <c r="H234" s="322"/>
      <c r="I234" s="323"/>
      <c r="J234" s="165"/>
      <c r="K234" s="321" t="str">
        <f>CONCATENATE("acumulado ",B234)</f>
        <v>acumulado marzo</v>
      </c>
      <c r="L234" s="322"/>
      <c r="M234" s="322"/>
      <c r="N234" s="322"/>
      <c r="O234" s="322"/>
      <c r="P234" s="322"/>
      <c r="Q234" s="322"/>
      <c r="R234" s="323"/>
    </row>
    <row r="235" spans="1:18" ht="30" customHeight="1" x14ac:dyDescent="0.25">
      <c r="A235" s="3"/>
      <c r="B235" s="4">
        <v>2019</v>
      </c>
      <c r="C235" s="4">
        <v>2021</v>
      </c>
      <c r="D235" s="203">
        <v>2022</v>
      </c>
      <c r="E235" s="4" t="s">
        <v>4</v>
      </c>
      <c r="F235" s="4" t="s">
        <v>5</v>
      </c>
      <c r="G235" s="4" t="s">
        <v>6</v>
      </c>
      <c r="H235" s="309" t="s">
        <v>7</v>
      </c>
      <c r="I235" s="310"/>
      <c r="J235" s="166"/>
      <c r="K235" s="4">
        <v>2019</v>
      </c>
      <c r="L235" s="4">
        <v>2021</v>
      </c>
      <c r="M235" s="203">
        <v>2022</v>
      </c>
      <c r="N235" s="4" t="s">
        <v>4</v>
      </c>
      <c r="O235" s="4" t="s">
        <v>5</v>
      </c>
      <c r="P235" s="4" t="s">
        <v>6</v>
      </c>
      <c r="Q235" s="309" t="s">
        <v>7</v>
      </c>
      <c r="R235" s="310"/>
    </row>
    <row r="236" spans="1:18" ht="15" x14ac:dyDescent="0.25">
      <c r="A236" s="167" t="s">
        <v>8</v>
      </c>
      <c r="B236" s="204">
        <v>93.23</v>
      </c>
      <c r="C236" s="204">
        <v>94.84</v>
      </c>
      <c r="D236" s="204">
        <v>110.91</v>
      </c>
      <c r="E236" s="205">
        <f t="shared" ref="E236:E247" si="136">D236/C236-1</f>
        <v>0.16944327288064098</v>
      </c>
      <c r="F236" s="205">
        <f t="shared" ref="F236:F247" si="137">D236/B236-1</f>
        <v>0.18963852837069606</v>
      </c>
      <c r="G236" s="206">
        <f>D236-C236</f>
        <v>16.069999999999993</v>
      </c>
      <c r="H236" s="408">
        <f>D236-B236</f>
        <v>17.679999999999993</v>
      </c>
      <c r="I236" s="409"/>
      <c r="J236" s="207"/>
      <c r="K236" s="204">
        <v>94.994638469006432</v>
      </c>
      <c r="L236" s="204">
        <v>89.618265786415762</v>
      </c>
      <c r="M236" s="204">
        <v>108.77232178493246</v>
      </c>
      <c r="N236" s="205">
        <f t="shared" ref="N236:N247" si="138">M236/L236-1</f>
        <v>0.21372937570746942</v>
      </c>
      <c r="O236" s="205">
        <f t="shared" ref="O236:O247" si="139">M236/K236-1</f>
        <v>0.14503643087626705</v>
      </c>
      <c r="P236" s="206">
        <f>M236-L236</f>
        <v>19.154055998516696</v>
      </c>
      <c r="Q236" s="408">
        <f>M236-K236</f>
        <v>13.777683315926026</v>
      </c>
      <c r="R236" s="409"/>
    </row>
    <row r="237" spans="1:18" ht="15" x14ac:dyDescent="0.25">
      <c r="A237" s="171" t="s">
        <v>9</v>
      </c>
      <c r="B237" s="208">
        <v>101.21</v>
      </c>
      <c r="C237" s="208">
        <v>108.91</v>
      </c>
      <c r="D237" s="208">
        <v>119.9</v>
      </c>
      <c r="E237" s="209">
        <f t="shared" si="136"/>
        <v>0.10090900743733378</v>
      </c>
      <c r="F237" s="209">
        <f t="shared" si="137"/>
        <v>0.18466554688271919</v>
      </c>
      <c r="G237" s="210">
        <f t="shared" ref="G237:G247" si="140">D237-C237</f>
        <v>10.990000000000009</v>
      </c>
      <c r="H237" s="402">
        <f t="shared" ref="H237:H247" si="141">D237-B237</f>
        <v>18.690000000000012</v>
      </c>
      <c r="I237" s="403"/>
      <c r="J237" s="211"/>
      <c r="K237" s="208">
        <v>103.75429994069869</v>
      </c>
      <c r="L237" s="208">
        <v>102.10078435668991</v>
      </c>
      <c r="M237" s="208">
        <v>118.2325138755709</v>
      </c>
      <c r="N237" s="209">
        <f t="shared" si="138"/>
        <v>0.15799809590614555</v>
      </c>
      <c r="O237" s="209">
        <f t="shared" si="139"/>
        <v>0.13954326657446781</v>
      </c>
      <c r="P237" s="210">
        <f t="shared" ref="P237:P247" si="142">M237-L237</f>
        <v>16.131729518880988</v>
      </c>
      <c r="Q237" s="402">
        <f t="shared" ref="Q237:Q247" si="143">M237-K237</f>
        <v>14.478213934872215</v>
      </c>
      <c r="R237" s="403"/>
    </row>
    <row r="238" spans="1:18" ht="15" x14ac:dyDescent="0.25">
      <c r="A238" s="178" t="s">
        <v>65</v>
      </c>
      <c r="B238" s="212">
        <v>164.22</v>
      </c>
      <c r="C238" s="212">
        <v>198.03</v>
      </c>
      <c r="D238" s="212">
        <v>222.89</v>
      </c>
      <c r="E238" s="213">
        <f t="shared" si="136"/>
        <v>0.12553653486845429</v>
      </c>
      <c r="F238" s="213">
        <f t="shared" si="137"/>
        <v>0.35726464498843002</v>
      </c>
      <c r="G238" s="214">
        <f t="shared" si="140"/>
        <v>24.859999999999985</v>
      </c>
      <c r="H238" s="404">
        <f t="shared" si="141"/>
        <v>58.669999999999987</v>
      </c>
      <c r="I238" s="405"/>
      <c r="J238" s="166"/>
      <c r="K238" s="212">
        <v>178.0013776190701</v>
      </c>
      <c r="L238" s="212">
        <v>193.13813343194187</v>
      </c>
      <c r="M238" s="212">
        <v>213.50431957785466</v>
      </c>
      <c r="N238" s="213">
        <f>M238/L238-1</f>
        <v>0.10544880901569575</v>
      </c>
      <c r="O238" s="213">
        <f t="shared" si="139"/>
        <v>0.19945318645096255</v>
      </c>
      <c r="P238" s="214">
        <f t="shared" si="142"/>
        <v>20.366186145912792</v>
      </c>
      <c r="Q238" s="404">
        <f t="shared" si="143"/>
        <v>35.502941958784561</v>
      </c>
      <c r="R238" s="405"/>
    </row>
    <row r="239" spans="1:18" ht="15" x14ac:dyDescent="0.25">
      <c r="A239" s="184" t="s">
        <v>66</v>
      </c>
      <c r="B239" s="215">
        <v>95.51</v>
      </c>
      <c r="C239" s="215">
        <v>89.99</v>
      </c>
      <c r="D239" s="215">
        <v>104.39</v>
      </c>
      <c r="E239" s="216">
        <f t="shared" si="136"/>
        <v>0.160017779753306</v>
      </c>
      <c r="F239" s="216">
        <f t="shared" si="137"/>
        <v>9.2974557637943711E-2</v>
      </c>
      <c r="G239" s="217">
        <f t="shared" si="140"/>
        <v>14.400000000000006</v>
      </c>
      <c r="H239" s="406">
        <f t="shared" si="141"/>
        <v>8.8799999999999955</v>
      </c>
      <c r="I239" s="407"/>
      <c r="J239" s="166"/>
      <c r="K239" s="215">
        <v>96.889629019017121</v>
      </c>
      <c r="L239" s="215">
        <v>88.961578461458984</v>
      </c>
      <c r="M239" s="215">
        <v>102.87542238235596</v>
      </c>
      <c r="N239" s="216">
        <f t="shared" si="138"/>
        <v>0.15640284448105768</v>
      </c>
      <c r="O239" s="216">
        <f t="shared" si="139"/>
        <v>6.1779505442878468E-2</v>
      </c>
      <c r="P239" s="217">
        <f t="shared" si="142"/>
        <v>13.91384392089698</v>
      </c>
      <c r="Q239" s="406">
        <f t="shared" si="143"/>
        <v>5.9857933633388427</v>
      </c>
      <c r="R239" s="407"/>
    </row>
    <row r="240" spans="1:18" ht="15" x14ac:dyDescent="0.25">
      <c r="A240" s="187" t="s">
        <v>67</v>
      </c>
      <c r="B240" s="215">
        <v>67.930000000000007</v>
      </c>
      <c r="C240" s="215">
        <v>46.9</v>
      </c>
      <c r="D240" s="215">
        <v>67.819999999999993</v>
      </c>
      <c r="E240" s="218">
        <f t="shared" si="136"/>
        <v>0.44605543710021323</v>
      </c>
      <c r="F240" s="218">
        <f t="shared" si="137"/>
        <v>-1.6193139997058292E-3</v>
      </c>
      <c r="G240" s="219">
        <f t="shared" si="140"/>
        <v>20.919999999999995</v>
      </c>
      <c r="H240" s="398">
        <f t="shared" si="141"/>
        <v>-0.11000000000001364</v>
      </c>
      <c r="I240" s="399"/>
      <c r="J240" s="166"/>
      <c r="K240" s="215">
        <v>67.922259823512874</v>
      </c>
      <c r="L240" s="215">
        <v>46.229657678891634</v>
      </c>
      <c r="M240" s="215">
        <v>68.285843834893257</v>
      </c>
      <c r="N240" s="218">
        <f t="shared" si="138"/>
        <v>0.47710035642492832</v>
      </c>
      <c r="O240" s="218">
        <f t="shared" si="139"/>
        <v>5.3529433844679009E-3</v>
      </c>
      <c r="P240" s="219">
        <f t="shared" si="142"/>
        <v>22.056186156001623</v>
      </c>
      <c r="Q240" s="398">
        <f t="shared" si="143"/>
        <v>0.36358401138038232</v>
      </c>
      <c r="R240" s="399"/>
    </row>
    <row r="241" spans="1:18" ht="15" x14ac:dyDescent="0.25">
      <c r="A241" s="187" t="s">
        <v>68</v>
      </c>
      <c r="B241" s="215">
        <v>69.39</v>
      </c>
      <c r="C241" s="215">
        <v>115.76</v>
      </c>
      <c r="D241" s="215">
        <v>70.849999999999994</v>
      </c>
      <c r="E241" s="218">
        <f t="shared" si="136"/>
        <v>-0.38795784381478926</v>
      </c>
      <c r="F241" s="218">
        <f t="shared" si="137"/>
        <v>2.1040495748666954E-2</v>
      </c>
      <c r="G241" s="219">
        <f t="shared" si="140"/>
        <v>-44.910000000000011</v>
      </c>
      <c r="H241" s="398">
        <f t="shared" si="141"/>
        <v>1.4599999999999937</v>
      </c>
      <c r="I241" s="399"/>
      <c r="J241" s="166"/>
      <c r="K241" s="215">
        <v>63.951394603308479</v>
      </c>
      <c r="L241" s="215">
        <v>113.94466230628561</v>
      </c>
      <c r="M241" s="215">
        <v>64.416195026347154</v>
      </c>
      <c r="N241" s="218">
        <f t="shared" si="138"/>
        <v>-0.43467123669913477</v>
      </c>
      <c r="O241" s="218">
        <f t="shared" si="139"/>
        <v>7.268026380375936E-3</v>
      </c>
      <c r="P241" s="219">
        <f t="shared" si="142"/>
        <v>-49.528467279938454</v>
      </c>
      <c r="Q241" s="398">
        <f t="shared" si="143"/>
        <v>0.46480042303867464</v>
      </c>
      <c r="R241" s="399"/>
    </row>
    <row r="242" spans="1:18" ht="15" x14ac:dyDescent="0.25">
      <c r="A242" s="188" t="s">
        <v>69</v>
      </c>
      <c r="B242" s="220">
        <v>44.34</v>
      </c>
      <c r="C242" s="220">
        <v>35.659999999999997</v>
      </c>
      <c r="D242" s="220">
        <v>41.46</v>
      </c>
      <c r="E242" s="221">
        <f t="shared" si="136"/>
        <v>0.16264722378014596</v>
      </c>
      <c r="F242" s="221">
        <f t="shared" si="137"/>
        <v>-6.4952638700947252E-2</v>
      </c>
      <c r="G242" s="222">
        <f t="shared" si="140"/>
        <v>5.8000000000000043</v>
      </c>
      <c r="H242" s="400">
        <f t="shared" si="141"/>
        <v>-2.8800000000000026</v>
      </c>
      <c r="I242" s="401"/>
      <c r="J242" s="166"/>
      <c r="K242" s="220">
        <v>45.498289666968446</v>
      </c>
      <c r="L242" s="220">
        <v>37.744725310703501</v>
      </c>
      <c r="M242" s="220">
        <v>45.870479592267209</v>
      </c>
      <c r="N242" s="221">
        <f t="shared" si="138"/>
        <v>0.2152818497068103</v>
      </c>
      <c r="O242" s="221">
        <f t="shared" si="139"/>
        <v>8.1803058537597284E-3</v>
      </c>
      <c r="P242" s="222">
        <f t="shared" si="142"/>
        <v>8.125754281563708</v>
      </c>
      <c r="Q242" s="400">
        <f t="shared" si="143"/>
        <v>0.3721899252987626</v>
      </c>
      <c r="R242" s="401"/>
    </row>
    <row r="243" spans="1:18" ht="15" x14ac:dyDescent="0.25">
      <c r="A243" s="171" t="s">
        <v>15</v>
      </c>
      <c r="B243" s="208">
        <v>70.489999999999995</v>
      </c>
      <c r="C243" s="208">
        <v>57.58</v>
      </c>
      <c r="D243" s="208">
        <v>76.37</v>
      </c>
      <c r="E243" s="209">
        <f t="shared" si="136"/>
        <v>0.32632858631469275</v>
      </c>
      <c r="F243" s="209">
        <f t="shared" si="137"/>
        <v>8.3416087388282101E-2</v>
      </c>
      <c r="G243" s="210">
        <f t="shared" si="140"/>
        <v>18.790000000000006</v>
      </c>
      <c r="H243" s="402">
        <f t="shared" si="141"/>
        <v>5.8800000000000097</v>
      </c>
      <c r="I243" s="403"/>
      <c r="J243" s="211"/>
      <c r="K243" s="208">
        <v>70.623948385963629</v>
      </c>
      <c r="L243" s="208">
        <v>56.230776029700856</v>
      </c>
      <c r="M243" s="208">
        <v>74.931243300646159</v>
      </c>
      <c r="N243" s="209">
        <f t="shared" si="138"/>
        <v>0.33256640920388136</v>
      </c>
      <c r="O243" s="209">
        <f t="shared" si="139"/>
        <v>6.0989154714813365E-2</v>
      </c>
      <c r="P243" s="210">
        <f t="shared" si="142"/>
        <v>18.700467270945303</v>
      </c>
      <c r="Q243" s="402">
        <f t="shared" si="143"/>
        <v>4.3072949146825295</v>
      </c>
      <c r="R243" s="403"/>
    </row>
    <row r="244" spans="1:18" ht="15" x14ac:dyDescent="0.25">
      <c r="A244" s="24" t="s">
        <v>16</v>
      </c>
      <c r="B244" s="223">
        <v>107.51</v>
      </c>
      <c r="C244" s="223">
        <v>78.8</v>
      </c>
      <c r="D244" s="223">
        <v>122.33</v>
      </c>
      <c r="E244" s="224">
        <f t="shared" si="136"/>
        <v>0.55241116751269037</v>
      </c>
      <c r="F244" s="224">
        <f t="shared" si="137"/>
        <v>0.13784764207980649</v>
      </c>
      <c r="G244" s="225">
        <f t="shared" si="140"/>
        <v>43.53</v>
      </c>
      <c r="H244" s="396">
        <f t="shared" si="141"/>
        <v>14.819999999999993</v>
      </c>
      <c r="I244" s="397"/>
      <c r="J244" s="166"/>
      <c r="K244" s="223">
        <v>111.39024748248467</v>
      </c>
      <c r="L244" s="223">
        <v>77.857228770023497</v>
      </c>
      <c r="M244" s="223">
        <v>116.21111569491728</v>
      </c>
      <c r="N244" s="224">
        <f t="shared" si="138"/>
        <v>0.49261818755692421</v>
      </c>
      <c r="O244" s="224">
        <f t="shared" si="139"/>
        <v>4.3279087006164119E-2</v>
      </c>
      <c r="P244" s="225">
        <f t="shared" si="142"/>
        <v>38.353886924893786</v>
      </c>
      <c r="Q244" s="396">
        <f t="shared" si="143"/>
        <v>4.8208682124326145</v>
      </c>
      <c r="R244" s="397"/>
    </row>
    <row r="245" spans="1:18" ht="15" x14ac:dyDescent="0.25">
      <c r="A245" s="25" t="s">
        <v>12</v>
      </c>
      <c r="B245" s="215">
        <v>75.62</v>
      </c>
      <c r="C245" s="215">
        <v>55.99</v>
      </c>
      <c r="D245" s="215">
        <v>79.930000000000007</v>
      </c>
      <c r="E245" s="226">
        <f t="shared" si="136"/>
        <v>0.42757635292016438</v>
      </c>
      <c r="F245" s="226">
        <f t="shared" si="137"/>
        <v>5.6995503834964323E-2</v>
      </c>
      <c r="G245" s="227">
        <f t="shared" si="140"/>
        <v>23.940000000000005</v>
      </c>
      <c r="H245" s="382">
        <f t="shared" si="141"/>
        <v>4.3100000000000023</v>
      </c>
      <c r="I245" s="383"/>
      <c r="J245" s="166"/>
      <c r="K245" s="215">
        <v>74.600296582557888</v>
      </c>
      <c r="L245" s="215">
        <v>56.576893510020057</v>
      </c>
      <c r="M245" s="215">
        <v>78.940247053249593</v>
      </c>
      <c r="N245" s="226">
        <f t="shared" si="138"/>
        <v>0.39527362065697136</v>
      </c>
      <c r="O245" s="226">
        <f t="shared" si="139"/>
        <v>5.8176048481105136E-2</v>
      </c>
      <c r="P245" s="227">
        <f t="shared" si="142"/>
        <v>22.363353543229536</v>
      </c>
      <c r="Q245" s="382">
        <f t="shared" si="143"/>
        <v>4.3399504706917043</v>
      </c>
      <c r="R245" s="383"/>
    </row>
    <row r="246" spans="1:18" ht="15" x14ac:dyDescent="0.25">
      <c r="A246" s="25" t="s">
        <v>13</v>
      </c>
      <c r="B246" s="215">
        <v>52</v>
      </c>
      <c r="C246" s="215">
        <v>35.51</v>
      </c>
      <c r="D246" s="215">
        <v>54.63</v>
      </c>
      <c r="E246" s="226">
        <f t="shared" si="136"/>
        <v>0.53843987609124211</v>
      </c>
      <c r="F246" s="226">
        <f t="shared" si="137"/>
        <v>5.0576923076923075E-2</v>
      </c>
      <c r="G246" s="227">
        <f t="shared" si="140"/>
        <v>19.120000000000005</v>
      </c>
      <c r="H246" s="382">
        <f t="shared" si="141"/>
        <v>2.6300000000000026</v>
      </c>
      <c r="I246" s="383"/>
      <c r="J246" s="166"/>
      <c r="K246" s="215">
        <v>53.657437160554117</v>
      </c>
      <c r="L246" s="215">
        <v>38.428157239094176</v>
      </c>
      <c r="M246" s="215">
        <v>51.258423266449128</v>
      </c>
      <c r="N246" s="226">
        <f t="shared" si="138"/>
        <v>0.33387669222666538</v>
      </c>
      <c r="O246" s="226">
        <f t="shared" si="139"/>
        <v>-4.4709811371099306E-2</v>
      </c>
      <c r="P246" s="227">
        <f t="shared" si="142"/>
        <v>12.830266027354952</v>
      </c>
      <c r="Q246" s="382">
        <f t="shared" si="143"/>
        <v>-2.3990138941049892</v>
      </c>
      <c r="R246" s="383"/>
    </row>
    <row r="247" spans="1:18" ht="15" x14ac:dyDescent="0.25">
      <c r="A247" s="26" t="s">
        <v>14</v>
      </c>
      <c r="B247" s="228">
        <v>72.599999999999994</v>
      </c>
      <c r="C247" s="228">
        <v>77.930000000000007</v>
      </c>
      <c r="D247" s="228">
        <v>76.42</v>
      </c>
      <c r="E247" s="229">
        <f t="shared" si="136"/>
        <v>-1.9376363403054042E-2</v>
      </c>
      <c r="F247" s="229">
        <f t="shared" si="137"/>
        <v>5.261707988980735E-2</v>
      </c>
      <c r="G247" s="230">
        <f t="shared" si="140"/>
        <v>-1.5100000000000051</v>
      </c>
      <c r="H247" s="390">
        <f t="shared" si="141"/>
        <v>3.8200000000000074</v>
      </c>
      <c r="I247" s="391"/>
      <c r="J247" s="166"/>
      <c r="K247" s="228">
        <v>73.059450472133122</v>
      </c>
      <c r="L247" s="228">
        <v>63.781915480644791</v>
      </c>
      <c r="M247" s="228">
        <v>82.081130333944557</v>
      </c>
      <c r="N247" s="229">
        <f t="shared" si="138"/>
        <v>0.28690287388519753</v>
      </c>
      <c r="O247" s="229">
        <f t="shared" si="139"/>
        <v>0.12348409142842587</v>
      </c>
      <c r="P247" s="230">
        <f t="shared" si="142"/>
        <v>18.299214853299766</v>
      </c>
      <c r="Q247" s="390">
        <f t="shared" si="143"/>
        <v>9.0216798618114353</v>
      </c>
      <c r="R247" s="391"/>
    </row>
    <row r="248" spans="1:18" ht="15" x14ac:dyDescent="0.25">
      <c r="A248" s="366" t="s">
        <v>17</v>
      </c>
      <c r="B248" s="367"/>
      <c r="C248" s="367"/>
      <c r="D248" s="367"/>
      <c r="E248" s="367"/>
      <c r="F248" s="367"/>
      <c r="G248" s="367"/>
      <c r="H248" s="367"/>
      <c r="I248" s="367"/>
      <c r="J248" s="367"/>
      <c r="K248" s="367"/>
      <c r="L248" s="367"/>
      <c r="M248" s="367"/>
      <c r="N248" s="367"/>
      <c r="O248" s="367"/>
      <c r="P248" s="367"/>
      <c r="Q248" s="367"/>
      <c r="R248" s="368"/>
    </row>
    <row r="249" spans="1:18" ht="21" x14ac:dyDescent="0.35">
      <c r="A249" s="379" t="s">
        <v>72</v>
      </c>
      <c r="B249" s="379"/>
      <c r="C249" s="379"/>
      <c r="D249" s="379"/>
      <c r="E249" s="379"/>
      <c r="F249" s="379"/>
      <c r="G249" s="379"/>
      <c r="H249" s="379"/>
      <c r="I249" s="379"/>
      <c r="J249" s="379"/>
      <c r="K249" s="379"/>
      <c r="L249" s="379"/>
      <c r="M249" s="379"/>
      <c r="N249" s="379"/>
      <c r="O249" s="379"/>
      <c r="P249" s="379"/>
      <c r="Q249" s="379"/>
      <c r="R249" s="379"/>
    </row>
    <row r="250" spans="1:18" ht="15" x14ac:dyDescent="0.25">
      <c r="A250" s="55"/>
      <c r="B250" s="321" t="s">
        <v>110</v>
      </c>
      <c r="C250" s="322"/>
      <c r="D250" s="322"/>
      <c r="E250" s="322"/>
      <c r="F250" s="322"/>
      <c r="G250" s="322"/>
      <c r="H250" s="322"/>
      <c r="I250" s="323"/>
      <c r="J250" s="165"/>
      <c r="K250" s="321" t="str">
        <f>CONCATENATE("acumulado ",B250)</f>
        <v>acumulado marzo</v>
      </c>
      <c r="L250" s="322"/>
      <c r="M250" s="322"/>
      <c r="N250" s="322"/>
      <c r="O250" s="322"/>
      <c r="P250" s="322"/>
      <c r="Q250" s="322"/>
      <c r="R250" s="323"/>
    </row>
    <row r="251" spans="1:18" ht="30" customHeight="1" x14ac:dyDescent="0.25">
      <c r="A251" s="3"/>
      <c r="B251" s="4">
        <v>2019</v>
      </c>
      <c r="C251" s="4">
        <v>2021</v>
      </c>
      <c r="D251" s="231">
        <v>2022</v>
      </c>
      <c r="E251" s="4" t="s">
        <v>4</v>
      </c>
      <c r="F251" s="4" t="s">
        <v>5</v>
      </c>
      <c r="G251" s="4" t="s">
        <v>6</v>
      </c>
      <c r="H251" s="309" t="s">
        <v>7</v>
      </c>
      <c r="I251" s="310"/>
      <c r="J251" s="166"/>
      <c r="K251" s="4">
        <v>2019</v>
      </c>
      <c r="L251" s="4">
        <v>2021</v>
      </c>
      <c r="M251" s="231">
        <v>2022</v>
      </c>
      <c r="N251" s="4" t="s">
        <v>4</v>
      </c>
      <c r="O251" s="4" t="s">
        <v>5</v>
      </c>
      <c r="P251" s="4" t="s">
        <v>6</v>
      </c>
      <c r="Q251" s="309" t="s">
        <v>7</v>
      </c>
      <c r="R251" s="310"/>
    </row>
    <row r="252" spans="1:18" ht="15" x14ac:dyDescent="0.25">
      <c r="A252" s="167" t="s">
        <v>43</v>
      </c>
      <c r="B252" s="204">
        <v>93.23</v>
      </c>
      <c r="C252" s="204">
        <v>94.84</v>
      </c>
      <c r="D252" s="204">
        <v>110.91</v>
      </c>
      <c r="E252" s="232">
        <f t="shared" ref="E252:E262" si="144">D252/C252-1</f>
        <v>0.16944327288064098</v>
      </c>
      <c r="F252" s="232">
        <f t="shared" ref="F252:F262" si="145">D252/B252-1</f>
        <v>0.18963852837069606</v>
      </c>
      <c r="G252" s="233">
        <f>D252-C252</f>
        <v>16.069999999999993</v>
      </c>
      <c r="H252" s="392">
        <f>D252-B252</f>
        <v>17.679999999999993</v>
      </c>
      <c r="I252" s="393"/>
      <c r="J252" s="207"/>
      <c r="K252" s="204">
        <v>94.994638469006432</v>
      </c>
      <c r="L252" s="204">
        <v>89.618265786415762</v>
      </c>
      <c r="M252" s="204">
        <v>108.77232178493246</v>
      </c>
      <c r="N252" s="232">
        <f t="shared" ref="N252:N262" si="146">M252/L252-1</f>
        <v>0.21372937570746942</v>
      </c>
      <c r="O252" s="232">
        <f t="shared" ref="O252:O262" si="147">M252/K252-1</f>
        <v>0.14503643087626705</v>
      </c>
      <c r="P252" s="233">
        <f>M252-L252</f>
        <v>19.154055998516696</v>
      </c>
      <c r="Q252" s="392">
        <f>M252-K252</f>
        <v>13.777683315926026</v>
      </c>
      <c r="R252" s="393"/>
    </row>
    <row r="253" spans="1:18" ht="15" x14ac:dyDescent="0.25">
      <c r="A253" s="82" t="s">
        <v>44</v>
      </c>
      <c r="B253" s="234">
        <v>113.85</v>
      </c>
      <c r="C253" s="234">
        <v>126.89</v>
      </c>
      <c r="D253" s="234">
        <v>139.5</v>
      </c>
      <c r="E253" s="235">
        <f t="shared" si="144"/>
        <v>9.9377413507762524E-2</v>
      </c>
      <c r="F253" s="236">
        <f t="shared" si="145"/>
        <v>0.22529644268774707</v>
      </c>
      <c r="G253" s="237">
        <f t="shared" ref="G253:G262" si="148">D253-C253</f>
        <v>12.61</v>
      </c>
      <c r="H253" s="394">
        <f t="shared" ref="H253:H262" si="149">D253-B253</f>
        <v>25.650000000000006</v>
      </c>
      <c r="I253" s="395"/>
      <c r="J253" s="166"/>
      <c r="K253" s="234">
        <v>117.21890654166748</v>
      </c>
      <c r="L253" s="234">
        <v>120.85421846198088</v>
      </c>
      <c r="M253" s="234">
        <v>137.89263923860062</v>
      </c>
      <c r="N253" s="235">
        <f t="shared" si="146"/>
        <v>0.14098325233040843</v>
      </c>
      <c r="O253" s="236">
        <f t="shared" si="147"/>
        <v>0.17636858512738574</v>
      </c>
      <c r="P253" s="237">
        <f t="shared" ref="P253:P262" si="150">M253-L253</f>
        <v>17.038420776619745</v>
      </c>
      <c r="Q253" s="394">
        <f t="shared" ref="Q253:Q262" si="151">M253-K253</f>
        <v>20.673732696933143</v>
      </c>
      <c r="R253" s="395"/>
    </row>
    <row r="254" spans="1:18" ht="15" x14ac:dyDescent="0.25">
      <c r="A254" s="85" t="s">
        <v>45</v>
      </c>
      <c r="B254" s="215">
        <v>91.64</v>
      </c>
      <c r="C254" s="215">
        <v>68.69</v>
      </c>
      <c r="D254" s="215">
        <v>95.6</v>
      </c>
      <c r="E254" s="238">
        <f t="shared" si="144"/>
        <v>0.39176008152569519</v>
      </c>
      <c r="F254" s="238">
        <f t="shared" si="145"/>
        <v>4.3212570929724858E-2</v>
      </c>
      <c r="G254" s="227">
        <f t="shared" si="148"/>
        <v>26.909999999999997</v>
      </c>
      <c r="H254" s="382">
        <f t="shared" si="149"/>
        <v>3.9599999999999937</v>
      </c>
      <c r="I254" s="383"/>
      <c r="J254" s="166"/>
      <c r="K254" s="215">
        <v>92.278351498630556</v>
      </c>
      <c r="L254" s="215">
        <v>68.213843464770363</v>
      </c>
      <c r="M254" s="215">
        <v>95.723510193187593</v>
      </c>
      <c r="N254" s="238">
        <f t="shared" si="146"/>
        <v>0.40328568705595425</v>
      </c>
      <c r="O254" s="238">
        <f t="shared" si="147"/>
        <v>3.7334419596866786E-2</v>
      </c>
      <c r="P254" s="227">
        <f t="shared" si="150"/>
        <v>27.50966672841723</v>
      </c>
      <c r="Q254" s="382">
        <f t="shared" si="151"/>
        <v>3.4451586945570369</v>
      </c>
      <c r="R254" s="383"/>
    </row>
    <row r="255" spans="1:18" ht="15" x14ac:dyDescent="0.25">
      <c r="A255" s="85" t="s">
        <v>46</v>
      </c>
      <c r="B255" s="215">
        <v>71.25</v>
      </c>
      <c r="C255" s="215">
        <v>57.26</v>
      </c>
      <c r="D255" s="215">
        <v>74.11</v>
      </c>
      <c r="E255" s="238">
        <f t="shared" si="144"/>
        <v>0.29427174292699965</v>
      </c>
      <c r="F255" s="238">
        <f t="shared" si="145"/>
        <v>4.0140350877192921E-2</v>
      </c>
      <c r="G255" s="227">
        <f t="shared" si="148"/>
        <v>16.850000000000001</v>
      </c>
      <c r="H255" s="382">
        <f t="shared" si="149"/>
        <v>2.8599999999999994</v>
      </c>
      <c r="I255" s="383"/>
      <c r="J255" s="166"/>
      <c r="K255" s="215">
        <v>71.634204552613241</v>
      </c>
      <c r="L255" s="215">
        <v>55.723863424863737</v>
      </c>
      <c r="M255" s="215">
        <v>71.344207189114897</v>
      </c>
      <c r="N255" s="238">
        <f t="shared" si="146"/>
        <v>0.28031695586421668</v>
      </c>
      <c r="O255" s="238">
        <f t="shared" si="147"/>
        <v>-4.0483085602681657E-3</v>
      </c>
      <c r="P255" s="227">
        <f t="shared" si="150"/>
        <v>15.62034376425116</v>
      </c>
      <c r="Q255" s="382">
        <f t="shared" si="151"/>
        <v>-0.28999736349834393</v>
      </c>
      <c r="R255" s="383"/>
    </row>
    <row r="256" spans="1:18" ht="15" x14ac:dyDescent="0.25">
      <c r="A256" s="85" t="s">
        <v>47</v>
      </c>
      <c r="B256" s="215">
        <v>56.52</v>
      </c>
      <c r="C256" s="215">
        <v>35.26</v>
      </c>
      <c r="D256" s="215">
        <v>57.74</v>
      </c>
      <c r="E256" s="238">
        <f t="shared" si="144"/>
        <v>0.63754963131026665</v>
      </c>
      <c r="F256" s="238">
        <f t="shared" si="145"/>
        <v>2.1585279547063019E-2</v>
      </c>
      <c r="G256" s="227">
        <f t="shared" si="148"/>
        <v>22.480000000000004</v>
      </c>
      <c r="H256" s="382">
        <f t="shared" si="149"/>
        <v>1.2199999999999989</v>
      </c>
      <c r="I256" s="383"/>
      <c r="J256" s="166"/>
      <c r="K256" s="215">
        <v>57.527139140011158</v>
      </c>
      <c r="L256" s="215">
        <v>35.566925192172498</v>
      </c>
      <c r="M256" s="215">
        <v>58.05313906780755</v>
      </c>
      <c r="N256" s="238">
        <f t="shared" si="146"/>
        <v>0.6322225987807284</v>
      </c>
      <c r="O256" s="238">
        <f t="shared" si="147"/>
        <v>9.1435092316376476E-3</v>
      </c>
      <c r="P256" s="227">
        <f t="shared" si="150"/>
        <v>22.486213875635052</v>
      </c>
      <c r="Q256" s="382">
        <f t="shared" si="151"/>
        <v>0.52599992779639138</v>
      </c>
      <c r="R256" s="383"/>
    </row>
    <row r="257" spans="1:18" ht="15" x14ac:dyDescent="0.25">
      <c r="A257" s="85" t="s">
        <v>48</v>
      </c>
      <c r="B257" s="215">
        <v>86.66</v>
      </c>
      <c r="C257" s="215">
        <v>185.32</v>
      </c>
      <c r="D257" s="215">
        <v>117.98</v>
      </c>
      <c r="E257" s="238">
        <f t="shared" si="144"/>
        <v>-0.36337146557306277</v>
      </c>
      <c r="F257" s="238">
        <f t="shared" si="145"/>
        <v>0.36141241633971855</v>
      </c>
      <c r="G257" s="227">
        <f t="shared" si="148"/>
        <v>-67.339999999999989</v>
      </c>
      <c r="H257" s="382">
        <f t="shared" si="149"/>
        <v>31.320000000000007</v>
      </c>
      <c r="I257" s="383"/>
      <c r="J257" s="166"/>
      <c r="K257" s="215">
        <v>85.944371183227631</v>
      </c>
      <c r="L257" s="215">
        <v>123.8452181482624</v>
      </c>
      <c r="M257" s="215">
        <v>119.22942738461825</v>
      </c>
      <c r="N257" s="238">
        <f t="shared" si="146"/>
        <v>-3.7270641795134285E-2</v>
      </c>
      <c r="O257" s="238">
        <f t="shared" si="147"/>
        <v>0.38728605193269861</v>
      </c>
      <c r="P257" s="227">
        <f t="shared" si="150"/>
        <v>-4.6157907636441564</v>
      </c>
      <c r="Q257" s="382">
        <f t="shared" si="151"/>
        <v>33.285056201390617</v>
      </c>
      <c r="R257" s="383"/>
    </row>
    <row r="258" spans="1:18" ht="15" x14ac:dyDescent="0.25">
      <c r="A258" s="85" t="s">
        <v>49</v>
      </c>
      <c r="B258" s="215">
        <v>73.08</v>
      </c>
      <c r="C258" s="215">
        <v>65.62</v>
      </c>
      <c r="D258" s="215">
        <v>76.33</v>
      </c>
      <c r="E258" s="238">
        <f t="shared" si="144"/>
        <v>0.16321243523316054</v>
      </c>
      <c r="F258" s="238">
        <f t="shared" si="145"/>
        <v>4.4471811713191034E-2</v>
      </c>
      <c r="G258" s="227">
        <f t="shared" si="148"/>
        <v>10.709999999999994</v>
      </c>
      <c r="H258" s="382">
        <f t="shared" si="149"/>
        <v>3.25</v>
      </c>
      <c r="I258" s="383"/>
      <c r="J258" s="166"/>
      <c r="K258" s="215">
        <v>67.681868688722361</v>
      </c>
      <c r="L258" s="215">
        <v>62.19055343376909</v>
      </c>
      <c r="M258" s="215">
        <v>77.183882062263137</v>
      </c>
      <c r="N258" s="238">
        <f t="shared" si="146"/>
        <v>0.24108691434080032</v>
      </c>
      <c r="O258" s="238">
        <f t="shared" si="147"/>
        <v>0.1403923023644893</v>
      </c>
      <c r="P258" s="227">
        <f t="shared" si="150"/>
        <v>14.993328628494048</v>
      </c>
      <c r="Q258" s="382">
        <f t="shared" si="151"/>
        <v>9.5020133735407768</v>
      </c>
      <c r="R258" s="383"/>
    </row>
    <row r="259" spans="1:18" ht="15" x14ac:dyDescent="0.25">
      <c r="A259" s="85" t="s">
        <v>50</v>
      </c>
      <c r="B259" s="215">
        <v>87.82</v>
      </c>
      <c r="C259" s="215">
        <v>81.78</v>
      </c>
      <c r="D259" s="215">
        <v>91.89</v>
      </c>
      <c r="E259" s="238">
        <f t="shared" si="144"/>
        <v>0.12362435803374905</v>
      </c>
      <c r="F259" s="238">
        <f t="shared" si="145"/>
        <v>4.6344796173992453E-2</v>
      </c>
      <c r="G259" s="227">
        <f t="shared" si="148"/>
        <v>10.11</v>
      </c>
      <c r="H259" s="382">
        <f t="shared" si="149"/>
        <v>4.0700000000000074</v>
      </c>
      <c r="I259" s="383"/>
      <c r="J259" s="166"/>
      <c r="K259" s="215">
        <v>85.765679957788748</v>
      </c>
      <c r="L259" s="215">
        <v>80.489713794811735</v>
      </c>
      <c r="M259" s="215">
        <v>92.21778077570292</v>
      </c>
      <c r="N259" s="238">
        <f t="shared" si="146"/>
        <v>0.1457088915832021</v>
      </c>
      <c r="O259" s="238">
        <f t="shared" si="147"/>
        <v>7.5229402029922676E-2</v>
      </c>
      <c r="P259" s="227">
        <f t="shared" si="150"/>
        <v>11.728066980891185</v>
      </c>
      <c r="Q259" s="382">
        <f t="shared" si="151"/>
        <v>6.4521008179141717</v>
      </c>
      <c r="R259" s="383"/>
    </row>
    <row r="260" spans="1:18" ht="15" x14ac:dyDescent="0.25">
      <c r="A260" s="85" t="s">
        <v>51</v>
      </c>
      <c r="B260" s="215">
        <v>103.77</v>
      </c>
      <c r="C260" s="215">
        <v>94.23</v>
      </c>
      <c r="D260" s="215">
        <v>107.77</v>
      </c>
      <c r="E260" s="238">
        <f t="shared" si="144"/>
        <v>0.14369096890586852</v>
      </c>
      <c r="F260" s="238">
        <f t="shared" si="145"/>
        <v>3.8546786161703706E-2</v>
      </c>
      <c r="G260" s="227">
        <f t="shared" si="148"/>
        <v>13.539999999999992</v>
      </c>
      <c r="H260" s="382">
        <f t="shared" si="149"/>
        <v>4</v>
      </c>
      <c r="I260" s="383"/>
      <c r="J260" s="166"/>
      <c r="K260" s="215">
        <v>103.64097252767108</v>
      </c>
      <c r="L260" s="215">
        <v>87.912052426000244</v>
      </c>
      <c r="M260" s="215">
        <v>108.84823454765021</v>
      </c>
      <c r="N260" s="238">
        <f t="shared" si="146"/>
        <v>0.23814916776369133</v>
      </c>
      <c r="O260" s="238">
        <f t="shared" si="147"/>
        <v>5.0243276312259999E-2</v>
      </c>
      <c r="P260" s="227">
        <f t="shared" si="150"/>
        <v>20.936182121649964</v>
      </c>
      <c r="Q260" s="390">
        <f t="shared" si="151"/>
        <v>5.207262019979126</v>
      </c>
      <c r="R260" s="391"/>
    </row>
    <row r="261" spans="1:18" ht="15" x14ac:dyDescent="0.25">
      <c r="A261" s="85" t="s">
        <v>52</v>
      </c>
      <c r="B261" s="215">
        <v>128.66999999999999</v>
      </c>
      <c r="C261" s="215">
        <v>160.66</v>
      </c>
      <c r="D261" s="215">
        <v>278.27</v>
      </c>
      <c r="E261" s="238">
        <f t="shared" si="144"/>
        <v>0.73204282335366599</v>
      </c>
      <c r="F261" s="238">
        <f t="shared" si="145"/>
        <v>1.1626641796844641</v>
      </c>
      <c r="G261" s="227">
        <f t="shared" si="148"/>
        <v>117.60999999999999</v>
      </c>
      <c r="H261" s="382">
        <f t="shared" si="149"/>
        <v>149.6</v>
      </c>
      <c r="I261" s="383"/>
      <c r="J261" s="166"/>
      <c r="K261" s="215">
        <v>151.19079439714886</v>
      </c>
      <c r="L261" s="215">
        <v>158.49014417211893</v>
      </c>
      <c r="M261" s="215">
        <v>213.08463346249326</v>
      </c>
      <c r="N261" s="238">
        <f t="shared" si="146"/>
        <v>0.34446614693646294</v>
      </c>
      <c r="O261" s="238">
        <f t="shared" si="147"/>
        <v>0.40937571174314558</v>
      </c>
      <c r="P261" s="227">
        <f t="shared" si="150"/>
        <v>54.594489290374327</v>
      </c>
      <c r="Q261" s="382">
        <f t="shared" si="151"/>
        <v>61.893839065344395</v>
      </c>
      <c r="R261" s="383"/>
    </row>
    <row r="262" spans="1:18" ht="15" x14ac:dyDescent="0.25">
      <c r="A262" s="85" t="s">
        <v>73</v>
      </c>
      <c r="B262" s="228">
        <v>60.87</v>
      </c>
      <c r="C262" s="228">
        <v>77.33</v>
      </c>
      <c r="D262" s="228">
        <v>64.7</v>
      </c>
      <c r="E262" s="238">
        <f t="shared" si="144"/>
        <v>-0.16332600543126852</v>
      </c>
      <c r="F262" s="238">
        <f t="shared" si="145"/>
        <v>6.2920979135863364E-2</v>
      </c>
      <c r="G262" s="227">
        <f t="shared" si="148"/>
        <v>-12.629999999999995</v>
      </c>
      <c r="H262" s="382">
        <f t="shared" si="149"/>
        <v>3.8300000000000054</v>
      </c>
      <c r="I262" s="383"/>
      <c r="J262" s="166"/>
      <c r="K262" s="228">
        <v>56.232564802624267</v>
      </c>
      <c r="L262" s="228">
        <v>80.820996817021808</v>
      </c>
      <c r="M262" s="228">
        <v>67.594080166100653</v>
      </c>
      <c r="N262" s="238">
        <f t="shared" si="146"/>
        <v>-0.16365693534895154</v>
      </c>
      <c r="O262" s="238">
        <f t="shared" si="147"/>
        <v>0.20204512106739547</v>
      </c>
      <c r="P262" s="227">
        <f t="shared" si="150"/>
        <v>-13.226916650921154</v>
      </c>
      <c r="Q262" s="382">
        <f t="shared" si="151"/>
        <v>11.361515363476386</v>
      </c>
      <c r="R262" s="383"/>
    </row>
    <row r="263" spans="1:18" ht="15" x14ac:dyDescent="0.25">
      <c r="A263" s="366" t="s">
        <v>17</v>
      </c>
      <c r="B263" s="367"/>
      <c r="C263" s="367"/>
      <c r="D263" s="367"/>
      <c r="E263" s="367"/>
      <c r="F263" s="367"/>
      <c r="G263" s="367"/>
      <c r="H263" s="367"/>
      <c r="I263" s="367"/>
      <c r="J263" s="367"/>
      <c r="K263" s="367"/>
      <c r="L263" s="367"/>
      <c r="M263" s="367"/>
      <c r="N263" s="367"/>
      <c r="O263" s="367"/>
      <c r="P263" s="367"/>
      <c r="Q263" s="367"/>
      <c r="R263" s="368"/>
    </row>
    <row r="264" spans="1:18" ht="21" x14ac:dyDescent="0.35">
      <c r="A264" s="379" t="s">
        <v>74</v>
      </c>
      <c r="B264" s="379"/>
      <c r="C264" s="379"/>
      <c r="D264" s="379"/>
      <c r="E264" s="379"/>
      <c r="F264" s="379"/>
      <c r="G264" s="379"/>
      <c r="H264" s="379"/>
      <c r="I264" s="379"/>
      <c r="J264" s="379"/>
      <c r="K264" s="379"/>
      <c r="L264" s="379"/>
      <c r="M264" s="379"/>
      <c r="N264" s="379"/>
      <c r="O264" s="379"/>
      <c r="P264" s="379"/>
      <c r="Q264" s="379"/>
      <c r="R264" s="379"/>
    </row>
    <row r="265" spans="1:18" ht="15" x14ac:dyDescent="0.25">
      <c r="A265" s="55"/>
      <c r="B265" s="321" t="s">
        <v>110</v>
      </c>
      <c r="C265" s="322"/>
      <c r="D265" s="322"/>
      <c r="E265" s="322"/>
      <c r="F265" s="322"/>
      <c r="G265" s="322"/>
      <c r="H265" s="322"/>
      <c r="I265" s="323"/>
      <c r="J265" s="165"/>
      <c r="K265" s="321" t="str">
        <f>CONCATENATE("acumulado ",B265)</f>
        <v>acumulado marzo</v>
      </c>
      <c r="L265" s="322"/>
      <c r="M265" s="322"/>
      <c r="N265" s="322"/>
      <c r="O265" s="322"/>
      <c r="P265" s="322"/>
      <c r="Q265" s="322"/>
      <c r="R265" s="323"/>
    </row>
    <row r="266" spans="1:18" ht="15" x14ac:dyDescent="0.25">
      <c r="A266" s="3"/>
      <c r="B266" s="4">
        <v>2019</v>
      </c>
      <c r="C266" s="4">
        <v>2021</v>
      </c>
      <c r="D266" s="231">
        <v>2022</v>
      </c>
      <c r="E266" s="4" t="s">
        <v>4</v>
      </c>
      <c r="F266" s="4" t="s">
        <v>5</v>
      </c>
      <c r="G266" s="4" t="s">
        <v>6</v>
      </c>
      <c r="H266" s="309" t="s">
        <v>7</v>
      </c>
      <c r="I266" s="310"/>
      <c r="J266" s="166"/>
      <c r="K266" s="4">
        <v>2019</v>
      </c>
      <c r="L266" s="4">
        <v>2021</v>
      </c>
      <c r="M266" s="231">
        <v>2022</v>
      </c>
      <c r="N266" s="4" t="s">
        <v>4</v>
      </c>
      <c r="O266" s="4" t="s">
        <v>5</v>
      </c>
      <c r="P266" s="4" t="s">
        <v>6</v>
      </c>
      <c r="Q266" s="309" t="s">
        <v>7</v>
      </c>
      <c r="R266" s="310"/>
    </row>
    <row r="267" spans="1:18" ht="15" x14ac:dyDescent="0.25">
      <c r="A267" s="167" t="s">
        <v>8</v>
      </c>
      <c r="B267" s="204">
        <v>78.3</v>
      </c>
      <c r="C267" s="204">
        <v>27.65</v>
      </c>
      <c r="D267" s="204">
        <v>89.21</v>
      </c>
      <c r="E267" s="205">
        <f t="shared" ref="E267:E278" si="152">D267/C267-1</f>
        <v>2.2264014466546111</v>
      </c>
      <c r="F267" s="205">
        <f t="shared" ref="F267:F278" si="153">D267/B267-1</f>
        <v>0.13933588761174964</v>
      </c>
      <c r="G267" s="239">
        <f>D267-C267</f>
        <v>61.559999999999995</v>
      </c>
      <c r="H267" s="372">
        <f>D267-B267</f>
        <v>10.909999999999997</v>
      </c>
      <c r="I267" s="373"/>
      <c r="J267" s="207"/>
      <c r="K267" s="204">
        <v>80.447469317713143</v>
      </c>
      <c r="L267" s="204">
        <v>21.511203139477821</v>
      </c>
      <c r="M267" s="204">
        <v>78.689518839833553</v>
      </c>
      <c r="N267" s="205">
        <f t="shared" ref="N267:N278" si="154">M267/L267-1</f>
        <v>2.658071486267584</v>
      </c>
      <c r="O267" s="205">
        <f t="shared" ref="O267:O278" si="155">M267/K267-1</f>
        <v>-2.1852153868717417E-2</v>
      </c>
      <c r="P267" s="239">
        <f>M267-L267</f>
        <v>57.178315700355732</v>
      </c>
      <c r="Q267" s="372">
        <f>M267-K267</f>
        <v>-1.7579504778795894</v>
      </c>
      <c r="R267" s="373"/>
    </row>
    <row r="268" spans="1:18" ht="15" x14ac:dyDescent="0.25">
      <c r="A268" s="171" t="s">
        <v>9</v>
      </c>
      <c r="B268" s="208">
        <v>85.4</v>
      </c>
      <c r="C268" s="208">
        <v>34.700000000000003</v>
      </c>
      <c r="D268" s="208">
        <v>96.76</v>
      </c>
      <c r="E268" s="209">
        <f t="shared" si="152"/>
        <v>1.7884726224783862</v>
      </c>
      <c r="F268" s="209">
        <f t="shared" si="153"/>
        <v>0.13302107728337242</v>
      </c>
      <c r="G268" s="240">
        <f t="shared" ref="G268:G278" si="156">D268-C268</f>
        <v>62.06</v>
      </c>
      <c r="H268" s="388">
        <f t="shared" ref="H268:H278" si="157">D268-B268</f>
        <v>11.36</v>
      </c>
      <c r="I268" s="389"/>
      <c r="J268" s="211"/>
      <c r="K268" s="208">
        <v>87.737134615757967</v>
      </c>
      <c r="L268" s="208">
        <v>25.931629128418002</v>
      </c>
      <c r="M268" s="208">
        <v>84.393068476083741</v>
      </c>
      <c r="N268" s="209">
        <f t="shared" si="154"/>
        <v>2.2544452975998683</v>
      </c>
      <c r="O268" s="209">
        <f t="shared" si="155"/>
        <v>-3.8114603973784411E-2</v>
      </c>
      <c r="P268" s="240">
        <f t="shared" ref="P268:P278" si="158">M268-L268</f>
        <v>58.461439347665738</v>
      </c>
      <c r="Q268" s="388">
        <f t="shared" ref="Q268:Q278" si="159">M268-K268</f>
        <v>-3.3440661396742257</v>
      </c>
      <c r="R268" s="389"/>
    </row>
    <row r="269" spans="1:18" ht="15" x14ac:dyDescent="0.25">
      <c r="A269" s="25" t="s">
        <v>65</v>
      </c>
      <c r="B269" s="212">
        <v>130.28</v>
      </c>
      <c r="C269" s="212">
        <v>57.32</v>
      </c>
      <c r="D269" s="212">
        <v>171.01</v>
      </c>
      <c r="E269" s="238">
        <f t="shared" si="152"/>
        <v>1.9834263782274948</v>
      </c>
      <c r="F269" s="238">
        <f t="shared" si="153"/>
        <v>0.31263432606693264</v>
      </c>
      <c r="G269" s="241">
        <f t="shared" si="156"/>
        <v>113.69</v>
      </c>
      <c r="H269" s="380">
        <f t="shared" si="157"/>
        <v>40.72999999999999</v>
      </c>
      <c r="I269" s="381"/>
      <c r="J269" s="166"/>
      <c r="K269" s="212">
        <v>137.0932535325999</v>
      </c>
      <c r="L269" s="212">
        <v>44.727454776406439</v>
      </c>
      <c r="M269" s="212">
        <v>146.72260350347946</v>
      </c>
      <c r="N269" s="238">
        <f t="shared" si="154"/>
        <v>2.2803700598871339</v>
      </c>
      <c r="O269" s="238">
        <f t="shared" si="155"/>
        <v>7.0239415308571473E-2</v>
      </c>
      <c r="P269" s="227">
        <f t="shared" si="158"/>
        <v>101.99514872707303</v>
      </c>
      <c r="Q269" s="382">
        <f t="shared" si="159"/>
        <v>9.6293499708795594</v>
      </c>
      <c r="R269" s="383"/>
    </row>
    <row r="270" spans="1:18" ht="15" x14ac:dyDescent="0.25">
      <c r="A270" s="25" t="s">
        <v>66</v>
      </c>
      <c r="B270" s="215">
        <v>82.81</v>
      </c>
      <c r="C270" s="215">
        <v>28.24</v>
      </c>
      <c r="D270" s="215">
        <v>85.65</v>
      </c>
      <c r="E270" s="238">
        <f t="shared" si="152"/>
        <v>2.0329320113314453</v>
      </c>
      <c r="F270" s="238">
        <f t="shared" si="153"/>
        <v>3.4295374954715685E-2</v>
      </c>
      <c r="G270" s="241">
        <f t="shared" si="156"/>
        <v>57.410000000000011</v>
      </c>
      <c r="H270" s="380">
        <f t="shared" si="157"/>
        <v>2.8400000000000034</v>
      </c>
      <c r="I270" s="381"/>
      <c r="J270" s="166"/>
      <c r="K270" s="215">
        <v>84.441779506814115</v>
      </c>
      <c r="L270" s="215">
        <v>21.487164198498945</v>
      </c>
      <c r="M270" s="215">
        <v>74.045947027033364</v>
      </c>
      <c r="N270" s="238">
        <f t="shared" si="154"/>
        <v>2.4460548792290648</v>
      </c>
      <c r="O270" s="238">
        <f t="shared" si="155"/>
        <v>-0.12311242776381626</v>
      </c>
      <c r="P270" s="227">
        <f t="shared" si="158"/>
        <v>52.558782828534419</v>
      </c>
      <c r="Q270" s="382">
        <f t="shared" si="159"/>
        <v>-10.395832479780751</v>
      </c>
      <c r="R270" s="383"/>
    </row>
    <row r="271" spans="1:18" ht="15" x14ac:dyDescent="0.25">
      <c r="A271" s="25" t="s">
        <v>67</v>
      </c>
      <c r="B271" s="215">
        <v>56.95</v>
      </c>
      <c r="C271" s="215">
        <v>16.63</v>
      </c>
      <c r="D271" s="215">
        <v>54.41</v>
      </c>
      <c r="E271" s="238">
        <f t="shared" si="152"/>
        <v>2.2717979555021048</v>
      </c>
      <c r="F271" s="238">
        <f t="shared" si="153"/>
        <v>-4.4600526777875404E-2</v>
      </c>
      <c r="G271" s="241">
        <f t="shared" si="156"/>
        <v>37.78</v>
      </c>
      <c r="H271" s="380">
        <f t="shared" si="157"/>
        <v>-2.5400000000000063</v>
      </c>
      <c r="I271" s="381"/>
      <c r="J271" s="166"/>
      <c r="K271" s="215">
        <v>57.823251377055747</v>
      </c>
      <c r="L271" s="215">
        <v>13.490851755375578</v>
      </c>
      <c r="M271" s="215">
        <v>48.716229358269331</v>
      </c>
      <c r="N271" s="238">
        <f t="shared" si="154"/>
        <v>2.6110566064783725</v>
      </c>
      <c r="O271" s="238">
        <f t="shared" si="155"/>
        <v>-0.15749757756444804</v>
      </c>
      <c r="P271" s="227">
        <f t="shared" si="158"/>
        <v>35.225377602893751</v>
      </c>
      <c r="Q271" s="382">
        <f t="shared" si="159"/>
        <v>-9.1070220187864166</v>
      </c>
      <c r="R271" s="383"/>
    </row>
    <row r="272" spans="1:18" ht="15" x14ac:dyDescent="0.25">
      <c r="A272" s="25" t="s">
        <v>68</v>
      </c>
      <c r="B272" s="215">
        <v>50.13</v>
      </c>
      <c r="C272" s="215">
        <v>85.53</v>
      </c>
      <c r="D272" s="215">
        <v>58.7</v>
      </c>
      <c r="E272" s="238">
        <f t="shared" si="152"/>
        <v>-0.3136911025371214</v>
      </c>
      <c r="F272" s="238">
        <f t="shared" si="153"/>
        <v>0.17095551565928591</v>
      </c>
      <c r="G272" s="241">
        <f t="shared" si="156"/>
        <v>-26.83</v>
      </c>
      <c r="H272" s="380">
        <f t="shared" si="157"/>
        <v>8.57</v>
      </c>
      <c r="I272" s="381"/>
      <c r="J272" s="166"/>
      <c r="K272" s="215">
        <v>48.614613878205148</v>
      </c>
      <c r="L272" s="215">
        <v>83.499346847795394</v>
      </c>
      <c r="M272" s="215">
        <v>52.540849883503611</v>
      </c>
      <c r="N272" s="238">
        <f t="shared" si="154"/>
        <v>-0.37076334286450974</v>
      </c>
      <c r="O272" s="238">
        <f t="shared" si="155"/>
        <v>8.076246404290921E-2</v>
      </c>
      <c r="P272" s="227">
        <f t="shared" si="158"/>
        <v>-30.958496964291783</v>
      </c>
      <c r="Q272" s="382">
        <f t="shared" si="159"/>
        <v>3.9262360052984633</v>
      </c>
      <c r="R272" s="383"/>
    </row>
    <row r="273" spans="1:18" ht="15" x14ac:dyDescent="0.25">
      <c r="A273" s="25" t="s">
        <v>69</v>
      </c>
      <c r="B273" s="220">
        <v>32.270000000000003</v>
      </c>
      <c r="C273" s="220">
        <v>20.5</v>
      </c>
      <c r="D273" s="220">
        <v>33.08</v>
      </c>
      <c r="E273" s="238">
        <f t="shared" si="152"/>
        <v>0.61365853658536573</v>
      </c>
      <c r="F273" s="238">
        <f t="shared" si="153"/>
        <v>2.5100712736287445E-2</v>
      </c>
      <c r="G273" s="241">
        <f t="shared" si="156"/>
        <v>12.579999999999998</v>
      </c>
      <c r="H273" s="380">
        <f t="shared" si="157"/>
        <v>0.80999999999999517</v>
      </c>
      <c r="I273" s="381"/>
      <c r="J273" s="166"/>
      <c r="K273" s="220">
        <v>33.251857145155661</v>
      </c>
      <c r="L273" s="220">
        <v>20.860294103406666</v>
      </c>
      <c r="M273" s="220">
        <v>36.092092996625198</v>
      </c>
      <c r="N273" s="238">
        <f t="shared" si="154"/>
        <v>0.73018140672959397</v>
      </c>
      <c r="O273" s="238">
        <f t="shared" si="155"/>
        <v>8.5415856295512738E-2</v>
      </c>
      <c r="P273" s="227">
        <f t="shared" si="158"/>
        <v>15.231798893218532</v>
      </c>
      <c r="Q273" s="382">
        <f t="shared" si="159"/>
        <v>2.8402358514695365</v>
      </c>
      <c r="R273" s="383"/>
    </row>
    <row r="274" spans="1:18" ht="15" x14ac:dyDescent="0.25">
      <c r="A274" s="171" t="s">
        <v>15</v>
      </c>
      <c r="B274" s="208">
        <v>58.42</v>
      </c>
      <c r="C274" s="208">
        <v>13.7</v>
      </c>
      <c r="D274" s="208">
        <v>60.66</v>
      </c>
      <c r="E274" s="209">
        <f t="shared" si="152"/>
        <v>3.4277372262773724</v>
      </c>
      <c r="F274" s="209">
        <f t="shared" si="153"/>
        <v>3.834303320780541E-2</v>
      </c>
      <c r="G274" s="240">
        <f t="shared" si="156"/>
        <v>46.959999999999994</v>
      </c>
      <c r="H274" s="388">
        <f t="shared" si="157"/>
        <v>2.2399999999999949</v>
      </c>
      <c r="I274" s="389"/>
      <c r="J274" s="211"/>
      <c r="K274" s="208">
        <v>60.059885822473397</v>
      </c>
      <c r="L274" s="208">
        <v>11.768714440552365</v>
      </c>
      <c r="M274" s="208">
        <v>56.960658300283569</v>
      </c>
      <c r="N274" s="209">
        <f t="shared" si="154"/>
        <v>3.8400068323528904</v>
      </c>
      <c r="O274" s="209">
        <f t="shared" si="155"/>
        <v>-5.1602287945578307E-2</v>
      </c>
      <c r="P274" s="240">
        <f t="shared" si="158"/>
        <v>45.191943859731204</v>
      </c>
      <c r="Q274" s="388">
        <f t="shared" si="159"/>
        <v>-3.0992275221898282</v>
      </c>
      <c r="R274" s="389"/>
    </row>
    <row r="275" spans="1:18" ht="15" x14ac:dyDescent="0.25">
      <c r="A275" s="24" t="s">
        <v>16</v>
      </c>
      <c r="B275" s="223">
        <v>85.06</v>
      </c>
      <c r="C275" s="223">
        <v>23.65</v>
      </c>
      <c r="D275" s="223">
        <v>91.04</v>
      </c>
      <c r="E275" s="238">
        <f t="shared" si="152"/>
        <v>2.849471458773785</v>
      </c>
      <c r="F275" s="238">
        <f t="shared" si="153"/>
        <v>7.0303315306842196E-2</v>
      </c>
      <c r="G275" s="241">
        <f t="shared" si="156"/>
        <v>67.390000000000015</v>
      </c>
      <c r="H275" s="380">
        <f t="shared" si="157"/>
        <v>5.980000000000004</v>
      </c>
      <c r="I275" s="381"/>
      <c r="J275" s="166"/>
      <c r="K275" s="223">
        <v>91.155461972161689</v>
      </c>
      <c r="L275" s="223">
        <v>18.428264789079222</v>
      </c>
      <c r="M275" s="223">
        <v>85.881091065106389</v>
      </c>
      <c r="N275" s="238">
        <f t="shared" si="154"/>
        <v>3.66029178807982</v>
      </c>
      <c r="O275" s="238">
        <f t="shared" si="155"/>
        <v>-5.7861271205734921E-2</v>
      </c>
      <c r="P275" s="227">
        <f t="shared" si="158"/>
        <v>67.452826276027167</v>
      </c>
      <c r="Q275" s="382">
        <f t="shared" si="159"/>
        <v>-5.2743709070552995</v>
      </c>
      <c r="R275" s="383"/>
    </row>
    <row r="276" spans="1:18" ht="15" x14ac:dyDescent="0.25">
      <c r="A276" s="25" t="s">
        <v>12</v>
      </c>
      <c r="B276" s="215">
        <v>64.03</v>
      </c>
      <c r="C276" s="215">
        <v>14.56</v>
      </c>
      <c r="D276" s="215">
        <v>64.34</v>
      </c>
      <c r="E276" s="238">
        <f t="shared" si="152"/>
        <v>3.4189560439560438</v>
      </c>
      <c r="F276" s="238">
        <f t="shared" si="153"/>
        <v>4.8414805559893193E-3</v>
      </c>
      <c r="G276" s="241">
        <f t="shared" si="156"/>
        <v>49.78</v>
      </c>
      <c r="H276" s="380">
        <f t="shared" si="157"/>
        <v>0.31000000000000227</v>
      </c>
      <c r="I276" s="381"/>
      <c r="J276" s="166"/>
      <c r="K276" s="215">
        <v>65.429850943344604</v>
      </c>
      <c r="L276" s="215">
        <v>12.877716818879808</v>
      </c>
      <c r="M276" s="215">
        <v>60.059471732355107</v>
      </c>
      <c r="N276" s="238">
        <f t="shared" si="154"/>
        <v>3.6638292002432378</v>
      </c>
      <c r="O276" s="238">
        <f t="shared" si="155"/>
        <v>-8.2078426491291934E-2</v>
      </c>
      <c r="P276" s="227">
        <f t="shared" si="158"/>
        <v>47.181754913475302</v>
      </c>
      <c r="Q276" s="382">
        <f t="shared" si="159"/>
        <v>-5.3703792109894977</v>
      </c>
      <c r="R276" s="383"/>
    </row>
    <row r="277" spans="1:18" ht="15" x14ac:dyDescent="0.25">
      <c r="A277" s="25" t="s">
        <v>13</v>
      </c>
      <c r="B277" s="215">
        <v>40.54</v>
      </c>
      <c r="C277" s="215">
        <v>5.22</v>
      </c>
      <c r="D277" s="215">
        <v>41.69</v>
      </c>
      <c r="E277" s="238">
        <f t="shared" si="152"/>
        <v>6.9865900383141764</v>
      </c>
      <c r="F277" s="238">
        <f t="shared" si="153"/>
        <v>2.8367044893931936E-2</v>
      </c>
      <c r="G277" s="241">
        <f t="shared" si="156"/>
        <v>36.47</v>
      </c>
      <c r="H277" s="380">
        <f t="shared" si="157"/>
        <v>1.1499999999999986</v>
      </c>
      <c r="I277" s="381"/>
      <c r="J277" s="166"/>
      <c r="K277" s="215">
        <v>42.73237974579046</v>
      </c>
      <c r="L277" s="215">
        <v>5.808271113532248</v>
      </c>
      <c r="M277" s="215">
        <v>37.952553560702022</v>
      </c>
      <c r="N277" s="238">
        <f t="shared" si="154"/>
        <v>5.5342255584935183</v>
      </c>
      <c r="O277" s="238">
        <f t="shared" si="155"/>
        <v>-0.11185490285172561</v>
      </c>
      <c r="P277" s="227">
        <f t="shared" si="158"/>
        <v>32.144282447169772</v>
      </c>
      <c r="Q277" s="382">
        <f t="shared" si="159"/>
        <v>-4.7798261850884387</v>
      </c>
      <c r="R277" s="383"/>
    </row>
    <row r="278" spans="1:18" s="246" customFormat="1" ht="15" x14ac:dyDescent="0.25">
      <c r="A278" s="26" t="s">
        <v>14</v>
      </c>
      <c r="B278" s="228">
        <v>63.5</v>
      </c>
      <c r="C278" s="228">
        <v>19.809999999999999</v>
      </c>
      <c r="D278" s="228">
        <v>64.28</v>
      </c>
      <c r="E278" s="242">
        <f t="shared" si="152"/>
        <v>2.2448258455325596</v>
      </c>
      <c r="F278" s="242">
        <f t="shared" si="153"/>
        <v>1.2283464566929192E-2</v>
      </c>
      <c r="G278" s="243">
        <f t="shared" si="156"/>
        <v>44.47</v>
      </c>
      <c r="H278" s="384">
        <f t="shared" si="157"/>
        <v>0.78000000000000114</v>
      </c>
      <c r="I278" s="385"/>
      <c r="J278" s="244"/>
      <c r="K278" s="228">
        <v>63.159260434088566</v>
      </c>
      <c r="L278" s="228">
        <v>13.392619579293438</v>
      </c>
      <c r="M278" s="228">
        <v>67.500988196525284</v>
      </c>
      <c r="N278" s="242">
        <f t="shared" si="154"/>
        <v>4.0401631881554927</v>
      </c>
      <c r="O278" s="242">
        <f t="shared" si="155"/>
        <v>6.8742536448279656E-2</v>
      </c>
      <c r="P278" s="245">
        <f t="shared" si="158"/>
        <v>54.108368617231847</v>
      </c>
      <c r="Q278" s="386">
        <f t="shared" si="159"/>
        <v>4.3417277624367188</v>
      </c>
      <c r="R278" s="387"/>
    </row>
    <row r="279" spans="1:18" ht="15" x14ac:dyDescent="0.25">
      <c r="A279" s="376" t="s">
        <v>17</v>
      </c>
      <c r="B279" s="377"/>
      <c r="C279" s="377"/>
      <c r="D279" s="377"/>
      <c r="E279" s="377"/>
      <c r="F279" s="377"/>
      <c r="G279" s="377"/>
      <c r="H279" s="377"/>
      <c r="I279" s="377"/>
      <c r="J279" s="377"/>
      <c r="K279" s="377"/>
      <c r="L279" s="377"/>
      <c r="M279" s="377"/>
      <c r="N279" s="377"/>
      <c r="O279" s="377"/>
      <c r="P279" s="377"/>
      <c r="Q279" s="377"/>
      <c r="R279" s="378"/>
    </row>
    <row r="280" spans="1:18" ht="21" x14ac:dyDescent="0.35">
      <c r="A280" s="379" t="s">
        <v>75</v>
      </c>
      <c r="B280" s="379"/>
      <c r="C280" s="379"/>
      <c r="D280" s="379"/>
      <c r="E280" s="379"/>
      <c r="F280" s="379"/>
      <c r="G280" s="379"/>
      <c r="H280" s="379"/>
      <c r="I280" s="379"/>
      <c r="J280" s="379"/>
      <c r="K280" s="379"/>
      <c r="L280" s="379"/>
      <c r="M280" s="379"/>
      <c r="N280" s="379"/>
      <c r="O280" s="379"/>
      <c r="P280" s="379"/>
      <c r="Q280" s="379"/>
      <c r="R280" s="379"/>
    </row>
    <row r="281" spans="1:18" ht="15" x14ac:dyDescent="0.25">
      <c r="A281" s="55"/>
      <c r="B281" s="321" t="s">
        <v>110</v>
      </c>
      <c r="C281" s="322"/>
      <c r="D281" s="322"/>
      <c r="E281" s="322"/>
      <c r="F281" s="322"/>
      <c r="G281" s="322"/>
      <c r="H281" s="322"/>
      <c r="I281" s="323"/>
      <c r="J281" s="165"/>
      <c r="K281" s="321" t="str">
        <f>CONCATENATE("acumulado ",B281)</f>
        <v>acumulado marzo</v>
      </c>
      <c r="L281" s="322"/>
      <c r="M281" s="322"/>
      <c r="N281" s="322"/>
      <c r="O281" s="322"/>
      <c r="P281" s="322"/>
      <c r="Q281" s="322"/>
      <c r="R281" s="323"/>
    </row>
    <row r="282" spans="1:18" ht="15" x14ac:dyDescent="0.25">
      <c r="A282" s="3"/>
      <c r="B282" s="4">
        <v>2019</v>
      </c>
      <c r="C282" s="4">
        <v>2021</v>
      </c>
      <c r="D282" s="231">
        <v>2022</v>
      </c>
      <c r="E282" s="4" t="s">
        <v>4</v>
      </c>
      <c r="F282" s="4" t="s">
        <v>5</v>
      </c>
      <c r="G282" s="4" t="s">
        <v>6</v>
      </c>
      <c r="H282" s="309" t="s">
        <v>7</v>
      </c>
      <c r="I282" s="310"/>
      <c r="J282" s="166"/>
      <c r="K282" s="4">
        <v>2019</v>
      </c>
      <c r="L282" s="4">
        <v>2021</v>
      </c>
      <c r="M282" s="231">
        <v>2022</v>
      </c>
      <c r="N282" s="4" t="s">
        <v>4</v>
      </c>
      <c r="O282" s="4" t="s">
        <v>5</v>
      </c>
      <c r="P282" s="4" t="s">
        <v>6</v>
      </c>
      <c r="Q282" s="309" t="s">
        <v>7</v>
      </c>
      <c r="R282" s="310"/>
    </row>
    <row r="283" spans="1:18" ht="15" x14ac:dyDescent="0.25">
      <c r="A283" s="167" t="s">
        <v>43</v>
      </c>
      <c r="B283" s="204">
        <v>78.3</v>
      </c>
      <c r="C283" s="204">
        <v>27.65</v>
      </c>
      <c r="D283" s="204">
        <v>89.21</v>
      </c>
      <c r="E283" s="232">
        <f t="shared" ref="E283:E293" si="160">D283/C283-1</f>
        <v>2.2264014466546111</v>
      </c>
      <c r="F283" s="232">
        <f t="shared" ref="F283:F293" si="161">D283/B283-1</f>
        <v>0.13933588761174964</v>
      </c>
      <c r="G283" s="239">
        <f>D283-C283</f>
        <v>61.559999999999995</v>
      </c>
      <c r="H283" s="372">
        <f>D283-B283</f>
        <v>10.909999999999997</v>
      </c>
      <c r="I283" s="373"/>
      <c r="J283" s="207"/>
      <c r="K283" s="204">
        <v>80.447469317713143</v>
      </c>
      <c r="L283" s="204">
        <v>21.511203139477821</v>
      </c>
      <c r="M283" s="204">
        <v>78.689518839833553</v>
      </c>
      <c r="N283" s="232">
        <f t="shared" ref="N283:N293" si="162">M283/L283-1</f>
        <v>2.658071486267584</v>
      </c>
      <c r="O283" s="232">
        <f t="shared" ref="O283:O293" si="163">M283/K283-1</f>
        <v>-2.1852153868717417E-2</v>
      </c>
      <c r="P283" s="239">
        <f>M283-L283</f>
        <v>57.178315700355732</v>
      </c>
      <c r="Q283" s="372">
        <f>M283-K283</f>
        <v>-1.7579504778795894</v>
      </c>
      <c r="R283" s="373"/>
    </row>
    <row r="284" spans="1:18" ht="15" x14ac:dyDescent="0.25">
      <c r="A284" s="82" t="s">
        <v>44</v>
      </c>
      <c r="B284" s="234">
        <v>99.32</v>
      </c>
      <c r="C284" s="234">
        <v>35.520000000000003</v>
      </c>
      <c r="D284" s="234">
        <v>119.6</v>
      </c>
      <c r="E284" s="247">
        <f t="shared" si="160"/>
        <v>2.3671171171171168</v>
      </c>
      <c r="F284" s="247">
        <f t="shared" si="161"/>
        <v>0.20418848167539272</v>
      </c>
      <c r="G284" s="248">
        <f t="shared" ref="G284:G293" si="164">D284-C284</f>
        <v>84.079999999999984</v>
      </c>
      <c r="H284" s="374">
        <f t="shared" ref="H284:H293" si="165">D284-B284</f>
        <v>20.28</v>
      </c>
      <c r="I284" s="375"/>
      <c r="J284" s="166"/>
      <c r="K284" s="234">
        <v>101.80099096246599</v>
      </c>
      <c r="L284" s="234">
        <v>30.187858303716119</v>
      </c>
      <c r="M284" s="234">
        <v>105.89947181787642</v>
      </c>
      <c r="N284" s="247">
        <f>M284/L284-1</f>
        <v>2.5080153998483627</v>
      </c>
      <c r="O284" s="247">
        <f t="shared" si="163"/>
        <v>4.0259734376471235E-2</v>
      </c>
      <c r="P284" s="248">
        <f t="shared" ref="P284:P293" si="166">M284-L284</f>
        <v>75.711613514160291</v>
      </c>
      <c r="Q284" s="374">
        <f t="shared" ref="Q284:Q293" si="167">M284-K284</f>
        <v>4.0984808554104291</v>
      </c>
      <c r="R284" s="375"/>
    </row>
    <row r="285" spans="1:18" ht="15" x14ac:dyDescent="0.25">
      <c r="A285" s="85" t="s">
        <v>45</v>
      </c>
      <c r="B285" s="215">
        <v>77.92</v>
      </c>
      <c r="C285" s="215">
        <v>17.27</v>
      </c>
      <c r="D285" s="215">
        <v>78.709999999999994</v>
      </c>
      <c r="E285" s="238">
        <f t="shared" si="160"/>
        <v>3.5576143601621304</v>
      </c>
      <c r="F285" s="238">
        <f t="shared" si="161"/>
        <v>1.0138603696098425E-2</v>
      </c>
      <c r="G285" s="249">
        <f t="shared" si="164"/>
        <v>61.44</v>
      </c>
      <c r="H285" s="364">
        <f t="shared" si="165"/>
        <v>0.78999999999999204</v>
      </c>
      <c r="I285" s="365"/>
      <c r="J285" s="166"/>
      <c r="K285" s="215">
        <v>79.219010262041976</v>
      </c>
      <c r="L285" s="215">
        <v>12.839616125153857</v>
      </c>
      <c r="M285" s="215">
        <v>70.319007484018428</v>
      </c>
      <c r="N285" s="238">
        <f t="shared" si="162"/>
        <v>4.4767219516989885</v>
      </c>
      <c r="O285" s="238">
        <f t="shared" si="163"/>
        <v>-0.11234680600759805</v>
      </c>
      <c r="P285" s="249">
        <f t="shared" si="166"/>
        <v>57.479391358864575</v>
      </c>
      <c r="Q285" s="364">
        <f t="shared" si="167"/>
        <v>-8.9000027780235484</v>
      </c>
      <c r="R285" s="365"/>
    </row>
    <row r="286" spans="1:18" ht="15" x14ac:dyDescent="0.25">
      <c r="A286" s="85" t="s">
        <v>46</v>
      </c>
      <c r="B286" s="215">
        <v>58.4</v>
      </c>
      <c r="C286" s="215">
        <v>22.57</v>
      </c>
      <c r="D286" s="215">
        <v>60.52</v>
      </c>
      <c r="E286" s="238">
        <f t="shared" si="160"/>
        <v>1.6814355338945504</v>
      </c>
      <c r="F286" s="238">
        <f t="shared" si="161"/>
        <v>3.6301369863013688E-2</v>
      </c>
      <c r="G286" s="249">
        <f t="shared" si="164"/>
        <v>37.950000000000003</v>
      </c>
      <c r="H286" s="364">
        <f t="shared" si="165"/>
        <v>2.1200000000000045</v>
      </c>
      <c r="I286" s="365"/>
      <c r="J286" s="166"/>
      <c r="K286" s="215">
        <v>58.647515872621021</v>
      </c>
      <c r="L286" s="215">
        <v>17.790211293140118</v>
      </c>
      <c r="M286" s="215">
        <v>57.608646898001695</v>
      </c>
      <c r="N286" s="238">
        <f t="shared" si="162"/>
        <v>2.2382216236080072</v>
      </c>
      <c r="O286" s="238">
        <f t="shared" si="163"/>
        <v>-1.7713776264210224E-2</v>
      </c>
      <c r="P286" s="249">
        <f t="shared" si="166"/>
        <v>39.818435604861577</v>
      </c>
      <c r="Q286" s="364">
        <f t="shared" si="167"/>
        <v>-1.0388689746193265</v>
      </c>
      <c r="R286" s="365"/>
    </row>
    <row r="287" spans="1:18" ht="15" x14ac:dyDescent="0.25">
      <c r="A287" s="85" t="s">
        <v>47</v>
      </c>
      <c r="B287" s="215">
        <v>46.57</v>
      </c>
      <c r="C287" s="215">
        <v>11.23</v>
      </c>
      <c r="D287" s="215">
        <v>41.87</v>
      </c>
      <c r="E287" s="238">
        <f t="shared" si="160"/>
        <v>2.7284060552092604</v>
      </c>
      <c r="F287" s="238">
        <f t="shared" si="161"/>
        <v>-0.10092334120678559</v>
      </c>
      <c r="G287" s="249">
        <f t="shared" si="164"/>
        <v>30.639999999999997</v>
      </c>
      <c r="H287" s="364">
        <f t="shared" si="165"/>
        <v>-4.7000000000000028</v>
      </c>
      <c r="I287" s="365"/>
      <c r="J287" s="166"/>
      <c r="K287" s="215">
        <v>47.906111187517197</v>
      </c>
      <c r="L287" s="215">
        <v>9.0983269863062333</v>
      </c>
      <c r="M287" s="215">
        <v>37.182970430266224</v>
      </c>
      <c r="N287" s="238">
        <f t="shared" si="162"/>
        <v>3.086792053773161</v>
      </c>
      <c r="O287" s="238">
        <f t="shared" si="163"/>
        <v>-0.22383659394263422</v>
      </c>
      <c r="P287" s="249">
        <f t="shared" si="166"/>
        <v>28.08464344395999</v>
      </c>
      <c r="Q287" s="364">
        <f t="shared" si="167"/>
        <v>-10.723140757250974</v>
      </c>
      <c r="R287" s="365"/>
    </row>
    <row r="288" spans="1:18" ht="15" x14ac:dyDescent="0.25">
      <c r="A288" s="85" t="s">
        <v>48</v>
      </c>
      <c r="B288" s="215">
        <v>66.97</v>
      </c>
      <c r="C288" s="215">
        <v>88.02</v>
      </c>
      <c r="D288" s="215">
        <v>96.98</v>
      </c>
      <c r="E288" s="238">
        <f t="shared" si="160"/>
        <v>0.10179504658032279</v>
      </c>
      <c r="F288" s="238">
        <f t="shared" si="161"/>
        <v>0.44811109451993447</v>
      </c>
      <c r="G288" s="249">
        <f t="shared" si="164"/>
        <v>8.960000000000008</v>
      </c>
      <c r="H288" s="364">
        <f t="shared" si="165"/>
        <v>30.010000000000005</v>
      </c>
      <c r="I288" s="365"/>
      <c r="J288" s="166"/>
      <c r="K288" s="215">
        <v>74.280835524253135</v>
      </c>
      <c r="L288" s="215">
        <v>44.721584567096023</v>
      </c>
      <c r="M288" s="215">
        <v>93.152667017109749</v>
      </c>
      <c r="N288" s="238">
        <f t="shared" si="162"/>
        <v>1.0829464769378268</v>
      </c>
      <c r="O288" s="238">
        <f t="shared" si="163"/>
        <v>0.25406057107010938</v>
      </c>
      <c r="P288" s="249">
        <f t="shared" si="166"/>
        <v>48.431082450013726</v>
      </c>
      <c r="Q288" s="364">
        <f t="shared" si="167"/>
        <v>18.871831492856614</v>
      </c>
      <c r="R288" s="365"/>
    </row>
    <row r="289" spans="1:18" ht="15" x14ac:dyDescent="0.25">
      <c r="A289" s="85" t="s">
        <v>49</v>
      </c>
      <c r="B289" s="215">
        <v>55.92</v>
      </c>
      <c r="C289" s="215">
        <v>32.5</v>
      </c>
      <c r="D289" s="215">
        <v>58.88</v>
      </c>
      <c r="E289" s="238">
        <f t="shared" si="160"/>
        <v>0.81169230769230771</v>
      </c>
      <c r="F289" s="238">
        <f t="shared" si="161"/>
        <v>5.2932761087267632E-2</v>
      </c>
      <c r="G289" s="249">
        <f t="shared" si="164"/>
        <v>26.380000000000003</v>
      </c>
      <c r="H289" s="364">
        <f t="shared" si="165"/>
        <v>2.9600000000000009</v>
      </c>
      <c r="I289" s="365"/>
      <c r="J289" s="166"/>
      <c r="K289" s="215">
        <v>53.027481929874348</v>
      </c>
      <c r="L289" s="215">
        <v>25.766976132429559</v>
      </c>
      <c r="M289" s="215">
        <v>58.760802809988739</v>
      </c>
      <c r="N289" s="238">
        <f t="shared" si="162"/>
        <v>1.280469485747461</v>
      </c>
      <c r="O289" s="238">
        <f t="shared" si="163"/>
        <v>0.10811980262793486</v>
      </c>
      <c r="P289" s="249">
        <f t="shared" si="166"/>
        <v>32.993826677559184</v>
      </c>
      <c r="Q289" s="364">
        <f t="shared" si="167"/>
        <v>5.7333208801143911</v>
      </c>
      <c r="R289" s="365"/>
    </row>
    <row r="290" spans="1:18" ht="15" x14ac:dyDescent="0.25">
      <c r="A290" s="85" t="s">
        <v>50</v>
      </c>
      <c r="B290" s="215">
        <v>65.52</v>
      </c>
      <c r="C290" s="215">
        <v>33.340000000000003</v>
      </c>
      <c r="D290" s="215">
        <v>72.150000000000006</v>
      </c>
      <c r="E290" s="238">
        <f t="shared" si="160"/>
        <v>1.1640671865626873</v>
      </c>
      <c r="F290" s="238">
        <f t="shared" si="161"/>
        <v>0.10119047619047628</v>
      </c>
      <c r="G290" s="249">
        <f t="shared" si="164"/>
        <v>38.81</v>
      </c>
      <c r="H290" s="364">
        <f t="shared" si="165"/>
        <v>6.6300000000000097</v>
      </c>
      <c r="I290" s="365"/>
      <c r="J290" s="166"/>
      <c r="K290" s="215">
        <v>59.931149091308221</v>
      </c>
      <c r="L290" s="215">
        <v>29.196809108591761</v>
      </c>
      <c r="M290" s="215">
        <v>72.808284000455629</v>
      </c>
      <c r="N290" s="238">
        <f t="shared" si="162"/>
        <v>1.4937068886418241</v>
      </c>
      <c r="O290" s="238">
        <f t="shared" si="163"/>
        <v>0.21486547654089572</v>
      </c>
      <c r="P290" s="249">
        <f t="shared" si="166"/>
        <v>43.611474891863864</v>
      </c>
      <c r="Q290" s="364">
        <f t="shared" si="167"/>
        <v>12.877134909147408</v>
      </c>
      <c r="R290" s="365"/>
    </row>
    <row r="291" spans="1:18" ht="15" x14ac:dyDescent="0.25">
      <c r="A291" s="85" t="s">
        <v>51</v>
      </c>
      <c r="B291" s="215">
        <v>79.5</v>
      </c>
      <c r="C291" s="215">
        <v>30.96</v>
      </c>
      <c r="D291" s="215">
        <v>85.4</v>
      </c>
      <c r="E291" s="238">
        <f t="shared" si="160"/>
        <v>1.7583979328165378</v>
      </c>
      <c r="F291" s="238">
        <f t="shared" si="161"/>
        <v>7.4213836477987405E-2</v>
      </c>
      <c r="G291" s="249">
        <f t="shared" si="164"/>
        <v>54.440000000000005</v>
      </c>
      <c r="H291" s="364">
        <f t="shared" si="165"/>
        <v>5.9000000000000057</v>
      </c>
      <c r="I291" s="365"/>
      <c r="J291" s="166"/>
      <c r="K291" s="215">
        <v>81.677953249640098</v>
      </c>
      <c r="L291" s="215">
        <v>24.4532700462441</v>
      </c>
      <c r="M291" s="215">
        <v>78.646029319263661</v>
      </c>
      <c r="N291" s="238">
        <f t="shared" si="162"/>
        <v>2.2161763711166023</v>
      </c>
      <c r="O291" s="238">
        <f t="shared" si="163"/>
        <v>-3.7120468985182287E-2</v>
      </c>
      <c r="P291" s="249">
        <f t="shared" si="166"/>
        <v>54.192759273019561</v>
      </c>
      <c r="Q291" s="370">
        <f t="shared" si="167"/>
        <v>-3.0319239303764363</v>
      </c>
      <c r="R291" s="371"/>
    </row>
    <row r="292" spans="1:18" ht="15" x14ac:dyDescent="0.25">
      <c r="A292" s="85" t="s">
        <v>52</v>
      </c>
      <c r="B292" s="215">
        <v>93.87</v>
      </c>
      <c r="C292" s="215">
        <v>29.06</v>
      </c>
      <c r="D292" s="215">
        <v>163.96</v>
      </c>
      <c r="E292" s="238">
        <f t="shared" si="160"/>
        <v>4.6421197522367521</v>
      </c>
      <c r="F292" s="238">
        <f t="shared" si="161"/>
        <v>0.74667092787898159</v>
      </c>
      <c r="G292" s="249">
        <f t="shared" si="164"/>
        <v>134.9</v>
      </c>
      <c r="H292" s="364">
        <f t="shared" si="165"/>
        <v>70.09</v>
      </c>
      <c r="I292" s="365"/>
      <c r="J292" s="166"/>
      <c r="K292" s="215">
        <v>113.86708775068337</v>
      </c>
      <c r="L292" s="215">
        <v>27.313771086231281</v>
      </c>
      <c r="M292" s="215">
        <v>108.60752917026693</v>
      </c>
      <c r="N292" s="238">
        <f t="shared" si="162"/>
        <v>2.9762919893919508</v>
      </c>
      <c r="O292" s="238">
        <f t="shared" si="163"/>
        <v>-4.6190331941504126E-2</v>
      </c>
      <c r="P292" s="249">
        <f t="shared" si="166"/>
        <v>81.293758084035645</v>
      </c>
      <c r="Q292" s="364">
        <f t="shared" si="167"/>
        <v>-5.2595585804164386</v>
      </c>
      <c r="R292" s="365"/>
    </row>
    <row r="293" spans="1:18" ht="15" x14ac:dyDescent="0.25">
      <c r="A293" s="85" t="s">
        <v>73</v>
      </c>
      <c r="B293" s="228">
        <v>51.88</v>
      </c>
      <c r="C293" s="228">
        <v>15.12</v>
      </c>
      <c r="D293" s="228">
        <v>45.73</v>
      </c>
      <c r="E293" s="238">
        <f t="shared" si="160"/>
        <v>2.0244708994708995</v>
      </c>
      <c r="F293" s="238">
        <f t="shared" si="161"/>
        <v>-0.11854279105628385</v>
      </c>
      <c r="G293" s="249">
        <f t="shared" si="164"/>
        <v>30.61</v>
      </c>
      <c r="H293" s="364">
        <f t="shared" si="165"/>
        <v>-6.1500000000000057</v>
      </c>
      <c r="I293" s="365"/>
      <c r="J293" s="166"/>
      <c r="K293" s="228">
        <v>47.29531715382408</v>
      </c>
      <c r="L293" s="228">
        <v>12.886211854334231</v>
      </c>
      <c r="M293" s="228">
        <v>44.767370387504492</v>
      </c>
      <c r="N293" s="238">
        <f t="shared" si="162"/>
        <v>2.4740520250291516</v>
      </c>
      <c r="O293" s="238">
        <f t="shared" si="163"/>
        <v>-5.3450255087573506E-2</v>
      </c>
      <c r="P293" s="249">
        <f t="shared" si="166"/>
        <v>31.881158533170261</v>
      </c>
      <c r="Q293" s="364">
        <f t="shared" si="167"/>
        <v>-2.5279467663195874</v>
      </c>
      <c r="R293" s="365"/>
    </row>
    <row r="294" spans="1:18" ht="15" x14ac:dyDescent="0.25">
      <c r="A294" s="366" t="s">
        <v>17</v>
      </c>
      <c r="B294" s="367"/>
      <c r="C294" s="367"/>
      <c r="D294" s="367"/>
      <c r="E294" s="367"/>
      <c r="F294" s="367"/>
      <c r="G294" s="367"/>
      <c r="H294" s="367"/>
      <c r="I294" s="367"/>
      <c r="J294" s="367"/>
      <c r="K294" s="367"/>
      <c r="L294" s="367"/>
      <c r="M294" s="367"/>
      <c r="N294" s="367"/>
      <c r="O294" s="367"/>
      <c r="P294" s="367"/>
      <c r="Q294" s="367"/>
      <c r="R294" s="368"/>
    </row>
    <row r="295" spans="1:18" ht="23.25" x14ac:dyDescent="0.35">
      <c r="A295" s="369" t="s">
        <v>76</v>
      </c>
      <c r="B295" s="369"/>
      <c r="C295" s="369"/>
      <c r="D295" s="369"/>
      <c r="E295" s="369"/>
      <c r="F295" s="369"/>
      <c r="G295" s="369"/>
      <c r="H295" s="369"/>
      <c r="I295" s="369"/>
      <c r="J295" s="369"/>
      <c r="K295" s="369"/>
      <c r="L295" s="369"/>
      <c r="M295" s="369"/>
      <c r="N295" s="369"/>
      <c r="O295" s="369"/>
      <c r="P295" s="369"/>
      <c r="Q295" s="369"/>
      <c r="R295" s="369"/>
    </row>
    <row r="296" spans="1:18" ht="21" x14ac:dyDescent="0.35">
      <c r="A296" s="302" t="s">
        <v>77</v>
      </c>
      <c r="B296" s="302"/>
      <c r="C296" s="302"/>
      <c r="D296" s="302"/>
      <c r="E296" s="302"/>
      <c r="F296" s="302"/>
      <c r="G296" s="302"/>
      <c r="H296" s="302"/>
      <c r="I296" s="302"/>
      <c r="J296" s="302"/>
      <c r="K296" s="302"/>
      <c r="L296" s="302"/>
      <c r="M296" s="302"/>
      <c r="N296" s="302"/>
      <c r="O296" s="302"/>
      <c r="P296" s="302"/>
      <c r="Q296" s="302"/>
      <c r="R296" s="302"/>
    </row>
    <row r="297" spans="1:18" ht="15" x14ac:dyDescent="0.25">
      <c r="A297" s="55"/>
      <c r="B297" s="321" t="s">
        <v>110</v>
      </c>
      <c r="C297" s="322"/>
      <c r="D297" s="322"/>
      <c r="E297" s="322"/>
      <c r="F297" s="322"/>
      <c r="G297" s="322"/>
      <c r="H297" s="322"/>
      <c r="I297" s="322"/>
      <c r="J297" s="322"/>
      <c r="K297" s="322"/>
      <c r="L297" s="322"/>
      <c r="M297" s="322"/>
      <c r="N297" s="322"/>
      <c r="O297" s="322"/>
      <c r="P297" s="322"/>
      <c r="Q297" s="322"/>
      <c r="R297" s="323"/>
    </row>
    <row r="298" spans="1:18" ht="30" customHeight="1" x14ac:dyDescent="0.25">
      <c r="A298" s="3"/>
      <c r="B298" s="309">
        <v>2019</v>
      </c>
      <c r="C298" s="310"/>
      <c r="D298" s="309">
        <v>2021</v>
      </c>
      <c r="E298" s="310"/>
      <c r="F298" s="309">
        <v>2022</v>
      </c>
      <c r="G298" s="310"/>
      <c r="H298" s="309" t="s">
        <v>4</v>
      </c>
      <c r="I298" s="310"/>
      <c r="J298" s="4"/>
      <c r="K298" s="309" t="s">
        <v>5</v>
      </c>
      <c r="L298" s="310"/>
      <c r="M298" s="309" t="s">
        <v>6</v>
      </c>
      <c r="N298" s="310"/>
      <c r="O298" s="309" t="s">
        <v>7</v>
      </c>
      <c r="P298" s="310"/>
      <c r="Q298" s="309" t="str">
        <f>CONCATENATE("cuota ",RIGHT(F298,2))</f>
        <v>cuota 22</v>
      </c>
      <c r="R298" s="310"/>
    </row>
    <row r="299" spans="1:18" ht="15" x14ac:dyDescent="0.25">
      <c r="A299" s="250" t="s">
        <v>8</v>
      </c>
      <c r="B299" s="348">
        <v>392</v>
      </c>
      <c r="C299" s="349"/>
      <c r="D299" s="348">
        <v>130</v>
      </c>
      <c r="E299" s="349"/>
      <c r="F299" s="348">
        <v>287</v>
      </c>
      <c r="G299" s="349"/>
      <c r="H299" s="313">
        <f>F299/D299-1</f>
        <v>1.2076923076923078</v>
      </c>
      <c r="I299" s="314"/>
      <c r="J299" s="251"/>
      <c r="K299" s="313">
        <f>F299/B299-1</f>
        <v>-0.2678571428571429</v>
      </c>
      <c r="L299" s="314"/>
      <c r="M299" s="346">
        <f>F299-D299</f>
        <v>157</v>
      </c>
      <c r="N299" s="347"/>
      <c r="O299" s="346">
        <f>F299-B299</f>
        <v>-105</v>
      </c>
      <c r="P299" s="347"/>
      <c r="Q299" s="313">
        <f>F299/$F$299</f>
        <v>1</v>
      </c>
      <c r="R299" s="314"/>
    </row>
    <row r="300" spans="1:18" ht="15" x14ac:dyDescent="0.25">
      <c r="A300" s="252" t="s">
        <v>9</v>
      </c>
      <c r="B300" s="358">
        <v>233</v>
      </c>
      <c r="C300" s="359"/>
      <c r="D300" s="358">
        <v>75</v>
      </c>
      <c r="E300" s="359"/>
      <c r="F300" s="358">
        <v>191</v>
      </c>
      <c r="G300" s="359"/>
      <c r="H300" s="328">
        <f t="shared" ref="H300:H310" si="168">F300/D300-1</f>
        <v>1.5466666666666669</v>
      </c>
      <c r="I300" s="329"/>
      <c r="J300" s="253"/>
      <c r="K300" s="328">
        <f t="shared" ref="K300:K310" si="169">F300/B300-1</f>
        <v>-0.18025751072961371</v>
      </c>
      <c r="L300" s="329"/>
      <c r="M300" s="360">
        <f t="shared" ref="M300:M310" si="170">F300-D300</f>
        <v>116</v>
      </c>
      <c r="N300" s="361"/>
      <c r="O300" s="360">
        <f t="shared" ref="O300:O310" si="171">F300-B300</f>
        <v>-42</v>
      </c>
      <c r="P300" s="361"/>
      <c r="Q300" s="328">
        <f t="shared" ref="Q300:Q310" si="172">F300/$F$299</f>
        <v>0.66550522648083621</v>
      </c>
      <c r="R300" s="329"/>
    </row>
    <row r="301" spans="1:18" ht="15" x14ac:dyDescent="0.25">
      <c r="A301" s="254" t="s">
        <v>10</v>
      </c>
      <c r="B301" s="362">
        <v>26</v>
      </c>
      <c r="C301" s="363"/>
      <c r="D301" s="362">
        <v>15</v>
      </c>
      <c r="E301" s="363"/>
      <c r="F301" s="362">
        <v>29</v>
      </c>
      <c r="G301" s="363"/>
      <c r="H301" s="330">
        <f t="shared" si="168"/>
        <v>0.93333333333333335</v>
      </c>
      <c r="I301" s="331"/>
      <c r="J301" s="255"/>
      <c r="K301" s="330">
        <f t="shared" si="169"/>
        <v>0.11538461538461542</v>
      </c>
      <c r="L301" s="331"/>
      <c r="M301" s="354">
        <f t="shared" si="170"/>
        <v>14</v>
      </c>
      <c r="N301" s="355"/>
      <c r="O301" s="354">
        <f t="shared" si="171"/>
        <v>3</v>
      </c>
      <c r="P301" s="355"/>
      <c r="Q301" s="330">
        <f t="shared" si="172"/>
        <v>0.10104529616724739</v>
      </c>
      <c r="R301" s="331"/>
    </row>
    <row r="302" spans="1:18" ht="15" x14ac:dyDescent="0.25">
      <c r="A302" s="25" t="s">
        <v>11</v>
      </c>
      <c r="B302" s="344">
        <v>98</v>
      </c>
      <c r="C302" s="345"/>
      <c r="D302" s="344">
        <v>33</v>
      </c>
      <c r="E302" s="345"/>
      <c r="F302" s="344">
        <v>98</v>
      </c>
      <c r="G302" s="345"/>
      <c r="H302" s="305">
        <f t="shared" si="168"/>
        <v>1.9696969696969697</v>
      </c>
      <c r="I302" s="306"/>
      <c r="J302" s="256"/>
      <c r="K302" s="305">
        <f t="shared" si="169"/>
        <v>0</v>
      </c>
      <c r="L302" s="306"/>
      <c r="M302" s="342">
        <f t="shared" si="170"/>
        <v>65</v>
      </c>
      <c r="N302" s="343"/>
      <c r="O302" s="342">
        <f t="shared" si="171"/>
        <v>0</v>
      </c>
      <c r="P302" s="343"/>
      <c r="Q302" s="305">
        <f t="shared" si="172"/>
        <v>0.34146341463414637</v>
      </c>
      <c r="R302" s="306"/>
    </row>
    <row r="303" spans="1:18" ht="15" x14ac:dyDescent="0.25">
      <c r="A303" s="25" t="s">
        <v>12</v>
      </c>
      <c r="B303" s="344">
        <v>53</v>
      </c>
      <c r="C303" s="345"/>
      <c r="D303" s="344">
        <v>19</v>
      </c>
      <c r="E303" s="345"/>
      <c r="F303" s="344">
        <v>45</v>
      </c>
      <c r="G303" s="345"/>
      <c r="H303" s="305">
        <f t="shared" si="168"/>
        <v>1.3684210526315788</v>
      </c>
      <c r="I303" s="306"/>
      <c r="J303" s="256"/>
      <c r="K303" s="305">
        <f t="shared" si="169"/>
        <v>-0.15094339622641506</v>
      </c>
      <c r="L303" s="306"/>
      <c r="M303" s="342">
        <f t="shared" si="170"/>
        <v>26</v>
      </c>
      <c r="N303" s="343"/>
      <c r="O303" s="342">
        <f t="shared" si="171"/>
        <v>-8</v>
      </c>
      <c r="P303" s="343"/>
      <c r="Q303" s="305">
        <f t="shared" si="172"/>
        <v>0.156794425087108</v>
      </c>
      <c r="R303" s="306"/>
    </row>
    <row r="304" spans="1:18" ht="15" x14ac:dyDescent="0.25">
      <c r="A304" s="25" t="s">
        <v>13</v>
      </c>
      <c r="B304" s="344">
        <v>23</v>
      </c>
      <c r="C304" s="345"/>
      <c r="D304" s="344">
        <v>2</v>
      </c>
      <c r="E304" s="345"/>
      <c r="F304" s="344">
        <v>10</v>
      </c>
      <c r="G304" s="345"/>
      <c r="H304" s="305">
        <f t="shared" si="168"/>
        <v>4</v>
      </c>
      <c r="I304" s="306"/>
      <c r="J304" s="256"/>
      <c r="K304" s="305">
        <f t="shared" si="169"/>
        <v>-0.56521739130434789</v>
      </c>
      <c r="L304" s="306"/>
      <c r="M304" s="342">
        <f t="shared" si="170"/>
        <v>8</v>
      </c>
      <c r="N304" s="343"/>
      <c r="O304" s="342">
        <f t="shared" si="171"/>
        <v>-13</v>
      </c>
      <c r="P304" s="343"/>
      <c r="Q304" s="305">
        <f t="shared" si="172"/>
        <v>3.484320557491289E-2</v>
      </c>
      <c r="R304" s="306"/>
    </row>
    <row r="305" spans="1:18" ht="15" x14ac:dyDescent="0.25">
      <c r="A305" s="257" t="s">
        <v>14</v>
      </c>
      <c r="B305" s="350">
        <v>33</v>
      </c>
      <c r="C305" s="351"/>
      <c r="D305" s="350">
        <v>6</v>
      </c>
      <c r="E305" s="351"/>
      <c r="F305" s="350">
        <v>9</v>
      </c>
      <c r="G305" s="351"/>
      <c r="H305" s="336">
        <f t="shared" si="168"/>
        <v>0.5</v>
      </c>
      <c r="I305" s="337"/>
      <c r="J305" s="258"/>
      <c r="K305" s="336">
        <f t="shared" si="169"/>
        <v>-0.72727272727272729</v>
      </c>
      <c r="L305" s="337"/>
      <c r="M305" s="356">
        <f t="shared" si="170"/>
        <v>3</v>
      </c>
      <c r="N305" s="357"/>
      <c r="O305" s="356">
        <f t="shared" si="171"/>
        <v>-24</v>
      </c>
      <c r="P305" s="357"/>
      <c r="Q305" s="336">
        <f t="shared" si="172"/>
        <v>3.1358885017421602E-2</v>
      </c>
      <c r="R305" s="337"/>
    </row>
    <row r="306" spans="1:18" ht="15" x14ac:dyDescent="0.25">
      <c r="A306" s="259" t="s">
        <v>15</v>
      </c>
      <c r="B306" s="358">
        <v>159</v>
      </c>
      <c r="C306" s="359"/>
      <c r="D306" s="358">
        <v>55</v>
      </c>
      <c r="E306" s="359"/>
      <c r="F306" s="358">
        <v>96</v>
      </c>
      <c r="G306" s="359"/>
      <c r="H306" s="328">
        <f t="shared" si="168"/>
        <v>0.74545454545454537</v>
      </c>
      <c r="I306" s="329"/>
      <c r="J306" s="253"/>
      <c r="K306" s="328">
        <f t="shared" si="169"/>
        <v>-0.39622641509433965</v>
      </c>
      <c r="L306" s="329"/>
      <c r="M306" s="360">
        <f t="shared" si="170"/>
        <v>41</v>
      </c>
      <c r="N306" s="361"/>
      <c r="O306" s="360">
        <f t="shared" si="171"/>
        <v>-63</v>
      </c>
      <c r="P306" s="361"/>
      <c r="Q306" s="328">
        <f t="shared" si="172"/>
        <v>0.33449477351916379</v>
      </c>
      <c r="R306" s="329"/>
    </row>
    <row r="307" spans="1:18" ht="15" x14ac:dyDescent="0.25">
      <c r="A307" s="254" t="s">
        <v>16</v>
      </c>
      <c r="B307" s="344">
        <v>5</v>
      </c>
      <c r="C307" s="345"/>
      <c r="D307" s="344">
        <v>3</v>
      </c>
      <c r="E307" s="345"/>
      <c r="F307" s="344">
        <v>5</v>
      </c>
      <c r="G307" s="345"/>
      <c r="H307" s="330">
        <f t="shared" si="168"/>
        <v>0.66666666666666674</v>
      </c>
      <c r="I307" s="331"/>
      <c r="J307" s="255"/>
      <c r="K307" s="330">
        <f t="shared" si="169"/>
        <v>0</v>
      </c>
      <c r="L307" s="331"/>
      <c r="M307" s="354">
        <f t="shared" si="170"/>
        <v>2</v>
      </c>
      <c r="N307" s="355"/>
      <c r="O307" s="354">
        <f t="shared" si="171"/>
        <v>0</v>
      </c>
      <c r="P307" s="355"/>
      <c r="Q307" s="330">
        <f t="shared" si="172"/>
        <v>1.7421602787456445E-2</v>
      </c>
      <c r="R307" s="331"/>
    </row>
    <row r="308" spans="1:18" ht="15" x14ac:dyDescent="0.25">
      <c r="A308" s="25" t="s">
        <v>12</v>
      </c>
      <c r="B308" s="344">
        <v>62</v>
      </c>
      <c r="C308" s="345"/>
      <c r="D308" s="344">
        <v>26</v>
      </c>
      <c r="E308" s="345"/>
      <c r="F308" s="344">
        <v>47</v>
      </c>
      <c r="G308" s="345"/>
      <c r="H308" s="305">
        <f t="shared" si="168"/>
        <v>0.80769230769230771</v>
      </c>
      <c r="I308" s="306"/>
      <c r="J308" s="256"/>
      <c r="K308" s="305">
        <f t="shared" si="169"/>
        <v>-0.24193548387096775</v>
      </c>
      <c r="L308" s="306"/>
      <c r="M308" s="342">
        <f t="shared" si="170"/>
        <v>21</v>
      </c>
      <c r="N308" s="343"/>
      <c r="O308" s="342">
        <f t="shared" si="171"/>
        <v>-15</v>
      </c>
      <c r="P308" s="343"/>
      <c r="Q308" s="305">
        <f t="shared" si="172"/>
        <v>0.16376306620209058</v>
      </c>
      <c r="R308" s="306"/>
    </row>
    <row r="309" spans="1:18" ht="15" x14ac:dyDescent="0.25">
      <c r="A309" s="25" t="s">
        <v>13</v>
      </c>
      <c r="B309" s="344">
        <v>53</v>
      </c>
      <c r="C309" s="345"/>
      <c r="D309" s="344">
        <v>15</v>
      </c>
      <c r="E309" s="345"/>
      <c r="F309" s="344">
        <v>28</v>
      </c>
      <c r="G309" s="345"/>
      <c r="H309" s="305">
        <f t="shared" si="168"/>
        <v>0.8666666666666667</v>
      </c>
      <c r="I309" s="306"/>
      <c r="J309" s="256"/>
      <c r="K309" s="305">
        <f t="shared" si="169"/>
        <v>-0.47169811320754718</v>
      </c>
      <c r="L309" s="306"/>
      <c r="M309" s="342">
        <f t="shared" si="170"/>
        <v>13</v>
      </c>
      <c r="N309" s="343"/>
      <c r="O309" s="342">
        <f t="shared" si="171"/>
        <v>-25</v>
      </c>
      <c r="P309" s="343"/>
      <c r="Q309" s="305">
        <f t="shared" si="172"/>
        <v>9.7560975609756101E-2</v>
      </c>
      <c r="R309" s="306"/>
    </row>
    <row r="310" spans="1:18" ht="15" x14ac:dyDescent="0.25">
      <c r="A310" s="260" t="s">
        <v>14</v>
      </c>
      <c r="B310" s="350">
        <v>39</v>
      </c>
      <c r="C310" s="351"/>
      <c r="D310" s="350">
        <v>11</v>
      </c>
      <c r="E310" s="351"/>
      <c r="F310" s="350">
        <v>16</v>
      </c>
      <c r="G310" s="351"/>
      <c r="H310" s="319">
        <f t="shared" si="168"/>
        <v>0.45454545454545459</v>
      </c>
      <c r="I310" s="320"/>
      <c r="J310" s="261"/>
      <c r="K310" s="319">
        <f t="shared" si="169"/>
        <v>-0.58974358974358976</v>
      </c>
      <c r="L310" s="320"/>
      <c r="M310" s="352">
        <f t="shared" si="170"/>
        <v>5</v>
      </c>
      <c r="N310" s="353"/>
      <c r="O310" s="352">
        <f t="shared" si="171"/>
        <v>-23</v>
      </c>
      <c r="P310" s="353"/>
      <c r="Q310" s="319">
        <f t="shared" si="172"/>
        <v>5.5749128919860627E-2</v>
      </c>
      <c r="R310" s="320"/>
    </row>
    <row r="311" spans="1:18" ht="21" x14ac:dyDescent="0.35">
      <c r="A311" s="302" t="s">
        <v>78</v>
      </c>
      <c r="B311" s="302"/>
      <c r="C311" s="302"/>
      <c r="D311" s="302"/>
      <c r="E311" s="302"/>
      <c r="F311" s="302"/>
      <c r="G311" s="302"/>
      <c r="H311" s="302"/>
      <c r="I311" s="302"/>
      <c r="J311" s="302"/>
      <c r="K311" s="302"/>
      <c r="L311" s="302"/>
      <c r="M311" s="302"/>
      <c r="N311" s="302"/>
      <c r="O311" s="302"/>
      <c r="P311" s="302"/>
      <c r="Q311" s="302"/>
      <c r="R311" s="302"/>
    </row>
    <row r="312" spans="1:18" ht="15" x14ac:dyDescent="0.25">
      <c r="A312" s="55"/>
      <c r="B312" s="321" t="s">
        <v>110</v>
      </c>
      <c r="C312" s="322"/>
      <c r="D312" s="322"/>
      <c r="E312" s="322"/>
      <c r="F312" s="322"/>
      <c r="G312" s="322"/>
      <c r="H312" s="322"/>
      <c r="I312" s="322"/>
      <c r="J312" s="322"/>
      <c r="K312" s="322"/>
      <c r="L312" s="322"/>
      <c r="M312" s="322"/>
      <c r="N312" s="322"/>
      <c r="O312" s="322"/>
      <c r="P312" s="322"/>
      <c r="Q312" s="322"/>
      <c r="R312" s="323"/>
    </row>
    <row r="313" spans="1:18" ht="30" customHeight="1" x14ac:dyDescent="0.25">
      <c r="A313" s="3"/>
      <c r="B313" s="309">
        <v>2019</v>
      </c>
      <c r="C313" s="310"/>
      <c r="D313" s="309">
        <v>2021</v>
      </c>
      <c r="E313" s="310"/>
      <c r="F313" s="309">
        <v>2022</v>
      </c>
      <c r="G313" s="310"/>
      <c r="H313" s="309" t="s">
        <v>4</v>
      </c>
      <c r="I313" s="310"/>
      <c r="J313" s="4"/>
      <c r="K313" s="309" t="s">
        <v>5</v>
      </c>
      <c r="L313" s="310"/>
      <c r="M313" s="309" t="s">
        <v>6</v>
      </c>
      <c r="N313" s="310"/>
      <c r="O313" s="309" t="s">
        <v>7</v>
      </c>
      <c r="P313" s="310"/>
      <c r="Q313" s="309" t="str">
        <f>CONCATENATE("cuota ",RIGHT(F313,2))</f>
        <v>cuota 22</v>
      </c>
      <c r="R313" s="310"/>
    </row>
    <row r="314" spans="1:18" ht="15" x14ac:dyDescent="0.25">
      <c r="A314" s="250" t="s">
        <v>43</v>
      </c>
      <c r="B314" s="348">
        <v>392</v>
      </c>
      <c r="C314" s="349"/>
      <c r="D314" s="348">
        <v>130</v>
      </c>
      <c r="E314" s="349"/>
      <c r="F314" s="348">
        <v>287</v>
      </c>
      <c r="G314" s="349"/>
      <c r="H314" s="313">
        <f>F314/D314-1</f>
        <v>1.2076923076923078</v>
      </c>
      <c r="I314" s="314"/>
      <c r="J314" s="251"/>
      <c r="K314" s="313">
        <f>F314/B314-1</f>
        <v>-0.2678571428571429</v>
      </c>
      <c r="L314" s="314"/>
      <c r="M314" s="346">
        <f>F314-D314</f>
        <v>157</v>
      </c>
      <c r="N314" s="347"/>
      <c r="O314" s="346">
        <f>F314-B314</f>
        <v>-105</v>
      </c>
      <c r="P314" s="347"/>
      <c r="Q314" s="313">
        <f>F314/$F$314</f>
        <v>1</v>
      </c>
      <c r="R314" s="314"/>
    </row>
    <row r="315" spans="1:18" ht="15" x14ac:dyDescent="0.25">
      <c r="A315" s="82" t="s">
        <v>44</v>
      </c>
      <c r="B315" s="344">
        <v>100</v>
      </c>
      <c r="C315" s="345"/>
      <c r="D315" s="344">
        <v>37</v>
      </c>
      <c r="E315" s="345"/>
      <c r="F315" s="344">
        <v>82</v>
      </c>
      <c r="G315" s="345"/>
      <c r="H315" s="305">
        <f t="shared" ref="H315:H324" si="173">F315/D315-1</f>
        <v>1.2162162162162162</v>
      </c>
      <c r="I315" s="306"/>
      <c r="J315" s="256"/>
      <c r="K315" s="305">
        <f t="shared" ref="K315:K324" si="174">F315/B315-1</f>
        <v>-0.18000000000000005</v>
      </c>
      <c r="L315" s="306"/>
      <c r="M315" s="342">
        <f t="shared" ref="M315:M324" si="175">F315-D315</f>
        <v>45</v>
      </c>
      <c r="N315" s="343"/>
      <c r="O315" s="342">
        <f t="shared" ref="O315:O324" si="176">F315-B315</f>
        <v>-18</v>
      </c>
      <c r="P315" s="343"/>
      <c r="Q315" s="305">
        <f t="shared" ref="Q315:Q324" si="177">F315/$F$314</f>
        <v>0.2857142857142857</v>
      </c>
      <c r="R315" s="306"/>
    </row>
    <row r="316" spans="1:18" ht="15" x14ac:dyDescent="0.25">
      <c r="A316" s="85" t="s">
        <v>45</v>
      </c>
      <c r="B316" s="344">
        <v>105</v>
      </c>
      <c r="C316" s="345"/>
      <c r="D316" s="344">
        <v>30</v>
      </c>
      <c r="E316" s="345"/>
      <c r="F316" s="344">
        <v>76</v>
      </c>
      <c r="G316" s="345"/>
      <c r="H316" s="305">
        <f t="shared" si="173"/>
        <v>1.5333333333333332</v>
      </c>
      <c r="I316" s="306"/>
      <c r="J316" s="256"/>
      <c r="K316" s="305">
        <f t="shared" si="174"/>
        <v>-0.27619047619047621</v>
      </c>
      <c r="L316" s="306"/>
      <c r="M316" s="342">
        <f t="shared" si="175"/>
        <v>46</v>
      </c>
      <c r="N316" s="343"/>
      <c r="O316" s="342">
        <f t="shared" si="176"/>
        <v>-29</v>
      </c>
      <c r="P316" s="343"/>
      <c r="Q316" s="305">
        <f t="shared" si="177"/>
        <v>0.26480836236933797</v>
      </c>
      <c r="R316" s="306"/>
    </row>
    <row r="317" spans="1:18" ht="15" x14ac:dyDescent="0.25">
      <c r="A317" s="85" t="s">
        <v>47</v>
      </c>
      <c r="B317" s="344">
        <v>79</v>
      </c>
      <c r="C317" s="345"/>
      <c r="D317" s="344">
        <v>19</v>
      </c>
      <c r="E317" s="345"/>
      <c r="F317" s="344">
        <v>59</v>
      </c>
      <c r="G317" s="345"/>
      <c r="H317" s="305">
        <f t="shared" si="173"/>
        <v>2.1052631578947367</v>
      </c>
      <c r="I317" s="306"/>
      <c r="J317" s="256"/>
      <c r="K317" s="305">
        <f t="shared" si="174"/>
        <v>-0.25316455696202533</v>
      </c>
      <c r="L317" s="306"/>
      <c r="M317" s="342">
        <f t="shared" si="175"/>
        <v>40</v>
      </c>
      <c r="N317" s="343"/>
      <c r="O317" s="342">
        <f t="shared" si="176"/>
        <v>-20</v>
      </c>
      <c r="P317" s="343"/>
      <c r="Q317" s="305">
        <f t="shared" si="177"/>
        <v>0.20557491289198607</v>
      </c>
      <c r="R317" s="306"/>
    </row>
    <row r="318" spans="1:18" ht="15" x14ac:dyDescent="0.25">
      <c r="A318" s="85" t="s">
        <v>48</v>
      </c>
      <c r="B318" s="344">
        <v>15</v>
      </c>
      <c r="C318" s="345"/>
      <c r="D318" s="344">
        <v>4</v>
      </c>
      <c r="E318" s="345"/>
      <c r="F318" s="344">
        <v>10</v>
      </c>
      <c r="G318" s="345"/>
      <c r="H318" s="305">
        <f t="shared" si="173"/>
        <v>1.5</v>
      </c>
      <c r="I318" s="306"/>
      <c r="J318" s="256"/>
      <c r="K318" s="305">
        <f t="shared" si="174"/>
        <v>-0.33333333333333337</v>
      </c>
      <c r="L318" s="306"/>
      <c r="M318" s="342">
        <f t="shared" si="175"/>
        <v>6</v>
      </c>
      <c r="N318" s="343"/>
      <c r="O318" s="342">
        <f t="shared" si="176"/>
        <v>-5</v>
      </c>
      <c r="P318" s="343"/>
      <c r="Q318" s="305">
        <f t="shared" si="177"/>
        <v>3.484320557491289E-2</v>
      </c>
      <c r="R318" s="306"/>
    </row>
    <row r="319" spans="1:18" ht="15" x14ac:dyDescent="0.25">
      <c r="A319" s="85" t="s">
        <v>49</v>
      </c>
      <c r="B319" s="344">
        <v>24</v>
      </c>
      <c r="C319" s="345"/>
      <c r="D319" s="344">
        <v>11</v>
      </c>
      <c r="E319" s="345"/>
      <c r="F319" s="344">
        <v>15</v>
      </c>
      <c r="G319" s="345"/>
      <c r="H319" s="305">
        <f t="shared" si="173"/>
        <v>0.36363636363636354</v>
      </c>
      <c r="I319" s="306"/>
      <c r="J319" s="256"/>
      <c r="K319" s="305">
        <f t="shared" si="174"/>
        <v>-0.375</v>
      </c>
      <c r="L319" s="306"/>
      <c r="M319" s="342">
        <f t="shared" si="175"/>
        <v>4</v>
      </c>
      <c r="N319" s="343"/>
      <c r="O319" s="342">
        <f t="shared" si="176"/>
        <v>-9</v>
      </c>
      <c r="P319" s="343"/>
      <c r="Q319" s="305">
        <f t="shared" si="177"/>
        <v>5.2264808362369339E-2</v>
      </c>
      <c r="R319" s="306"/>
    </row>
    <row r="320" spans="1:18" ht="15" x14ac:dyDescent="0.25">
      <c r="A320" s="85" t="s">
        <v>50</v>
      </c>
      <c r="B320" s="344">
        <v>9</v>
      </c>
      <c r="C320" s="345"/>
      <c r="D320" s="344">
        <v>3</v>
      </c>
      <c r="E320" s="345"/>
      <c r="F320" s="344">
        <v>4</v>
      </c>
      <c r="G320" s="345"/>
      <c r="H320" s="305">
        <f t="shared" si="173"/>
        <v>0.33333333333333326</v>
      </c>
      <c r="I320" s="306"/>
      <c r="J320" s="256"/>
      <c r="K320" s="305">
        <f t="shared" si="174"/>
        <v>-0.55555555555555558</v>
      </c>
      <c r="L320" s="306"/>
      <c r="M320" s="342">
        <f t="shared" si="175"/>
        <v>1</v>
      </c>
      <c r="N320" s="343"/>
      <c r="O320" s="342">
        <f t="shared" si="176"/>
        <v>-5</v>
      </c>
      <c r="P320" s="343"/>
      <c r="Q320" s="305">
        <f t="shared" si="177"/>
        <v>1.3937282229965157E-2</v>
      </c>
      <c r="R320" s="306"/>
    </row>
    <row r="321" spans="1:18" ht="15" x14ac:dyDescent="0.25">
      <c r="A321" s="85" t="s">
        <v>51</v>
      </c>
      <c r="B321" s="344">
        <v>19</v>
      </c>
      <c r="C321" s="345"/>
      <c r="D321" s="344">
        <v>8</v>
      </c>
      <c r="E321" s="345"/>
      <c r="F321" s="344">
        <v>14</v>
      </c>
      <c r="G321" s="345"/>
      <c r="H321" s="305">
        <f t="shared" si="173"/>
        <v>0.75</v>
      </c>
      <c r="I321" s="306"/>
      <c r="J321" s="256"/>
      <c r="K321" s="305">
        <f t="shared" si="174"/>
        <v>-0.26315789473684215</v>
      </c>
      <c r="L321" s="306"/>
      <c r="M321" s="342">
        <f t="shared" si="175"/>
        <v>6</v>
      </c>
      <c r="N321" s="343"/>
      <c r="O321" s="342">
        <f t="shared" si="176"/>
        <v>-5</v>
      </c>
      <c r="P321" s="343"/>
      <c r="Q321" s="305">
        <f t="shared" si="177"/>
        <v>4.878048780487805E-2</v>
      </c>
      <c r="R321" s="306"/>
    </row>
    <row r="322" spans="1:18" ht="15" x14ac:dyDescent="0.25">
      <c r="A322" s="85" t="s">
        <v>46</v>
      </c>
      <c r="B322" s="344">
        <v>13</v>
      </c>
      <c r="C322" s="345"/>
      <c r="D322" s="344">
        <v>3</v>
      </c>
      <c r="E322" s="345"/>
      <c r="F322" s="344">
        <v>5</v>
      </c>
      <c r="G322" s="345"/>
      <c r="H322" s="305">
        <f t="shared" si="173"/>
        <v>0.66666666666666674</v>
      </c>
      <c r="I322" s="306"/>
      <c r="J322" s="256"/>
      <c r="K322" s="305">
        <f t="shared" si="174"/>
        <v>-0.61538461538461542</v>
      </c>
      <c r="L322" s="306"/>
      <c r="M322" s="342">
        <f t="shared" si="175"/>
        <v>2</v>
      </c>
      <c r="N322" s="343"/>
      <c r="O322" s="342">
        <f t="shared" si="176"/>
        <v>-8</v>
      </c>
      <c r="P322" s="343"/>
      <c r="Q322" s="305">
        <f t="shared" si="177"/>
        <v>1.7421602787456445E-2</v>
      </c>
      <c r="R322" s="306"/>
    </row>
    <row r="323" spans="1:18" ht="15" x14ac:dyDescent="0.25">
      <c r="A323" s="86" t="s">
        <v>52</v>
      </c>
      <c r="B323" s="344">
        <v>6</v>
      </c>
      <c r="C323" s="345"/>
      <c r="D323" s="344">
        <v>3</v>
      </c>
      <c r="E323" s="345"/>
      <c r="F323" s="344">
        <v>5</v>
      </c>
      <c r="G323" s="345"/>
      <c r="H323" s="305">
        <f t="shared" si="173"/>
        <v>0.66666666666666674</v>
      </c>
      <c r="I323" s="306"/>
      <c r="J323" s="256"/>
      <c r="K323" s="305">
        <f t="shared" si="174"/>
        <v>-0.16666666666666663</v>
      </c>
      <c r="L323" s="306"/>
      <c r="M323" s="342">
        <f t="shared" si="175"/>
        <v>2</v>
      </c>
      <c r="N323" s="343"/>
      <c r="O323" s="342">
        <f t="shared" si="176"/>
        <v>-1</v>
      </c>
      <c r="P323" s="343"/>
      <c r="Q323" s="305">
        <f t="shared" si="177"/>
        <v>1.7421602787456445E-2</v>
      </c>
      <c r="R323" s="306"/>
    </row>
    <row r="324" spans="1:18" ht="15" x14ac:dyDescent="0.25">
      <c r="A324" s="87" t="s">
        <v>53</v>
      </c>
      <c r="B324" s="344">
        <v>22</v>
      </c>
      <c r="C324" s="345"/>
      <c r="D324" s="344">
        <v>12</v>
      </c>
      <c r="E324" s="345"/>
      <c r="F324" s="344">
        <v>17</v>
      </c>
      <c r="G324" s="345"/>
      <c r="H324" s="305">
        <f t="shared" si="173"/>
        <v>0.41666666666666674</v>
      </c>
      <c r="I324" s="306"/>
      <c r="J324" s="256"/>
      <c r="K324" s="305">
        <f t="shared" si="174"/>
        <v>-0.22727272727272729</v>
      </c>
      <c r="L324" s="306"/>
      <c r="M324" s="342">
        <f t="shared" si="175"/>
        <v>5</v>
      </c>
      <c r="N324" s="343"/>
      <c r="O324" s="342">
        <f t="shared" si="176"/>
        <v>-5</v>
      </c>
      <c r="P324" s="343"/>
      <c r="Q324" s="305">
        <f t="shared" si="177"/>
        <v>5.9233449477351915E-2</v>
      </c>
      <c r="R324" s="306"/>
    </row>
    <row r="325" spans="1:18" ht="21" x14ac:dyDescent="0.35">
      <c r="A325" s="302" t="s">
        <v>79</v>
      </c>
      <c r="B325" s="302"/>
      <c r="C325" s="302"/>
      <c r="D325" s="302"/>
      <c r="E325" s="302"/>
      <c r="F325" s="302"/>
      <c r="G325" s="302"/>
      <c r="H325" s="302"/>
      <c r="I325" s="302"/>
      <c r="J325" s="302"/>
      <c r="K325" s="302"/>
      <c r="L325" s="302"/>
      <c r="M325" s="302"/>
      <c r="N325" s="302"/>
      <c r="O325" s="302"/>
      <c r="P325" s="302"/>
      <c r="Q325" s="302"/>
      <c r="R325" s="302"/>
    </row>
    <row r="326" spans="1:18" ht="15" x14ac:dyDescent="0.25">
      <c r="A326" s="55"/>
      <c r="B326" s="321" t="s">
        <v>110</v>
      </c>
      <c r="C326" s="322"/>
      <c r="D326" s="322"/>
      <c r="E326" s="322"/>
      <c r="F326" s="322"/>
      <c r="G326" s="322"/>
      <c r="H326" s="322"/>
      <c r="I326" s="322"/>
      <c r="J326" s="322"/>
      <c r="K326" s="322"/>
      <c r="L326" s="322"/>
      <c r="M326" s="322"/>
      <c r="N326" s="322"/>
      <c r="O326" s="322"/>
      <c r="P326" s="322"/>
      <c r="Q326" s="322"/>
      <c r="R326" s="323"/>
    </row>
    <row r="327" spans="1:18" ht="30" customHeight="1" x14ac:dyDescent="0.25">
      <c r="A327" s="3"/>
      <c r="B327" s="309">
        <v>2019</v>
      </c>
      <c r="C327" s="310"/>
      <c r="D327" s="309">
        <v>2021</v>
      </c>
      <c r="E327" s="310"/>
      <c r="F327" s="309">
        <v>2022</v>
      </c>
      <c r="G327" s="310"/>
      <c r="H327" s="309" t="s">
        <v>4</v>
      </c>
      <c r="I327" s="310"/>
      <c r="J327" s="4"/>
      <c r="K327" s="309" t="s">
        <v>5</v>
      </c>
      <c r="L327" s="310"/>
      <c r="M327" s="309" t="s">
        <v>6</v>
      </c>
      <c r="N327" s="310"/>
      <c r="O327" s="309" t="s">
        <v>7</v>
      </c>
      <c r="P327" s="310"/>
      <c r="Q327" s="309" t="str">
        <f>CONCATENATE("cuota ",RIGHT(F327,2))</f>
        <v>cuota 22</v>
      </c>
      <c r="R327" s="310"/>
    </row>
    <row r="328" spans="1:18" ht="15" x14ac:dyDescent="0.25">
      <c r="A328" s="250" t="s">
        <v>8</v>
      </c>
      <c r="B328" s="311">
        <v>133054</v>
      </c>
      <c r="C328" s="312"/>
      <c r="D328" s="311">
        <v>50009</v>
      </c>
      <c r="E328" s="312"/>
      <c r="F328" s="311">
        <v>121403</v>
      </c>
      <c r="G328" s="312"/>
      <c r="H328" s="313">
        <f>F328/D328-1</f>
        <v>1.427623027854986</v>
      </c>
      <c r="I328" s="314"/>
      <c r="J328" s="251"/>
      <c r="K328" s="313">
        <f>F328/B328-1</f>
        <v>-8.756595066664663E-2</v>
      </c>
      <c r="L328" s="314"/>
      <c r="M328" s="315">
        <f>F328-D328</f>
        <v>71394</v>
      </c>
      <c r="N328" s="316"/>
      <c r="O328" s="315">
        <f>F328-B328</f>
        <v>-11651</v>
      </c>
      <c r="P328" s="316"/>
      <c r="Q328" s="313">
        <f>F328/$F$328</f>
        <v>1</v>
      </c>
      <c r="R328" s="314"/>
    </row>
    <row r="329" spans="1:18" ht="15" x14ac:dyDescent="0.25">
      <c r="A329" s="252" t="s">
        <v>9</v>
      </c>
      <c r="B329" s="334">
        <v>89152</v>
      </c>
      <c r="C329" s="335"/>
      <c r="D329" s="334">
        <v>29605</v>
      </c>
      <c r="E329" s="335"/>
      <c r="F329" s="334">
        <v>89098</v>
      </c>
      <c r="G329" s="335"/>
      <c r="H329" s="328">
        <f t="shared" ref="H329:H339" si="178">F329/D329-1</f>
        <v>2.0095591960817432</v>
      </c>
      <c r="I329" s="329"/>
      <c r="J329" s="253"/>
      <c r="K329" s="328">
        <f t="shared" ref="K329:K339" si="179">F329/B329-1</f>
        <v>-6.0570710696339347E-4</v>
      </c>
      <c r="L329" s="329"/>
      <c r="M329" s="326">
        <f t="shared" ref="M329:M339" si="180">F329-D329</f>
        <v>59493</v>
      </c>
      <c r="N329" s="327"/>
      <c r="O329" s="326">
        <f t="shared" ref="O329:O339" si="181">F329-B329</f>
        <v>-54</v>
      </c>
      <c r="P329" s="327"/>
      <c r="Q329" s="328">
        <f t="shared" ref="Q329:Q339" si="182">F329/$F$328</f>
        <v>0.7339027865868224</v>
      </c>
      <c r="R329" s="329"/>
    </row>
    <row r="330" spans="1:18" ht="15" x14ac:dyDescent="0.25">
      <c r="A330" s="254" t="s">
        <v>10</v>
      </c>
      <c r="B330" s="340">
        <v>15700</v>
      </c>
      <c r="C330" s="341"/>
      <c r="D330" s="340">
        <v>9265</v>
      </c>
      <c r="E330" s="341"/>
      <c r="F330" s="340">
        <v>17378</v>
      </c>
      <c r="G330" s="341"/>
      <c r="H330" s="330">
        <f t="shared" si="178"/>
        <v>0.87566109012412308</v>
      </c>
      <c r="I330" s="331"/>
      <c r="J330" s="255"/>
      <c r="K330" s="330">
        <f t="shared" si="179"/>
        <v>0.10687898089171965</v>
      </c>
      <c r="L330" s="331"/>
      <c r="M330" s="332">
        <f t="shared" si="180"/>
        <v>8113</v>
      </c>
      <c r="N330" s="333"/>
      <c r="O330" s="332">
        <f t="shared" si="181"/>
        <v>1678</v>
      </c>
      <c r="P330" s="333"/>
      <c r="Q330" s="330">
        <f t="shared" si="182"/>
        <v>0.14314308542622506</v>
      </c>
      <c r="R330" s="331"/>
    </row>
    <row r="331" spans="1:18" ht="15" x14ac:dyDescent="0.25">
      <c r="A331" s="25" t="s">
        <v>11</v>
      </c>
      <c r="B331" s="307">
        <v>53777</v>
      </c>
      <c r="C331" s="308"/>
      <c r="D331" s="307">
        <v>13978</v>
      </c>
      <c r="E331" s="308"/>
      <c r="F331" s="307">
        <v>53319</v>
      </c>
      <c r="G331" s="308"/>
      <c r="H331" s="305">
        <f t="shared" si="178"/>
        <v>2.8144942051795678</v>
      </c>
      <c r="I331" s="306"/>
      <c r="J331" s="256"/>
      <c r="K331" s="305">
        <f t="shared" si="179"/>
        <v>-8.5166521003402496E-3</v>
      </c>
      <c r="L331" s="306"/>
      <c r="M331" s="303">
        <f t="shared" si="180"/>
        <v>39341</v>
      </c>
      <c r="N331" s="304"/>
      <c r="O331" s="303">
        <f t="shared" si="181"/>
        <v>-458</v>
      </c>
      <c r="P331" s="304"/>
      <c r="Q331" s="305">
        <f t="shared" si="182"/>
        <v>0.43919013533438217</v>
      </c>
      <c r="R331" s="306"/>
    </row>
    <row r="332" spans="1:18" ht="15" x14ac:dyDescent="0.25">
      <c r="A332" s="25" t="s">
        <v>12</v>
      </c>
      <c r="B332" s="307">
        <v>16004</v>
      </c>
      <c r="C332" s="308"/>
      <c r="D332" s="307">
        <v>6028</v>
      </c>
      <c r="E332" s="308"/>
      <c r="F332" s="307">
        <v>16021</v>
      </c>
      <c r="G332" s="308"/>
      <c r="H332" s="305">
        <f t="shared" si="178"/>
        <v>1.6577637690776377</v>
      </c>
      <c r="I332" s="306"/>
      <c r="J332" s="256"/>
      <c r="K332" s="305">
        <f t="shared" si="179"/>
        <v>1.0622344413897533E-3</v>
      </c>
      <c r="L332" s="306"/>
      <c r="M332" s="303">
        <f t="shared" si="180"/>
        <v>9993</v>
      </c>
      <c r="N332" s="304"/>
      <c r="O332" s="303">
        <f t="shared" si="181"/>
        <v>17</v>
      </c>
      <c r="P332" s="304"/>
      <c r="Q332" s="305">
        <f t="shared" si="182"/>
        <v>0.13196543742741118</v>
      </c>
      <c r="R332" s="306"/>
    </row>
    <row r="333" spans="1:18" ht="15" x14ac:dyDescent="0.25">
      <c r="A333" s="25" t="s">
        <v>13</v>
      </c>
      <c r="B333" s="307">
        <v>2618</v>
      </c>
      <c r="C333" s="308"/>
      <c r="D333" s="307">
        <v>84</v>
      </c>
      <c r="E333" s="308"/>
      <c r="F333" s="307">
        <v>1828</v>
      </c>
      <c r="G333" s="308"/>
      <c r="H333" s="305">
        <f t="shared" si="178"/>
        <v>20.761904761904763</v>
      </c>
      <c r="I333" s="306"/>
      <c r="J333" s="256"/>
      <c r="K333" s="305">
        <f t="shared" si="179"/>
        <v>-0.30175706646294886</v>
      </c>
      <c r="L333" s="306"/>
      <c r="M333" s="303">
        <f t="shared" si="180"/>
        <v>1744</v>
      </c>
      <c r="N333" s="304"/>
      <c r="O333" s="303">
        <f t="shared" si="181"/>
        <v>-790</v>
      </c>
      <c r="P333" s="304"/>
      <c r="Q333" s="305">
        <f t="shared" si="182"/>
        <v>1.5057288534879698E-2</v>
      </c>
      <c r="R333" s="306"/>
    </row>
    <row r="334" spans="1:18" ht="15" x14ac:dyDescent="0.25">
      <c r="A334" s="257" t="s">
        <v>14</v>
      </c>
      <c r="B334" s="324">
        <v>1053</v>
      </c>
      <c r="C334" s="325"/>
      <c r="D334" s="324">
        <v>250</v>
      </c>
      <c r="E334" s="325"/>
      <c r="F334" s="324">
        <v>552</v>
      </c>
      <c r="G334" s="325"/>
      <c r="H334" s="336">
        <f t="shared" si="178"/>
        <v>1.2080000000000002</v>
      </c>
      <c r="I334" s="337"/>
      <c r="J334" s="258"/>
      <c r="K334" s="336">
        <f t="shared" si="179"/>
        <v>-0.4757834757834758</v>
      </c>
      <c r="L334" s="337"/>
      <c r="M334" s="338">
        <f t="shared" si="180"/>
        <v>302</v>
      </c>
      <c r="N334" s="339"/>
      <c r="O334" s="338">
        <f t="shared" si="181"/>
        <v>-501</v>
      </c>
      <c r="P334" s="339"/>
      <c r="Q334" s="336">
        <f t="shared" si="182"/>
        <v>4.546839863924285E-3</v>
      </c>
      <c r="R334" s="337"/>
    </row>
    <row r="335" spans="1:18" ht="15" x14ac:dyDescent="0.25">
      <c r="A335" s="259" t="s">
        <v>15</v>
      </c>
      <c r="B335" s="334">
        <v>43902</v>
      </c>
      <c r="C335" s="335"/>
      <c r="D335" s="334">
        <v>20404</v>
      </c>
      <c r="E335" s="335"/>
      <c r="F335" s="334">
        <v>32305</v>
      </c>
      <c r="G335" s="335"/>
      <c r="H335" s="328">
        <f t="shared" si="178"/>
        <v>0.58326798666928048</v>
      </c>
      <c r="I335" s="329"/>
      <c r="J335" s="253"/>
      <c r="K335" s="328">
        <f t="shared" si="179"/>
        <v>-0.26415653045419341</v>
      </c>
      <c r="L335" s="329"/>
      <c r="M335" s="326">
        <f t="shared" si="180"/>
        <v>11901</v>
      </c>
      <c r="N335" s="327"/>
      <c r="O335" s="326">
        <f t="shared" si="181"/>
        <v>-11597</v>
      </c>
      <c r="P335" s="327"/>
      <c r="Q335" s="328">
        <f t="shared" si="182"/>
        <v>0.2660972134131776</v>
      </c>
      <c r="R335" s="329"/>
    </row>
    <row r="336" spans="1:18" ht="15" x14ac:dyDescent="0.25">
      <c r="A336" s="254" t="s">
        <v>16</v>
      </c>
      <c r="B336" s="307">
        <v>1933</v>
      </c>
      <c r="C336" s="308"/>
      <c r="D336" s="307">
        <v>1494</v>
      </c>
      <c r="E336" s="308"/>
      <c r="F336" s="307">
        <v>2230</v>
      </c>
      <c r="G336" s="308"/>
      <c r="H336" s="330">
        <f t="shared" si="178"/>
        <v>0.4926372155287817</v>
      </c>
      <c r="I336" s="331"/>
      <c r="J336" s="255"/>
      <c r="K336" s="330">
        <f t="shared" si="179"/>
        <v>0.15364718054837034</v>
      </c>
      <c r="L336" s="331"/>
      <c r="M336" s="332">
        <f t="shared" si="180"/>
        <v>736</v>
      </c>
      <c r="N336" s="333"/>
      <c r="O336" s="332">
        <f t="shared" si="181"/>
        <v>297</v>
      </c>
      <c r="P336" s="333"/>
      <c r="Q336" s="330">
        <f t="shared" si="182"/>
        <v>1.8368574087954993E-2</v>
      </c>
      <c r="R336" s="331"/>
    </row>
    <row r="337" spans="1:18" ht="15" x14ac:dyDescent="0.25">
      <c r="A337" s="25" t="s">
        <v>12</v>
      </c>
      <c r="B337" s="307">
        <v>23955</v>
      </c>
      <c r="C337" s="308"/>
      <c r="D337" s="307">
        <v>12052</v>
      </c>
      <c r="E337" s="308"/>
      <c r="F337" s="307">
        <v>19327</v>
      </c>
      <c r="G337" s="308"/>
      <c r="H337" s="305">
        <f t="shared" si="178"/>
        <v>0.60363425157650186</v>
      </c>
      <c r="I337" s="306"/>
      <c r="J337" s="256"/>
      <c r="K337" s="305">
        <f t="shared" si="179"/>
        <v>-0.19319557503652685</v>
      </c>
      <c r="L337" s="306"/>
      <c r="M337" s="303">
        <f t="shared" si="180"/>
        <v>7275</v>
      </c>
      <c r="N337" s="304"/>
      <c r="O337" s="303">
        <f t="shared" si="181"/>
        <v>-4628</v>
      </c>
      <c r="P337" s="304"/>
      <c r="Q337" s="305">
        <f t="shared" si="182"/>
        <v>0.15919705443852294</v>
      </c>
      <c r="R337" s="306"/>
    </row>
    <row r="338" spans="1:18" ht="15" x14ac:dyDescent="0.25">
      <c r="A338" s="25" t="s">
        <v>13</v>
      </c>
      <c r="B338" s="307">
        <v>12430</v>
      </c>
      <c r="C338" s="308"/>
      <c r="D338" s="307">
        <v>4530</v>
      </c>
      <c r="E338" s="308"/>
      <c r="F338" s="307">
        <v>7750</v>
      </c>
      <c r="G338" s="308"/>
      <c r="H338" s="305">
        <f t="shared" si="178"/>
        <v>0.71081677704194268</v>
      </c>
      <c r="I338" s="306"/>
      <c r="J338" s="256"/>
      <c r="K338" s="305">
        <f t="shared" si="179"/>
        <v>-0.37650844730490751</v>
      </c>
      <c r="L338" s="306"/>
      <c r="M338" s="303">
        <f t="shared" si="180"/>
        <v>3220</v>
      </c>
      <c r="N338" s="304"/>
      <c r="O338" s="303">
        <f t="shared" si="181"/>
        <v>-4680</v>
      </c>
      <c r="P338" s="304"/>
      <c r="Q338" s="305">
        <f t="shared" si="182"/>
        <v>6.3836972727197849E-2</v>
      </c>
      <c r="R338" s="306"/>
    </row>
    <row r="339" spans="1:18" ht="15" x14ac:dyDescent="0.25">
      <c r="A339" s="260" t="s">
        <v>14</v>
      </c>
      <c r="B339" s="324">
        <v>5584</v>
      </c>
      <c r="C339" s="325"/>
      <c r="D339" s="324">
        <v>2328</v>
      </c>
      <c r="E339" s="325"/>
      <c r="F339" s="324">
        <v>2998</v>
      </c>
      <c r="G339" s="325"/>
      <c r="H339" s="319">
        <f t="shared" si="178"/>
        <v>0.28780068728522346</v>
      </c>
      <c r="I339" s="320"/>
      <c r="J339" s="261"/>
      <c r="K339" s="319">
        <f t="shared" si="179"/>
        <v>-0.46310888252148996</v>
      </c>
      <c r="L339" s="320"/>
      <c r="M339" s="317">
        <f t="shared" si="180"/>
        <v>670</v>
      </c>
      <c r="N339" s="318"/>
      <c r="O339" s="317">
        <f t="shared" si="181"/>
        <v>-2586</v>
      </c>
      <c r="P339" s="318"/>
      <c r="Q339" s="319">
        <f t="shared" si="182"/>
        <v>2.4694612159501826E-2</v>
      </c>
      <c r="R339" s="320"/>
    </row>
    <row r="340" spans="1:18" ht="21" x14ac:dyDescent="0.35">
      <c r="A340" s="302" t="s">
        <v>80</v>
      </c>
      <c r="B340" s="302"/>
      <c r="C340" s="302"/>
      <c r="D340" s="302"/>
      <c r="E340" s="302"/>
      <c r="F340" s="302"/>
      <c r="G340" s="302"/>
      <c r="H340" s="302"/>
      <c r="I340" s="302"/>
      <c r="J340" s="302"/>
      <c r="K340" s="302"/>
      <c r="L340" s="302"/>
      <c r="M340" s="302"/>
      <c r="N340" s="302"/>
      <c r="O340" s="302"/>
      <c r="P340" s="302"/>
      <c r="Q340" s="302"/>
      <c r="R340" s="302"/>
    </row>
    <row r="341" spans="1:18" ht="15" x14ac:dyDescent="0.25">
      <c r="A341" s="55"/>
      <c r="B341" s="321" t="s">
        <v>110</v>
      </c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3"/>
    </row>
    <row r="342" spans="1:18" ht="30" customHeight="1" x14ac:dyDescent="0.25">
      <c r="A342" s="3"/>
      <c r="B342" s="309">
        <v>2019</v>
      </c>
      <c r="C342" s="310"/>
      <c r="D342" s="309">
        <v>2021</v>
      </c>
      <c r="E342" s="310"/>
      <c r="F342" s="309">
        <v>2022</v>
      </c>
      <c r="G342" s="310"/>
      <c r="H342" s="309" t="s">
        <v>4</v>
      </c>
      <c r="I342" s="310"/>
      <c r="J342" s="4"/>
      <c r="K342" s="309" t="s">
        <v>5</v>
      </c>
      <c r="L342" s="310"/>
      <c r="M342" s="309" t="s">
        <v>6</v>
      </c>
      <c r="N342" s="310"/>
      <c r="O342" s="309" t="s">
        <v>7</v>
      </c>
      <c r="P342" s="310"/>
      <c r="Q342" s="309" t="str">
        <f>CONCATENATE("cuota ",RIGHT(F342,2))</f>
        <v>cuota 22</v>
      </c>
      <c r="R342" s="310"/>
    </row>
    <row r="343" spans="1:18" ht="15" x14ac:dyDescent="0.25">
      <c r="A343" s="250" t="s">
        <v>43</v>
      </c>
      <c r="B343" s="311">
        <v>133054</v>
      </c>
      <c r="C343" s="312"/>
      <c r="D343" s="311">
        <v>50009</v>
      </c>
      <c r="E343" s="312"/>
      <c r="F343" s="311">
        <v>121403</v>
      </c>
      <c r="G343" s="312"/>
      <c r="H343" s="313">
        <f>F343/D343-1</f>
        <v>1.427623027854986</v>
      </c>
      <c r="I343" s="314"/>
      <c r="J343" s="251"/>
      <c r="K343" s="313">
        <f>F343/B343-1</f>
        <v>-8.756595066664663E-2</v>
      </c>
      <c r="L343" s="314"/>
      <c r="M343" s="315">
        <f>F343-D343</f>
        <v>71394</v>
      </c>
      <c r="N343" s="316"/>
      <c r="O343" s="315">
        <f>F343-B343</f>
        <v>-11651</v>
      </c>
      <c r="P343" s="316"/>
      <c r="Q343" s="313">
        <f>F343/$F$343</f>
        <v>1</v>
      </c>
      <c r="R343" s="314"/>
    </row>
    <row r="344" spans="1:18" ht="15" x14ac:dyDescent="0.25">
      <c r="A344" s="82" t="s">
        <v>44</v>
      </c>
      <c r="B344" s="307">
        <v>47022</v>
      </c>
      <c r="C344" s="308"/>
      <c r="D344" s="307">
        <v>16937</v>
      </c>
      <c r="E344" s="308"/>
      <c r="F344" s="307">
        <v>43486</v>
      </c>
      <c r="G344" s="308"/>
      <c r="H344" s="305">
        <f t="shared" ref="H344:H353" si="183">F344/D344-1</f>
        <v>1.5675149081891715</v>
      </c>
      <c r="I344" s="306"/>
      <c r="J344" s="256"/>
      <c r="K344" s="305">
        <f t="shared" ref="K344:K353" si="184">F344/B344-1</f>
        <v>-7.5198843094721579E-2</v>
      </c>
      <c r="L344" s="306"/>
      <c r="M344" s="303">
        <f t="shared" ref="M344:M353" si="185">F344-D344</f>
        <v>26549</v>
      </c>
      <c r="N344" s="304"/>
      <c r="O344" s="303">
        <f t="shared" ref="O344:O353" si="186">F344-B344</f>
        <v>-3536</v>
      </c>
      <c r="P344" s="304"/>
      <c r="Q344" s="305">
        <f t="shared" ref="Q344:Q353" si="187">F344/$F$343</f>
        <v>0.35819543174386137</v>
      </c>
      <c r="R344" s="306"/>
    </row>
    <row r="345" spans="1:18" ht="15" x14ac:dyDescent="0.25">
      <c r="A345" s="85" t="s">
        <v>45</v>
      </c>
      <c r="B345" s="307">
        <v>41513</v>
      </c>
      <c r="C345" s="308"/>
      <c r="D345" s="307">
        <v>13487</v>
      </c>
      <c r="E345" s="308"/>
      <c r="F345" s="307">
        <v>36950</v>
      </c>
      <c r="G345" s="308"/>
      <c r="H345" s="305">
        <f t="shared" si="183"/>
        <v>1.7396752428264253</v>
      </c>
      <c r="I345" s="306"/>
      <c r="J345" s="256"/>
      <c r="K345" s="305">
        <f t="shared" si="184"/>
        <v>-0.10991737528003276</v>
      </c>
      <c r="L345" s="306"/>
      <c r="M345" s="303">
        <f t="shared" si="185"/>
        <v>23463</v>
      </c>
      <c r="N345" s="304"/>
      <c r="O345" s="303">
        <f t="shared" si="186"/>
        <v>-4563</v>
      </c>
      <c r="P345" s="304"/>
      <c r="Q345" s="305">
        <f t="shared" si="187"/>
        <v>0.30435821190580131</v>
      </c>
      <c r="R345" s="306"/>
    </row>
    <row r="346" spans="1:18" ht="15" x14ac:dyDescent="0.25">
      <c r="A346" s="85" t="s">
        <v>47</v>
      </c>
      <c r="B346" s="307">
        <v>21395</v>
      </c>
      <c r="C346" s="308"/>
      <c r="D346" s="307">
        <v>5294</v>
      </c>
      <c r="E346" s="308"/>
      <c r="F346" s="307">
        <v>18321</v>
      </c>
      <c r="G346" s="308"/>
      <c r="H346" s="305">
        <f t="shared" si="183"/>
        <v>2.460710238005289</v>
      </c>
      <c r="I346" s="306"/>
      <c r="J346" s="256"/>
      <c r="K346" s="305">
        <f t="shared" si="184"/>
        <v>-0.14367842953961207</v>
      </c>
      <c r="L346" s="306"/>
      <c r="M346" s="303">
        <f t="shared" si="185"/>
        <v>13027</v>
      </c>
      <c r="N346" s="304"/>
      <c r="O346" s="303">
        <f t="shared" si="186"/>
        <v>-3074</v>
      </c>
      <c r="P346" s="304"/>
      <c r="Q346" s="305">
        <f t="shared" si="187"/>
        <v>0.1509106035270957</v>
      </c>
      <c r="R346" s="306"/>
    </row>
    <row r="347" spans="1:18" ht="15" x14ac:dyDescent="0.25">
      <c r="A347" s="85" t="s">
        <v>48</v>
      </c>
      <c r="B347" s="307">
        <v>4121</v>
      </c>
      <c r="C347" s="308"/>
      <c r="D347" s="307">
        <v>1992</v>
      </c>
      <c r="E347" s="308"/>
      <c r="F347" s="307">
        <v>4169</v>
      </c>
      <c r="G347" s="308"/>
      <c r="H347" s="305">
        <f t="shared" si="183"/>
        <v>1.0928714859437751</v>
      </c>
      <c r="I347" s="306"/>
      <c r="J347" s="256"/>
      <c r="K347" s="305">
        <f t="shared" si="184"/>
        <v>1.1647658335355526E-2</v>
      </c>
      <c r="L347" s="306"/>
      <c r="M347" s="303">
        <f t="shared" si="185"/>
        <v>2177</v>
      </c>
      <c r="N347" s="304"/>
      <c r="O347" s="303">
        <f t="shared" si="186"/>
        <v>48</v>
      </c>
      <c r="P347" s="304"/>
      <c r="Q347" s="305">
        <f t="shared" si="187"/>
        <v>3.4340172812862946E-2</v>
      </c>
      <c r="R347" s="306"/>
    </row>
    <row r="348" spans="1:18" ht="15" x14ac:dyDescent="0.25">
      <c r="A348" s="85" t="s">
        <v>49</v>
      </c>
      <c r="B348" s="307">
        <v>2756</v>
      </c>
      <c r="C348" s="308"/>
      <c r="D348" s="307">
        <v>2212</v>
      </c>
      <c r="E348" s="308"/>
      <c r="F348" s="307">
        <v>2541</v>
      </c>
      <c r="G348" s="308"/>
      <c r="H348" s="305">
        <f t="shared" si="183"/>
        <v>0.14873417721518978</v>
      </c>
      <c r="I348" s="306"/>
      <c r="J348" s="256"/>
      <c r="K348" s="305">
        <f t="shared" si="184"/>
        <v>-7.8011611030478933E-2</v>
      </c>
      <c r="L348" s="306"/>
      <c r="M348" s="303">
        <f t="shared" si="185"/>
        <v>329</v>
      </c>
      <c r="N348" s="304"/>
      <c r="O348" s="303">
        <f t="shared" si="186"/>
        <v>-215</v>
      </c>
      <c r="P348" s="304"/>
      <c r="Q348" s="305">
        <f t="shared" si="187"/>
        <v>2.0930290025781902E-2</v>
      </c>
      <c r="R348" s="306"/>
    </row>
    <row r="349" spans="1:18" ht="15" x14ac:dyDescent="0.25">
      <c r="A349" s="85" t="s">
        <v>50</v>
      </c>
      <c r="B349" s="307">
        <v>778</v>
      </c>
      <c r="C349" s="308"/>
      <c r="D349" s="307">
        <v>465</v>
      </c>
      <c r="E349" s="308"/>
      <c r="F349" s="307">
        <v>625</v>
      </c>
      <c r="G349" s="308"/>
      <c r="H349" s="305">
        <f t="shared" si="183"/>
        <v>0.34408602150537626</v>
      </c>
      <c r="I349" s="306"/>
      <c r="J349" s="256"/>
      <c r="K349" s="305">
        <f t="shared" si="184"/>
        <v>-0.19665809768637532</v>
      </c>
      <c r="L349" s="306"/>
      <c r="M349" s="303">
        <f t="shared" si="185"/>
        <v>160</v>
      </c>
      <c r="N349" s="304"/>
      <c r="O349" s="303">
        <f t="shared" si="186"/>
        <v>-153</v>
      </c>
      <c r="P349" s="304"/>
      <c r="Q349" s="305">
        <f t="shared" si="187"/>
        <v>5.1481429618707936E-3</v>
      </c>
      <c r="R349" s="306"/>
    </row>
    <row r="350" spans="1:18" ht="15" x14ac:dyDescent="0.25">
      <c r="A350" s="85" t="s">
        <v>51</v>
      </c>
      <c r="B350" s="307">
        <v>6890</v>
      </c>
      <c r="C350" s="308"/>
      <c r="D350" s="307">
        <v>2827</v>
      </c>
      <c r="E350" s="308"/>
      <c r="F350" s="307">
        <v>6412</v>
      </c>
      <c r="G350" s="308"/>
      <c r="H350" s="305">
        <f t="shared" si="183"/>
        <v>1.268128758401132</v>
      </c>
      <c r="I350" s="306"/>
      <c r="J350" s="256"/>
      <c r="K350" s="305">
        <f t="shared" si="184"/>
        <v>-6.9375907111756119E-2</v>
      </c>
      <c r="L350" s="306"/>
      <c r="M350" s="303">
        <f t="shared" si="185"/>
        <v>3585</v>
      </c>
      <c r="N350" s="304"/>
      <c r="O350" s="303">
        <f t="shared" si="186"/>
        <v>-478</v>
      </c>
      <c r="P350" s="304"/>
      <c r="Q350" s="305">
        <f t="shared" si="187"/>
        <v>5.2815828274424846E-2</v>
      </c>
      <c r="R350" s="306"/>
    </row>
    <row r="351" spans="1:18" ht="15" x14ac:dyDescent="0.25">
      <c r="A351" s="85" t="s">
        <v>46</v>
      </c>
      <c r="B351" s="307">
        <v>1127</v>
      </c>
      <c r="C351" s="308"/>
      <c r="D351" s="307">
        <v>482</v>
      </c>
      <c r="E351" s="308"/>
      <c r="F351" s="307">
        <v>844</v>
      </c>
      <c r="G351" s="308"/>
      <c r="H351" s="305">
        <f t="shared" si="183"/>
        <v>0.75103734439834025</v>
      </c>
      <c r="I351" s="306"/>
      <c r="J351" s="256"/>
      <c r="K351" s="305">
        <f t="shared" si="184"/>
        <v>-0.25110913930789702</v>
      </c>
      <c r="L351" s="306"/>
      <c r="M351" s="303">
        <f t="shared" si="185"/>
        <v>362</v>
      </c>
      <c r="N351" s="304"/>
      <c r="O351" s="303">
        <f t="shared" si="186"/>
        <v>-283</v>
      </c>
      <c r="P351" s="304"/>
      <c r="Q351" s="305">
        <f t="shared" si="187"/>
        <v>6.9520522557103203E-3</v>
      </c>
      <c r="R351" s="306"/>
    </row>
    <row r="352" spans="1:18" ht="15" x14ac:dyDescent="0.25">
      <c r="A352" s="86" t="s">
        <v>52</v>
      </c>
      <c r="B352" s="307">
        <v>4070</v>
      </c>
      <c r="C352" s="308"/>
      <c r="D352" s="307">
        <v>3652</v>
      </c>
      <c r="E352" s="308"/>
      <c r="F352" s="307">
        <v>4562</v>
      </c>
      <c r="G352" s="308"/>
      <c r="H352" s="305">
        <f t="shared" si="183"/>
        <v>0.24917853231106246</v>
      </c>
      <c r="I352" s="306"/>
      <c r="J352" s="256"/>
      <c r="K352" s="305">
        <f t="shared" si="184"/>
        <v>0.12088452088452084</v>
      </c>
      <c r="L352" s="306"/>
      <c r="M352" s="303">
        <f t="shared" si="185"/>
        <v>910</v>
      </c>
      <c r="N352" s="304"/>
      <c r="O352" s="303">
        <f t="shared" si="186"/>
        <v>492</v>
      </c>
      <c r="P352" s="304"/>
      <c r="Q352" s="305">
        <f t="shared" si="187"/>
        <v>3.7577325107287299E-2</v>
      </c>
      <c r="R352" s="306"/>
    </row>
    <row r="353" spans="1:18" ht="15" x14ac:dyDescent="0.25">
      <c r="A353" s="87" t="s">
        <v>53</v>
      </c>
      <c r="B353" s="307">
        <v>3382</v>
      </c>
      <c r="C353" s="308"/>
      <c r="D353" s="307">
        <v>2661</v>
      </c>
      <c r="E353" s="308"/>
      <c r="F353" s="307">
        <v>3493</v>
      </c>
      <c r="G353" s="308"/>
      <c r="H353" s="305">
        <f t="shared" si="183"/>
        <v>0.31266441187523486</v>
      </c>
      <c r="I353" s="306"/>
      <c r="J353" s="256"/>
      <c r="K353" s="305">
        <f t="shared" si="184"/>
        <v>3.2820816085156634E-2</v>
      </c>
      <c r="L353" s="306"/>
      <c r="M353" s="303">
        <f t="shared" si="185"/>
        <v>832</v>
      </c>
      <c r="N353" s="304"/>
      <c r="O353" s="303">
        <f t="shared" si="186"/>
        <v>111</v>
      </c>
      <c r="P353" s="304"/>
      <c r="Q353" s="305">
        <f t="shared" si="187"/>
        <v>2.8771941385303493E-2</v>
      </c>
      <c r="R353" s="306"/>
    </row>
    <row r="354" spans="1:18" ht="21" x14ac:dyDescent="0.35">
      <c r="A354" s="302" t="s">
        <v>81</v>
      </c>
      <c r="B354" s="302"/>
      <c r="C354" s="302"/>
      <c r="D354" s="302"/>
      <c r="E354" s="302"/>
      <c r="F354" s="302"/>
      <c r="G354" s="302"/>
      <c r="H354" s="302"/>
      <c r="I354" s="302"/>
      <c r="J354" s="302"/>
      <c r="K354" s="302"/>
      <c r="L354" s="302"/>
      <c r="M354" s="302"/>
      <c r="N354" s="302"/>
      <c r="O354" s="302"/>
      <c r="P354" s="302"/>
      <c r="Q354" s="302"/>
      <c r="R354" s="302"/>
    </row>
  </sheetData>
  <mergeCells count="917">
    <mergeCell ref="A1:R1"/>
    <mergeCell ref="A2:R2"/>
    <mergeCell ref="A3:R3"/>
    <mergeCell ref="A4:R4"/>
    <mergeCell ref="B5:I5"/>
    <mergeCell ref="K5:R5"/>
    <mergeCell ref="A60:R60"/>
    <mergeCell ref="B61:I61"/>
    <mergeCell ref="K61:R61"/>
    <mergeCell ref="A75:R75"/>
    <mergeCell ref="A76:R76"/>
    <mergeCell ref="B77:I77"/>
    <mergeCell ref="K77:R77"/>
    <mergeCell ref="A19:R19"/>
    <mergeCell ref="B21:I21"/>
    <mergeCell ref="K21:R21"/>
    <mergeCell ref="A46:R46"/>
    <mergeCell ref="B47:I47"/>
    <mergeCell ref="K47:R47"/>
    <mergeCell ref="C118:D118"/>
    <mergeCell ref="F118:G118"/>
    <mergeCell ref="H118:I118"/>
    <mergeCell ref="L118:M118"/>
    <mergeCell ref="O118:P118"/>
    <mergeCell ref="Q118:R118"/>
    <mergeCell ref="A102:R102"/>
    <mergeCell ref="B103:I103"/>
    <mergeCell ref="K103:R103"/>
    <mergeCell ref="A116:R116"/>
    <mergeCell ref="B117:I117"/>
    <mergeCell ref="K117:R117"/>
    <mergeCell ref="C120:D120"/>
    <mergeCell ref="F120:G120"/>
    <mergeCell ref="H120:I120"/>
    <mergeCell ref="L120:M120"/>
    <mergeCell ref="O120:P120"/>
    <mergeCell ref="Q120:R120"/>
    <mergeCell ref="C119:D119"/>
    <mergeCell ref="F119:G119"/>
    <mergeCell ref="H119:I119"/>
    <mergeCell ref="L119:M119"/>
    <mergeCell ref="O119:P119"/>
    <mergeCell ref="Q119:R119"/>
    <mergeCell ref="C122:D122"/>
    <mergeCell ref="F122:G122"/>
    <mergeCell ref="H122:I122"/>
    <mergeCell ref="L122:M122"/>
    <mergeCell ref="O122:P122"/>
    <mergeCell ref="Q122:R122"/>
    <mergeCell ref="C121:D121"/>
    <mergeCell ref="F121:G121"/>
    <mergeCell ref="H121:I121"/>
    <mergeCell ref="L121:M121"/>
    <mergeCell ref="O121:P121"/>
    <mergeCell ref="Q121:R121"/>
    <mergeCell ref="C124:D124"/>
    <mergeCell ref="F124:G124"/>
    <mergeCell ref="H124:I124"/>
    <mergeCell ref="L124:M124"/>
    <mergeCell ref="O124:P124"/>
    <mergeCell ref="Q124:R124"/>
    <mergeCell ref="C123:D123"/>
    <mergeCell ref="F123:G123"/>
    <mergeCell ref="H123:I123"/>
    <mergeCell ref="L123:M123"/>
    <mergeCell ref="O123:P123"/>
    <mergeCell ref="Q123:R123"/>
    <mergeCell ref="C126:D126"/>
    <mergeCell ref="F126:G126"/>
    <mergeCell ref="H126:I126"/>
    <mergeCell ref="L126:M126"/>
    <mergeCell ref="O126:P126"/>
    <mergeCell ref="Q126:R126"/>
    <mergeCell ref="C125:D125"/>
    <mergeCell ref="F125:G125"/>
    <mergeCell ref="H125:I125"/>
    <mergeCell ref="L125:M125"/>
    <mergeCell ref="O125:P125"/>
    <mergeCell ref="Q125:R125"/>
    <mergeCell ref="C128:D128"/>
    <mergeCell ref="F128:G128"/>
    <mergeCell ref="H128:I128"/>
    <mergeCell ref="L128:M128"/>
    <mergeCell ref="O128:P128"/>
    <mergeCell ref="Q128:R128"/>
    <mergeCell ref="C127:D127"/>
    <mergeCell ref="F127:G127"/>
    <mergeCell ref="H127:I127"/>
    <mergeCell ref="L127:M127"/>
    <mergeCell ref="O127:P127"/>
    <mergeCell ref="Q127:R127"/>
    <mergeCell ref="C130:D130"/>
    <mergeCell ref="F130:G130"/>
    <mergeCell ref="H130:I130"/>
    <mergeCell ref="L130:M130"/>
    <mergeCell ref="O130:P130"/>
    <mergeCell ref="Q130:R130"/>
    <mergeCell ref="C129:D129"/>
    <mergeCell ref="F129:G129"/>
    <mergeCell ref="H129:I129"/>
    <mergeCell ref="L129:M129"/>
    <mergeCell ref="O129:P129"/>
    <mergeCell ref="Q129:R129"/>
    <mergeCell ref="C135:D135"/>
    <mergeCell ref="F135:G135"/>
    <mergeCell ref="H135:I135"/>
    <mergeCell ref="L135:M135"/>
    <mergeCell ref="O135:P135"/>
    <mergeCell ref="Q135:R135"/>
    <mergeCell ref="A131:R131"/>
    <mergeCell ref="A132:R132"/>
    <mergeCell ref="B133:I133"/>
    <mergeCell ref="K133:R133"/>
    <mergeCell ref="C134:D134"/>
    <mergeCell ref="F134:G134"/>
    <mergeCell ref="H134:I134"/>
    <mergeCell ref="L134:M134"/>
    <mergeCell ref="O134:P134"/>
    <mergeCell ref="Q134:R134"/>
    <mergeCell ref="C137:D137"/>
    <mergeCell ref="F137:G137"/>
    <mergeCell ref="H137:I137"/>
    <mergeCell ref="L137:M137"/>
    <mergeCell ref="O137:P137"/>
    <mergeCell ref="Q137:R137"/>
    <mergeCell ref="C136:D136"/>
    <mergeCell ref="F136:G136"/>
    <mergeCell ref="H136:I136"/>
    <mergeCell ref="L136:M136"/>
    <mergeCell ref="O136:P136"/>
    <mergeCell ref="Q136:R136"/>
    <mergeCell ref="C139:D139"/>
    <mergeCell ref="F139:G139"/>
    <mergeCell ref="H139:I139"/>
    <mergeCell ref="L139:M139"/>
    <mergeCell ref="O139:P139"/>
    <mergeCell ref="Q139:R139"/>
    <mergeCell ref="C138:D138"/>
    <mergeCell ref="F138:G138"/>
    <mergeCell ref="H138:I138"/>
    <mergeCell ref="L138:M138"/>
    <mergeCell ref="O138:P138"/>
    <mergeCell ref="Q138:R138"/>
    <mergeCell ref="C141:D141"/>
    <mergeCell ref="F141:G141"/>
    <mergeCell ref="H141:I141"/>
    <mergeCell ref="L141:M141"/>
    <mergeCell ref="O141:P141"/>
    <mergeCell ref="Q141:R141"/>
    <mergeCell ref="C140:D140"/>
    <mergeCell ref="F140:G140"/>
    <mergeCell ref="H140:I140"/>
    <mergeCell ref="L140:M140"/>
    <mergeCell ref="O140:P140"/>
    <mergeCell ref="Q140:R140"/>
    <mergeCell ref="C143:D143"/>
    <mergeCell ref="F143:G143"/>
    <mergeCell ref="H143:I143"/>
    <mergeCell ref="L143:M143"/>
    <mergeCell ref="O143:P143"/>
    <mergeCell ref="Q143:R143"/>
    <mergeCell ref="C142:D142"/>
    <mergeCell ref="F142:G142"/>
    <mergeCell ref="H142:I142"/>
    <mergeCell ref="L142:M142"/>
    <mergeCell ref="O142:P142"/>
    <mergeCell ref="Q142:R142"/>
    <mergeCell ref="C145:D145"/>
    <mergeCell ref="F145:G145"/>
    <mergeCell ref="H145:I145"/>
    <mergeCell ref="L145:M145"/>
    <mergeCell ref="O145:P145"/>
    <mergeCell ref="Q145:R145"/>
    <mergeCell ref="C144:D144"/>
    <mergeCell ref="F144:G144"/>
    <mergeCell ref="H144:I144"/>
    <mergeCell ref="L144:M144"/>
    <mergeCell ref="O144:P144"/>
    <mergeCell ref="Q144:R144"/>
    <mergeCell ref="C147:D147"/>
    <mergeCell ref="F147:G147"/>
    <mergeCell ref="H147:I147"/>
    <mergeCell ref="L147:M147"/>
    <mergeCell ref="O147:P147"/>
    <mergeCell ref="Q147:R147"/>
    <mergeCell ref="C146:D146"/>
    <mergeCell ref="F146:G146"/>
    <mergeCell ref="H146:I146"/>
    <mergeCell ref="L146:M146"/>
    <mergeCell ref="O146:P146"/>
    <mergeCell ref="Q146:R146"/>
    <mergeCell ref="C149:D149"/>
    <mergeCell ref="F149:G149"/>
    <mergeCell ref="H149:I149"/>
    <mergeCell ref="L149:M149"/>
    <mergeCell ref="O149:P149"/>
    <mergeCell ref="Q149:R149"/>
    <mergeCell ref="C148:D148"/>
    <mergeCell ref="F148:G148"/>
    <mergeCell ref="H148:I148"/>
    <mergeCell ref="L148:M148"/>
    <mergeCell ref="O148:P148"/>
    <mergeCell ref="Q148:R148"/>
    <mergeCell ref="C151:D151"/>
    <mergeCell ref="F151:G151"/>
    <mergeCell ref="H151:I151"/>
    <mergeCell ref="L151:M151"/>
    <mergeCell ref="O151:P151"/>
    <mergeCell ref="Q151:R151"/>
    <mergeCell ref="C150:D150"/>
    <mergeCell ref="F150:G150"/>
    <mergeCell ref="H150:I150"/>
    <mergeCell ref="L150:M150"/>
    <mergeCell ref="O150:P150"/>
    <mergeCell ref="Q150:R150"/>
    <mergeCell ref="C153:D153"/>
    <mergeCell ref="F153:G153"/>
    <mergeCell ref="H153:I153"/>
    <mergeCell ref="L153:M153"/>
    <mergeCell ref="O153:P153"/>
    <mergeCell ref="Q153:R153"/>
    <mergeCell ref="C152:D152"/>
    <mergeCell ref="F152:G152"/>
    <mergeCell ref="H152:I152"/>
    <mergeCell ref="L152:M152"/>
    <mergeCell ref="O152:P152"/>
    <mergeCell ref="Q152:R152"/>
    <mergeCell ref="C155:D155"/>
    <mergeCell ref="F155:G155"/>
    <mergeCell ref="H155:I155"/>
    <mergeCell ref="L155:M155"/>
    <mergeCell ref="O155:P155"/>
    <mergeCell ref="Q155:R155"/>
    <mergeCell ref="C154:D154"/>
    <mergeCell ref="F154:G154"/>
    <mergeCell ref="H154:I154"/>
    <mergeCell ref="L154:M154"/>
    <mergeCell ref="O154:P154"/>
    <mergeCell ref="Q154:R154"/>
    <mergeCell ref="C157:D157"/>
    <mergeCell ref="F157:G157"/>
    <mergeCell ref="H157:I157"/>
    <mergeCell ref="L157:M157"/>
    <mergeCell ref="O157:P157"/>
    <mergeCell ref="Q157:R157"/>
    <mergeCell ref="C156:D156"/>
    <mergeCell ref="F156:G156"/>
    <mergeCell ref="H156:I156"/>
    <mergeCell ref="L156:M156"/>
    <mergeCell ref="O156:P156"/>
    <mergeCell ref="Q156:R156"/>
    <mergeCell ref="C161:D161"/>
    <mergeCell ref="F161:G161"/>
    <mergeCell ref="H161:I161"/>
    <mergeCell ref="L161:M161"/>
    <mergeCell ref="O161:P161"/>
    <mergeCell ref="Q161:R161"/>
    <mergeCell ref="A158:R158"/>
    <mergeCell ref="B159:I159"/>
    <mergeCell ref="K159:R159"/>
    <mergeCell ref="C160:D160"/>
    <mergeCell ref="F160:G160"/>
    <mergeCell ref="H160:I160"/>
    <mergeCell ref="L160:M160"/>
    <mergeCell ref="O160:P160"/>
    <mergeCell ref="Q160:R160"/>
    <mergeCell ref="C163:D163"/>
    <mergeCell ref="F163:G163"/>
    <mergeCell ref="H163:I163"/>
    <mergeCell ref="L163:M163"/>
    <mergeCell ref="O163:P163"/>
    <mergeCell ref="Q163:R163"/>
    <mergeCell ref="C162:D162"/>
    <mergeCell ref="F162:G162"/>
    <mergeCell ref="H162:I162"/>
    <mergeCell ref="L162:M162"/>
    <mergeCell ref="O162:P162"/>
    <mergeCell ref="Q162:R162"/>
    <mergeCell ref="C165:D165"/>
    <mergeCell ref="F165:G165"/>
    <mergeCell ref="H165:I165"/>
    <mergeCell ref="L165:M165"/>
    <mergeCell ref="O165:P165"/>
    <mergeCell ref="Q165:R165"/>
    <mergeCell ref="C164:D164"/>
    <mergeCell ref="F164:G164"/>
    <mergeCell ref="H164:I164"/>
    <mergeCell ref="L164:M164"/>
    <mergeCell ref="O164:P164"/>
    <mergeCell ref="Q164:R164"/>
    <mergeCell ref="C167:D167"/>
    <mergeCell ref="F167:G167"/>
    <mergeCell ref="H167:I167"/>
    <mergeCell ref="L167:M167"/>
    <mergeCell ref="O167:P167"/>
    <mergeCell ref="Q167:R167"/>
    <mergeCell ref="C166:D166"/>
    <mergeCell ref="F166:G166"/>
    <mergeCell ref="H166:I166"/>
    <mergeCell ref="L166:M166"/>
    <mergeCell ref="O166:P166"/>
    <mergeCell ref="Q166:R166"/>
    <mergeCell ref="C169:D169"/>
    <mergeCell ref="F169:G169"/>
    <mergeCell ref="H169:I169"/>
    <mergeCell ref="L169:M169"/>
    <mergeCell ref="O169:P169"/>
    <mergeCell ref="Q169:R169"/>
    <mergeCell ref="C168:D168"/>
    <mergeCell ref="F168:G168"/>
    <mergeCell ref="H168:I168"/>
    <mergeCell ref="L168:M168"/>
    <mergeCell ref="O168:P168"/>
    <mergeCell ref="Q168:R168"/>
    <mergeCell ref="C171:D171"/>
    <mergeCell ref="F171:G171"/>
    <mergeCell ref="H171:I171"/>
    <mergeCell ref="L171:M171"/>
    <mergeCell ref="O171:P171"/>
    <mergeCell ref="Q171:R171"/>
    <mergeCell ref="C170:D170"/>
    <mergeCell ref="F170:G170"/>
    <mergeCell ref="H170:I170"/>
    <mergeCell ref="L170:M170"/>
    <mergeCell ref="O170:P170"/>
    <mergeCell ref="Q170:R170"/>
    <mergeCell ref="H176:I176"/>
    <mergeCell ref="Q176:R176"/>
    <mergeCell ref="H177:I177"/>
    <mergeCell ref="Q177:R177"/>
    <mergeCell ref="H178:I178"/>
    <mergeCell ref="Q178:R178"/>
    <mergeCell ref="A172:R172"/>
    <mergeCell ref="B173:I173"/>
    <mergeCell ref="K173:R173"/>
    <mergeCell ref="H174:I174"/>
    <mergeCell ref="Q174:R174"/>
    <mergeCell ref="H175:I175"/>
    <mergeCell ref="Q175:R175"/>
    <mergeCell ref="H182:I182"/>
    <mergeCell ref="Q182:R182"/>
    <mergeCell ref="H183:I183"/>
    <mergeCell ref="Q183:R183"/>
    <mergeCell ref="H184:I184"/>
    <mergeCell ref="Q184:R184"/>
    <mergeCell ref="H179:I179"/>
    <mergeCell ref="Q179:R179"/>
    <mergeCell ref="H180:I180"/>
    <mergeCell ref="Q180:R180"/>
    <mergeCell ref="H181:I181"/>
    <mergeCell ref="Q181:R181"/>
    <mergeCell ref="B189:I189"/>
    <mergeCell ref="K189:R189"/>
    <mergeCell ref="H190:I190"/>
    <mergeCell ref="Q190:R190"/>
    <mergeCell ref="H191:I191"/>
    <mergeCell ref="Q191:R191"/>
    <mergeCell ref="H185:I185"/>
    <mergeCell ref="Q185:R185"/>
    <mergeCell ref="H186:I186"/>
    <mergeCell ref="Q186:R186"/>
    <mergeCell ref="A187:R187"/>
    <mergeCell ref="A188:R188"/>
    <mergeCell ref="H195:I195"/>
    <mergeCell ref="Q195:R195"/>
    <mergeCell ref="H196:I196"/>
    <mergeCell ref="Q196:R196"/>
    <mergeCell ref="H197:I197"/>
    <mergeCell ref="Q197:R197"/>
    <mergeCell ref="H192:I192"/>
    <mergeCell ref="Q192:R192"/>
    <mergeCell ref="H193:I193"/>
    <mergeCell ref="Q193:R193"/>
    <mergeCell ref="H194:I194"/>
    <mergeCell ref="Q194:R194"/>
    <mergeCell ref="H201:I201"/>
    <mergeCell ref="Q201:R201"/>
    <mergeCell ref="A202:R202"/>
    <mergeCell ref="A203:R203"/>
    <mergeCell ref="B204:I204"/>
    <mergeCell ref="K204:R204"/>
    <mergeCell ref="H198:I198"/>
    <mergeCell ref="Q198:R198"/>
    <mergeCell ref="H199:I199"/>
    <mergeCell ref="Q199:R199"/>
    <mergeCell ref="H200:I200"/>
    <mergeCell ref="Q200:R200"/>
    <mergeCell ref="H235:I235"/>
    <mergeCell ref="Q235:R235"/>
    <mergeCell ref="H236:I236"/>
    <mergeCell ref="Q236:R236"/>
    <mergeCell ref="H237:I237"/>
    <mergeCell ref="Q237:R237"/>
    <mergeCell ref="A218:R218"/>
    <mergeCell ref="A219:R219"/>
    <mergeCell ref="B220:I220"/>
    <mergeCell ref="K220:R220"/>
    <mergeCell ref="A233:R233"/>
    <mergeCell ref="B234:I234"/>
    <mergeCell ref="K234:R234"/>
    <mergeCell ref="H241:I241"/>
    <mergeCell ref="Q241:R241"/>
    <mergeCell ref="H242:I242"/>
    <mergeCell ref="Q242:R242"/>
    <mergeCell ref="H243:I243"/>
    <mergeCell ref="Q243:R243"/>
    <mergeCell ref="H238:I238"/>
    <mergeCell ref="Q238:R238"/>
    <mergeCell ref="H239:I239"/>
    <mergeCell ref="Q239:R239"/>
    <mergeCell ref="H240:I240"/>
    <mergeCell ref="Q240:R240"/>
    <mergeCell ref="H247:I247"/>
    <mergeCell ref="Q247:R247"/>
    <mergeCell ref="A248:R248"/>
    <mergeCell ref="A249:R249"/>
    <mergeCell ref="B250:I250"/>
    <mergeCell ref="K250:R250"/>
    <mergeCell ref="H244:I244"/>
    <mergeCell ref="Q244:R244"/>
    <mergeCell ref="H245:I245"/>
    <mergeCell ref="Q245:R245"/>
    <mergeCell ref="H246:I246"/>
    <mergeCell ref="Q246:R246"/>
    <mergeCell ref="H254:I254"/>
    <mergeCell ref="Q254:R254"/>
    <mergeCell ref="H255:I255"/>
    <mergeCell ref="Q255:R255"/>
    <mergeCell ref="H256:I256"/>
    <mergeCell ref="Q256:R256"/>
    <mergeCell ref="H251:I251"/>
    <mergeCell ref="Q251:R251"/>
    <mergeCell ref="H252:I252"/>
    <mergeCell ref="Q252:R252"/>
    <mergeCell ref="H253:I253"/>
    <mergeCell ref="Q253:R253"/>
    <mergeCell ref="H260:I260"/>
    <mergeCell ref="Q260:R260"/>
    <mergeCell ref="H261:I261"/>
    <mergeCell ref="Q261:R261"/>
    <mergeCell ref="H262:I262"/>
    <mergeCell ref="Q262:R262"/>
    <mergeCell ref="H257:I257"/>
    <mergeCell ref="Q257:R257"/>
    <mergeCell ref="H258:I258"/>
    <mergeCell ref="Q258:R258"/>
    <mergeCell ref="H259:I259"/>
    <mergeCell ref="Q259:R259"/>
    <mergeCell ref="H267:I267"/>
    <mergeCell ref="Q267:R267"/>
    <mergeCell ref="H268:I268"/>
    <mergeCell ref="Q268:R268"/>
    <mergeCell ref="H269:I269"/>
    <mergeCell ref="Q269:R269"/>
    <mergeCell ref="A263:R263"/>
    <mergeCell ref="A264:R264"/>
    <mergeCell ref="B265:I265"/>
    <mergeCell ref="K265:R265"/>
    <mergeCell ref="H266:I266"/>
    <mergeCell ref="Q266:R266"/>
    <mergeCell ref="H273:I273"/>
    <mergeCell ref="Q273:R273"/>
    <mergeCell ref="H274:I274"/>
    <mergeCell ref="Q274:R274"/>
    <mergeCell ref="H275:I275"/>
    <mergeCell ref="Q275:R275"/>
    <mergeCell ref="H270:I270"/>
    <mergeCell ref="Q270:R270"/>
    <mergeCell ref="H271:I271"/>
    <mergeCell ref="Q271:R271"/>
    <mergeCell ref="H272:I272"/>
    <mergeCell ref="Q272:R272"/>
    <mergeCell ref="A279:R279"/>
    <mergeCell ref="A280:R280"/>
    <mergeCell ref="B281:I281"/>
    <mergeCell ref="K281:R281"/>
    <mergeCell ref="H282:I282"/>
    <mergeCell ref="Q282:R282"/>
    <mergeCell ref="H276:I276"/>
    <mergeCell ref="Q276:R276"/>
    <mergeCell ref="H277:I277"/>
    <mergeCell ref="Q277:R277"/>
    <mergeCell ref="H278:I278"/>
    <mergeCell ref="Q278:R278"/>
    <mergeCell ref="H286:I286"/>
    <mergeCell ref="Q286:R286"/>
    <mergeCell ref="H287:I287"/>
    <mergeCell ref="Q287:R287"/>
    <mergeCell ref="H288:I288"/>
    <mergeCell ref="Q288:R288"/>
    <mergeCell ref="H283:I283"/>
    <mergeCell ref="Q283:R283"/>
    <mergeCell ref="H284:I284"/>
    <mergeCell ref="Q284:R284"/>
    <mergeCell ref="H285:I285"/>
    <mergeCell ref="Q285:R285"/>
    <mergeCell ref="H292:I292"/>
    <mergeCell ref="Q292:R292"/>
    <mergeCell ref="H293:I293"/>
    <mergeCell ref="Q293:R293"/>
    <mergeCell ref="A294:R294"/>
    <mergeCell ref="A295:R295"/>
    <mergeCell ref="H289:I289"/>
    <mergeCell ref="Q289:R289"/>
    <mergeCell ref="H290:I290"/>
    <mergeCell ref="Q290:R290"/>
    <mergeCell ref="H291:I291"/>
    <mergeCell ref="Q291:R291"/>
    <mergeCell ref="A296:R296"/>
    <mergeCell ref="B297:R297"/>
    <mergeCell ref="B298:C298"/>
    <mergeCell ref="D298:E298"/>
    <mergeCell ref="F298:G298"/>
    <mergeCell ref="H298:I298"/>
    <mergeCell ref="K298:L298"/>
    <mergeCell ref="M298:N298"/>
    <mergeCell ref="O298:P298"/>
    <mergeCell ref="Q298:R298"/>
    <mergeCell ref="O299:P299"/>
    <mergeCell ref="Q299:R299"/>
    <mergeCell ref="B300:C300"/>
    <mergeCell ref="D300:E300"/>
    <mergeCell ref="F300:G300"/>
    <mergeCell ref="H300:I300"/>
    <mergeCell ref="K300:L300"/>
    <mergeCell ref="M300:N300"/>
    <mergeCell ref="O300:P300"/>
    <mergeCell ref="Q300:R300"/>
    <mergeCell ref="B299:C299"/>
    <mergeCell ref="D299:E299"/>
    <mergeCell ref="F299:G299"/>
    <mergeCell ref="H299:I299"/>
    <mergeCell ref="K299:L299"/>
    <mergeCell ref="M299:N299"/>
    <mergeCell ref="O301:P301"/>
    <mergeCell ref="Q301:R301"/>
    <mergeCell ref="B302:C302"/>
    <mergeCell ref="D302:E302"/>
    <mergeCell ref="F302:G302"/>
    <mergeCell ref="H302:I302"/>
    <mergeCell ref="K302:L302"/>
    <mergeCell ref="M302:N302"/>
    <mergeCell ref="O302:P302"/>
    <mergeCell ref="Q302:R302"/>
    <mergeCell ref="B301:C301"/>
    <mergeCell ref="D301:E301"/>
    <mergeCell ref="F301:G301"/>
    <mergeCell ref="H301:I301"/>
    <mergeCell ref="K301:L301"/>
    <mergeCell ref="M301:N301"/>
    <mergeCell ref="O303:P303"/>
    <mergeCell ref="Q303:R303"/>
    <mergeCell ref="B304:C304"/>
    <mergeCell ref="D304:E304"/>
    <mergeCell ref="F304:G304"/>
    <mergeCell ref="H304:I304"/>
    <mergeCell ref="K304:L304"/>
    <mergeCell ref="M304:N304"/>
    <mergeCell ref="O304:P304"/>
    <mergeCell ref="Q304:R304"/>
    <mergeCell ref="B303:C303"/>
    <mergeCell ref="D303:E303"/>
    <mergeCell ref="F303:G303"/>
    <mergeCell ref="H303:I303"/>
    <mergeCell ref="K303:L303"/>
    <mergeCell ref="M303:N303"/>
    <mergeCell ref="O305:P305"/>
    <mergeCell ref="Q305:R305"/>
    <mergeCell ref="B306:C306"/>
    <mergeCell ref="D306:E306"/>
    <mergeCell ref="F306:G306"/>
    <mergeCell ref="H306:I306"/>
    <mergeCell ref="K306:L306"/>
    <mergeCell ref="M306:N306"/>
    <mergeCell ref="O306:P306"/>
    <mergeCell ref="Q306:R306"/>
    <mergeCell ref="B305:C305"/>
    <mergeCell ref="D305:E305"/>
    <mergeCell ref="F305:G305"/>
    <mergeCell ref="H305:I305"/>
    <mergeCell ref="K305:L305"/>
    <mergeCell ref="M305:N305"/>
    <mergeCell ref="O307:P307"/>
    <mergeCell ref="Q307:R307"/>
    <mergeCell ref="B308:C308"/>
    <mergeCell ref="D308:E308"/>
    <mergeCell ref="F308:G308"/>
    <mergeCell ref="H308:I308"/>
    <mergeCell ref="K308:L308"/>
    <mergeCell ref="M308:N308"/>
    <mergeCell ref="O308:P308"/>
    <mergeCell ref="Q308:R308"/>
    <mergeCell ref="B307:C307"/>
    <mergeCell ref="D307:E307"/>
    <mergeCell ref="F307:G307"/>
    <mergeCell ref="H307:I307"/>
    <mergeCell ref="K307:L307"/>
    <mergeCell ref="M307:N307"/>
    <mergeCell ref="O309:P309"/>
    <mergeCell ref="Q309:R309"/>
    <mergeCell ref="B310:C310"/>
    <mergeCell ref="D310:E310"/>
    <mergeCell ref="F310:G310"/>
    <mergeCell ref="H310:I310"/>
    <mergeCell ref="K310:L310"/>
    <mergeCell ref="M310:N310"/>
    <mergeCell ref="O310:P310"/>
    <mergeCell ref="Q310:R310"/>
    <mergeCell ref="B309:C309"/>
    <mergeCell ref="D309:E309"/>
    <mergeCell ref="F309:G309"/>
    <mergeCell ref="H309:I309"/>
    <mergeCell ref="K309:L309"/>
    <mergeCell ref="M309:N309"/>
    <mergeCell ref="A311:R311"/>
    <mergeCell ref="B312:R312"/>
    <mergeCell ref="B313:C313"/>
    <mergeCell ref="D313:E313"/>
    <mergeCell ref="F313:G313"/>
    <mergeCell ref="H313:I313"/>
    <mergeCell ref="K313:L313"/>
    <mergeCell ref="M313:N313"/>
    <mergeCell ref="O313:P313"/>
    <mergeCell ref="Q313:R313"/>
    <mergeCell ref="O314:P314"/>
    <mergeCell ref="Q314:R314"/>
    <mergeCell ref="B315:C315"/>
    <mergeCell ref="D315:E315"/>
    <mergeCell ref="F315:G315"/>
    <mergeCell ref="H315:I315"/>
    <mergeCell ref="K315:L315"/>
    <mergeCell ref="M315:N315"/>
    <mergeCell ref="O315:P315"/>
    <mergeCell ref="Q315:R315"/>
    <mergeCell ref="B314:C314"/>
    <mergeCell ref="D314:E314"/>
    <mergeCell ref="F314:G314"/>
    <mergeCell ref="H314:I314"/>
    <mergeCell ref="K314:L314"/>
    <mergeCell ref="M314:N314"/>
    <mergeCell ref="O316:P316"/>
    <mergeCell ref="Q316:R316"/>
    <mergeCell ref="B317:C317"/>
    <mergeCell ref="D317:E317"/>
    <mergeCell ref="F317:G317"/>
    <mergeCell ref="H317:I317"/>
    <mergeCell ref="K317:L317"/>
    <mergeCell ref="M317:N317"/>
    <mergeCell ref="O317:P317"/>
    <mergeCell ref="Q317:R317"/>
    <mergeCell ref="B316:C316"/>
    <mergeCell ref="D316:E316"/>
    <mergeCell ref="F316:G316"/>
    <mergeCell ref="H316:I316"/>
    <mergeCell ref="K316:L316"/>
    <mergeCell ref="M316:N316"/>
    <mergeCell ref="O318:P318"/>
    <mergeCell ref="Q318:R318"/>
    <mergeCell ref="B319:C319"/>
    <mergeCell ref="D319:E319"/>
    <mergeCell ref="F319:G319"/>
    <mergeCell ref="H319:I319"/>
    <mergeCell ref="K319:L319"/>
    <mergeCell ref="M319:N319"/>
    <mergeCell ref="O319:P319"/>
    <mergeCell ref="Q319:R319"/>
    <mergeCell ref="B318:C318"/>
    <mergeCell ref="D318:E318"/>
    <mergeCell ref="F318:G318"/>
    <mergeCell ref="H318:I318"/>
    <mergeCell ref="K318:L318"/>
    <mergeCell ref="M318:N318"/>
    <mergeCell ref="O320:P320"/>
    <mergeCell ref="Q320:R320"/>
    <mergeCell ref="B321:C321"/>
    <mergeCell ref="D321:E321"/>
    <mergeCell ref="F321:G321"/>
    <mergeCell ref="H321:I321"/>
    <mergeCell ref="K321:L321"/>
    <mergeCell ref="M321:N321"/>
    <mergeCell ref="O321:P321"/>
    <mergeCell ref="Q321:R321"/>
    <mergeCell ref="B320:C320"/>
    <mergeCell ref="D320:E320"/>
    <mergeCell ref="F320:G320"/>
    <mergeCell ref="H320:I320"/>
    <mergeCell ref="K320:L320"/>
    <mergeCell ref="M320:N320"/>
    <mergeCell ref="O322:P322"/>
    <mergeCell ref="Q322:R322"/>
    <mergeCell ref="B323:C323"/>
    <mergeCell ref="D323:E323"/>
    <mergeCell ref="F323:G323"/>
    <mergeCell ref="H323:I323"/>
    <mergeCell ref="K323:L323"/>
    <mergeCell ref="M323:N323"/>
    <mergeCell ref="O323:P323"/>
    <mergeCell ref="Q323:R323"/>
    <mergeCell ref="B322:C322"/>
    <mergeCell ref="D322:E322"/>
    <mergeCell ref="F322:G322"/>
    <mergeCell ref="H322:I322"/>
    <mergeCell ref="K322:L322"/>
    <mergeCell ref="M322:N322"/>
    <mergeCell ref="O324:P324"/>
    <mergeCell ref="Q324:R324"/>
    <mergeCell ref="A325:R325"/>
    <mergeCell ref="B326:R326"/>
    <mergeCell ref="B327:C327"/>
    <mergeCell ref="D327:E327"/>
    <mergeCell ref="F327:G327"/>
    <mergeCell ref="H327:I327"/>
    <mergeCell ref="K327:L327"/>
    <mergeCell ref="M327:N327"/>
    <mergeCell ref="B324:C324"/>
    <mergeCell ref="D324:E324"/>
    <mergeCell ref="F324:G324"/>
    <mergeCell ref="H324:I324"/>
    <mergeCell ref="K324:L324"/>
    <mergeCell ref="M324:N324"/>
    <mergeCell ref="O327:P327"/>
    <mergeCell ref="Q327:R327"/>
    <mergeCell ref="B328:C328"/>
    <mergeCell ref="D328:E328"/>
    <mergeCell ref="F328:G328"/>
    <mergeCell ref="H328:I328"/>
    <mergeCell ref="K328:L328"/>
    <mergeCell ref="M328:N328"/>
    <mergeCell ref="O328:P328"/>
    <mergeCell ref="Q328:R328"/>
    <mergeCell ref="O329:P329"/>
    <mergeCell ref="Q329:R329"/>
    <mergeCell ref="B330:C330"/>
    <mergeCell ref="D330:E330"/>
    <mergeCell ref="F330:G330"/>
    <mergeCell ref="H330:I330"/>
    <mergeCell ref="K330:L330"/>
    <mergeCell ref="M330:N330"/>
    <mergeCell ref="O330:P330"/>
    <mergeCell ref="Q330:R330"/>
    <mergeCell ref="B329:C329"/>
    <mergeCell ref="D329:E329"/>
    <mergeCell ref="F329:G329"/>
    <mergeCell ref="H329:I329"/>
    <mergeCell ref="K329:L329"/>
    <mergeCell ref="M329:N329"/>
    <mergeCell ref="O331:P331"/>
    <mergeCell ref="Q331:R331"/>
    <mergeCell ref="B332:C332"/>
    <mergeCell ref="D332:E332"/>
    <mergeCell ref="F332:G332"/>
    <mergeCell ref="H332:I332"/>
    <mergeCell ref="K332:L332"/>
    <mergeCell ref="M332:N332"/>
    <mergeCell ref="O332:P332"/>
    <mergeCell ref="Q332:R332"/>
    <mergeCell ref="B331:C331"/>
    <mergeCell ref="D331:E331"/>
    <mergeCell ref="F331:G331"/>
    <mergeCell ref="H331:I331"/>
    <mergeCell ref="K331:L331"/>
    <mergeCell ref="M331:N331"/>
    <mergeCell ref="O333:P333"/>
    <mergeCell ref="Q333:R333"/>
    <mergeCell ref="B334:C334"/>
    <mergeCell ref="D334:E334"/>
    <mergeCell ref="F334:G334"/>
    <mergeCell ref="H334:I334"/>
    <mergeCell ref="K334:L334"/>
    <mergeCell ref="M334:N334"/>
    <mergeCell ref="O334:P334"/>
    <mergeCell ref="Q334:R334"/>
    <mergeCell ref="B333:C333"/>
    <mergeCell ref="D333:E333"/>
    <mergeCell ref="F333:G333"/>
    <mergeCell ref="H333:I333"/>
    <mergeCell ref="K333:L333"/>
    <mergeCell ref="M333:N333"/>
    <mergeCell ref="O335:P335"/>
    <mergeCell ref="Q335:R335"/>
    <mergeCell ref="B336:C336"/>
    <mergeCell ref="D336:E336"/>
    <mergeCell ref="F336:G336"/>
    <mergeCell ref="H336:I336"/>
    <mergeCell ref="K336:L336"/>
    <mergeCell ref="M336:N336"/>
    <mergeCell ref="O336:P336"/>
    <mergeCell ref="Q336:R336"/>
    <mergeCell ref="B335:C335"/>
    <mergeCell ref="D335:E335"/>
    <mergeCell ref="F335:G335"/>
    <mergeCell ref="H335:I335"/>
    <mergeCell ref="K335:L335"/>
    <mergeCell ref="M335:N335"/>
    <mergeCell ref="O337:P337"/>
    <mergeCell ref="Q337:R337"/>
    <mergeCell ref="B338:C338"/>
    <mergeCell ref="D338:E338"/>
    <mergeCell ref="F338:G338"/>
    <mergeCell ref="H338:I338"/>
    <mergeCell ref="K338:L338"/>
    <mergeCell ref="M338:N338"/>
    <mergeCell ref="O338:P338"/>
    <mergeCell ref="Q338:R338"/>
    <mergeCell ref="B337:C337"/>
    <mergeCell ref="D337:E337"/>
    <mergeCell ref="F337:G337"/>
    <mergeCell ref="H337:I337"/>
    <mergeCell ref="K337:L337"/>
    <mergeCell ref="M337:N337"/>
    <mergeCell ref="O339:P339"/>
    <mergeCell ref="Q339:R339"/>
    <mergeCell ref="A340:R340"/>
    <mergeCell ref="B341:R341"/>
    <mergeCell ref="B342:C342"/>
    <mergeCell ref="D342:E342"/>
    <mergeCell ref="F342:G342"/>
    <mergeCell ref="H342:I342"/>
    <mergeCell ref="K342:L342"/>
    <mergeCell ref="M342:N342"/>
    <mergeCell ref="B339:C339"/>
    <mergeCell ref="D339:E339"/>
    <mergeCell ref="F339:G339"/>
    <mergeCell ref="H339:I339"/>
    <mergeCell ref="K339:L339"/>
    <mergeCell ref="M339:N339"/>
    <mergeCell ref="O342:P342"/>
    <mergeCell ref="Q342:R342"/>
    <mergeCell ref="B343:C343"/>
    <mergeCell ref="D343:E343"/>
    <mergeCell ref="F343:G343"/>
    <mergeCell ref="H343:I343"/>
    <mergeCell ref="K343:L343"/>
    <mergeCell ref="M343:N343"/>
    <mergeCell ref="O343:P343"/>
    <mergeCell ref="Q343:R343"/>
    <mergeCell ref="O344:P344"/>
    <mergeCell ref="Q344:R344"/>
    <mergeCell ref="B345:C345"/>
    <mergeCell ref="D345:E345"/>
    <mergeCell ref="F345:G345"/>
    <mergeCell ref="H345:I345"/>
    <mergeCell ref="K345:L345"/>
    <mergeCell ref="M345:N345"/>
    <mergeCell ref="O345:P345"/>
    <mergeCell ref="Q345:R345"/>
    <mergeCell ref="B344:C344"/>
    <mergeCell ref="D344:E344"/>
    <mergeCell ref="F344:G344"/>
    <mergeCell ref="H344:I344"/>
    <mergeCell ref="K344:L344"/>
    <mergeCell ref="M344:N344"/>
    <mergeCell ref="O346:P346"/>
    <mergeCell ref="Q346:R346"/>
    <mergeCell ref="B347:C347"/>
    <mergeCell ref="D347:E347"/>
    <mergeCell ref="F347:G347"/>
    <mergeCell ref="H347:I347"/>
    <mergeCell ref="K347:L347"/>
    <mergeCell ref="M347:N347"/>
    <mergeCell ref="O347:P347"/>
    <mergeCell ref="Q347:R347"/>
    <mergeCell ref="B346:C346"/>
    <mergeCell ref="D346:E346"/>
    <mergeCell ref="F346:G346"/>
    <mergeCell ref="H346:I346"/>
    <mergeCell ref="K346:L346"/>
    <mergeCell ref="M346:N346"/>
    <mergeCell ref="O348:P348"/>
    <mergeCell ref="Q348:R348"/>
    <mergeCell ref="B349:C349"/>
    <mergeCell ref="D349:E349"/>
    <mergeCell ref="F349:G349"/>
    <mergeCell ref="H349:I349"/>
    <mergeCell ref="K349:L349"/>
    <mergeCell ref="M349:N349"/>
    <mergeCell ref="O349:P349"/>
    <mergeCell ref="Q349:R349"/>
    <mergeCell ref="B348:C348"/>
    <mergeCell ref="D348:E348"/>
    <mergeCell ref="F348:G348"/>
    <mergeCell ref="H348:I348"/>
    <mergeCell ref="K348:L348"/>
    <mergeCell ref="M348:N348"/>
    <mergeCell ref="O350:P350"/>
    <mergeCell ref="Q350:R350"/>
    <mergeCell ref="B351:C351"/>
    <mergeCell ref="D351:E351"/>
    <mergeCell ref="F351:G351"/>
    <mergeCell ref="H351:I351"/>
    <mergeCell ref="K351:L351"/>
    <mergeCell ref="M351:N351"/>
    <mergeCell ref="O351:P351"/>
    <mergeCell ref="Q351:R351"/>
    <mergeCell ref="B350:C350"/>
    <mergeCell ref="D350:E350"/>
    <mergeCell ref="F350:G350"/>
    <mergeCell ref="H350:I350"/>
    <mergeCell ref="K350:L350"/>
    <mergeCell ref="M350:N350"/>
    <mergeCell ref="A354:R354"/>
    <mergeCell ref="O352:P352"/>
    <mergeCell ref="Q352:R352"/>
    <mergeCell ref="B353:C353"/>
    <mergeCell ref="D353:E353"/>
    <mergeCell ref="F353:G353"/>
    <mergeCell ref="H353:I353"/>
    <mergeCell ref="K353:L353"/>
    <mergeCell ref="M353:N353"/>
    <mergeCell ref="O353:P353"/>
    <mergeCell ref="Q353:R353"/>
    <mergeCell ref="B352:C352"/>
    <mergeCell ref="D352:E352"/>
    <mergeCell ref="F352:G352"/>
    <mergeCell ref="H352:I352"/>
    <mergeCell ref="K352:L352"/>
    <mergeCell ref="M352:N35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D0C63-A04E-40E8-BC56-B690EE3535DD}">
  <sheetPr codeName="Hoja15"/>
  <dimension ref="A1:X80"/>
  <sheetViews>
    <sheetView workbookViewId="0">
      <selection sqref="A1:R1"/>
    </sheetView>
  </sheetViews>
  <sheetFormatPr baseColWidth="10" defaultColWidth="0" defaultRowHeight="15" customHeight="1" zeroHeight="1" x14ac:dyDescent="0.25"/>
  <cols>
    <col min="1" max="1" width="29.85546875" bestFit="1" customWidth="1"/>
    <col min="2" max="4" width="11.42578125" style="301" customWidth="1"/>
    <col min="5" max="5" width="12.28515625" style="301" bestFit="1" customWidth="1"/>
    <col min="6" max="8" width="12.7109375" style="301" customWidth="1"/>
    <col min="9" max="9" width="11.42578125" style="301" customWidth="1"/>
    <col min="10" max="10" width="1.28515625" style="301" customWidth="1"/>
    <col min="11" max="12" width="12.5703125" style="301" customWidth="1"/>
    <col min="13" max="15" width="11.42578125" style="301" customWidth="1"/>
    <col min="16" max="17" width="14" style="301" customWidth="1"/>
    <col min="18" max="18" width="11.42578125" style="301" customWidth="1"/>
    <col min="19" max="22" width="11.42578125" hidden="1" customWidth="1"/>
    <col min="23" max="23" width="24" hidden="1" customWidth="1"/>
    <col min="24" max="16384" width="11.42578125" hidden="1"/>
  </cols>
  <sheetData>
    <row r="1" spans="1:24" ht="53.25" customHeight="1" x14ac:dyDescent="0.25">
      <c r="A1" s="471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</row>
    <row r="2" spans="1:24" ht="21" x14ac:dyDescent="0.35">
      <c r="A2" s="481" t="s">
        <v>82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</row>
    <row r="3" spans="1:24" ht="21" x14ac:dyDescent="0.25">
      <c r="A3" s="474" t="s">
        <v>83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6"/>
    </row>
    <row r="4" spans="1:24" ht="21" x14ac:dyDescent="0.35">
      <c r="A4" s="480" t="s">
        <v>84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</row>
    <row r="5" spans="1:24" x14ac:dyDescent="0.25">
      <c r="A5" s="55"/>
      <c r="B5" s="321" t="s">
        <v>110</v>
      </c>
      <c r="C5" s="322"/>
      <c r="D5" s="322"/>
      <c r="E5" s="322"/>
      <c r="F5" s="322"/>
      <c r="G5" s="322"/>
      <c r="H5" s="322"/>
      <c r="I5" s="323"/>
      <c r="J5" s="262"/>
      <c r="K5" s="321" t="str">
        <f>CONCATENATE("acumulado ",B5)</f>
        <v>acumulado marzo</v>
      </c>
      <c r="L5" s="322"/>
      <c r="M5" s="322"/>
      <c r="N5" s="322"/>
      <c r="O5" s="322"/>
      <c r="P5" s="322"/>
      <c r="Q5" s="322"/>
      <c r="R5" s="323"/>
    </row>
    <row r="6" spans="1:24" x14ac:dyDescent="0.25">
      <c r="A6" s="3"/>
      <c r="B6" s="263">
        <v>2019</v>
      </c>
      <c r="C6" s="263">
        <v>2021</v>
      </c>
      <c r="D6" s="263">
        <v>2022</v>
      </c>
      <c r="E6" s="4" t="s">
        <v>4</v>
      </c>
      <c r="F6" s="4" t="s">
        <v>5</v>
      </c>
      <c r="G6" s="4" t="s">
        <v>6</v>
      </c>
      <c r="H6" s="4" t="s">
        <v>7</v>
      </c>
      <c r="I6" s="263" t="s">
        <v>85</v>
      </c>
      <c r="J6" s="264"/>
      <c r="K6" s="263">
        <v>2019</v>
      </c>
      <c r="L6" s="263">
        <v>2021</v>
      </c>
      <c r="M6" s="263">
        <v>2022</v>
      </c>
      <c r="N6" s="4" t="s">
        <v>4</v>
      </c>
      <c r="O6" s="4" t="s">
        <v>5</v>
      </c>
      <c r="P6" s="4" t="s">
        <v>6</v>
      </c>
      <c r="Q6" s="4" t="s">
        <v>7</v>
      </c>
      <c r="R6" s="263" t="s">
        <v>85</v>
      </c>
      <c r="X6" s="265"/>
    </row>
    <row r="7" spans="1:24" x14ac:dyDescent="0.25">
      <c r="A7" s="266" t="s">
        <v>86</v>
      </c>
      <c r="B7" s="267">
        <v>765298</v>
      </c>
      <c r="C7" s="267">
        <v>150367</v>
      </c>
      <c r="D7" s="267">
        <v>693256</v>
      </c>
      <c r="E7" s="268">
        <f t="shared" ref="E7:E9" si="0">IFERROR(D7/C7-1,"-")</f>
        <v>3.610426489854822</v>
      </c>
      <c r="F7" s="268">
        <f t="shared" ref="F7:F9" si="1">IFERROR(D7/B7-1,"-")</f>
        <v>-9.4135879095463504E-2</v>
      </c>
      <c r="G7" s="267">
        <f t="shared" ref="G7:G9" si="2">IFERROR(D7-C7,"-")</f>
        <v>542889</v>
      </c>
      <c r="H7" s="267">
        <f t="shared" ref="H7:H9" si="3">IFERROR(D7-B7,"-")</f>
        <v>-72042</v>
      </c>
      <c r="I7" s="268">
        <f>D7/$D$7</f>
        <v>1</v>
      </c>
      <c r="J7" s="269"/>
      <c r="K7" s="267">
        <v>2128212</v>
      </c>
      <c r="L7" s="267">
        <v>371098</v>
      </c>
      <c r="M7" s="267">
        <v>1777294</v>
      </c>
      <c r="N7" s="268">
        <f t="shared" ref="N7:N9" si="4">IFERROR(M7/L7-1,"-")</f>
        <v>3.7892847711386208</v>
      </c>
      <c r="O7" s="268">
        <f t="shared" ref="O7:O9" si="5">IFERROR(M7/K7-1,"-")</f>
        <v>-0.16488864831135241</v>
      </c>
      <c r="P7" s="267">
        <f t="shared" ref="P7:P9" si="6">IFERROR(M7-L7,"-")</f>
        <v>1406196</v>
      </c>
      <c r="Q7" s="267">
        <f t="shared" ref="Q7:Q9" si="7">IFERROR(M7-K7,"-")</f>
        <v>-350918</v>
      </c>
      <c r="R7" s="268">
        <f>M7/$M$7</f>
        <v>1</v>
      </c>
      <c r="X7" s="270"/>
    </row>
    <row r="8" spans="1:24" x14ac:dyDescent="0.25">
      <c r="A8" s="271" t="s">
        <v>87</v>
      </c>
      <c r="B8" s="272">
        <v>672053</v>
      </c>
      <c r="C8" s="272">
        <v>145219</v>
      </c>
      <c r="D8" s="272">
        <v>625975</v>
      </c>
      <c r="E8" s="273">
        <f t="shared" si="0"/>
        <v>3.3105585357287959</v>
      </c>
      <c r="F8" s="274">
        <f t="shared" si="1"/>
        <v>-6.8563044878900969E-2</v>
      </c>
      <c r="G8" s="272">
        <f t="shared" si="2"/>
        <v>480756</v>
      </c>
      <c r="H8" s="272">
        <f t="shared" si="3"/>
        <v>-46078</v>
      </c>
      <c r="I8" s="273">
        <f>D8/$D$7</f>
        <v>0.9029492712648719</v>
      </c>
      <c r="J8" s="264"/>
      <c r="K8" s="272">
        <v>1868088</v>
      </c>
      <c r="L8" s="272">
        <v>361192</v>
      </c>
      <c r="M8" s="272">
        <v>1604103</v>
      </c>
      <c r="N8" s="273">
        <f t="shared" si="4"/>
        <v>3.4411365700236995</v>
      </c>
      <c r="O8" s="273">
        <f t="shared" si="5"/>
        <v>-0.14131293600729733</v>
      </c>
      <c r="P8" s="272">
        <f t="shared" si="6"/>
        <v>1242911</v>
      </c>
      <c r="Q8" s="272">
        <f t="shared" si="7"/>
        <v>-263985</v>
      </c>
      <c r="R8" s="273">
        <f t="shared" ref="R8:R9" si="8">M8/$M$7</f>
        <v>0.90255354488340145</v>
      </c>
    </row>
    <row r="9" spans="1:24" x14ac:dyDescent="0.25">
      <c r="A9" s="271" t="s">
        <v>88</v>
      </c>
      <c r="B9" s="272">
        <v>93245</v>
      </c>
      <c r="C9" s="272">
        <v>5148</v>
      </c>
      <c r="D9" s="272">
        <v>67281</v>
      </c>
      <c r="E9" s="273">
        <f t="shared" si="0"/>
        <v>12.069347319347319</v>
      </c>
      <c r="F9" s="274">
        <f t="shared" si="1"/>
        <v>-0.27844924660839721</v>
      </c>
      <c r="G9" s="272">
        <f t="shared" si="2"/>
        <v>62133</v>
      </c>
      <c r="H9" s="272">
        <f t="shared" si="3"/>
        <v>-25964</v>
      </c>
      <c r="I9" s="273">
        <f>D9/$D$7</f>
        <v>9.7050728735128156E-2</v>
      </c>
      <c r="J9" s="264"/>
      <c r="K9" s="272">
        <v>260124</v>
      </c>
      <c r="L9" s="272">
        <v>9906</v>
      </c>
      <c r="M9" s="272">
        <v>173191</v>
      </c>
      <c r="N9" s="273">
        <f t="shared" si="4"/>
        <v>16.483444377145165</v>
      </c>
      <c r="O9" s="273">
        <f t="shared" si="5"/>
        <v>-0.33419830542356721</v>
      </c>
      <c r="P9" s="272">
        <f t="shared" si="6"/>
        <v>163285</v>
      </c>
      <c r="Q9" s="272">
        <f t="shared" si="7"/>
        <v>-86933</v>
      </c>
      <c r="R9" s="273">
        <f t="shared" si="8"/>
        <v>9.7446455116598607E-2</v>
      </c>
    </row>
    <row r="10" spans="1:24" ht="21" x14ac:dyDescent="0.35">
      <c r="A10" s="480" t="s">
        <v>89</v>
      </c>
      <c r="B10" s="480"/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</row>
    <row r="11" spans="1:24" x14ac:dyDescent="0.25">
      <c r="A11" s="55"/>
      <c r="B11" s="321" t="s">
        <v>110</v>
      </c>
      <c r="C11" s="322"/>
      <c r="D11" s="322"/>
      <c r="E11" s="322"/>
      <c r="F11" s="322"/>
      <c r="G11" s="322"/>
      <c r="H11" s="322"/>
      <c r="I11" s="323"/>
      <c r="J11" s="262"/>
      <c r="K11" s="321" t="str">
        <f>CONCATENATE("acumulado ",B11)</f>
        <v>acumulado marzo</v>
      </c>
      <c r="L11" s="322"/>
      <c r="M11" s="322"/>
      <c r="N11" s="322"/>
      <c r="O11" s="322"/>
      <c r="P11" s="322"/>
      <c r="Q11" s="322"/>
      <c r="R11" s="323"/>
      <c r="W11" s="275"/>
    </row>
    <row r="12" spans="1:24" x14ac:dyDescent="0.25">
      <c r="A12" s="3" t="s">
        <v>90</v>
      </c>
      <c r="B12" s="263">
        <v>2019</v>
      </c>
      <c r="C12" s="263">
        <v>2021</v>
      </c>
      <c r="D12" s="263">
        <v>2022</v>
      </c>
      <c r="E12" s="4" t="s">
        <v>4</v>
      </c>
      <c r="F12" s="4" t="s">
        <v>5</v>
      </c>
      <c r="G12" s="4" t="s">
        <v>6</v>
      </c>
      <c r="H12" s="4" t="s">
        <v>7</v>
      </c>
      <c r="I12" s="263" t="s">
        <v>85</v>
      </c>
      <c r="J12" s="264"/>
      <c r="K12" s="263">
        <v>2019</v>
      </c>
      <c r="L12" s="263">
        <v>2021</v>
      </c>
      <c r="M12" s="263">
        <v>2022</v>
      </c>
      <c r="N12" s="4" t="s">
        <v>4</v>
      </c>
      <c r="O12" s="4" t="s">
        <v>5</v>
      </c>
      <c r="P12" s="4" t="s">
        <v>6</v>
      </c>
      <c r="Q12" s="4" t="s">
        <v>7</v>
      </c>
      <c r="R12" s="263" t="s">
        <v>85</v>
      </c>
      <c r="W12" s="276"/>
    </row>
    <row r="13" spans="1:24" x14ac:dyDescent="0.25">
      <c r="A13" s="277" t="s">
        <v>91</v>
      </c>
      <c r="B13" s="278">
        <v>765298</v>
      </c>
      <c r="C13" s="278">
        <v>150367</v>
      </c>
      <c r="D13" s="278">
        <v>693256</v>
      </c>
      <c r="E13" s="279">
        <f>IFERROR(D13/C13-1,"-")</f>
        <v>3.610426489854822</v>
      </c>
      <c r="F13" s="279">
        <f>IFERROR(D13/B13-1,"-")</f>
        <v>-9.4135879095463504E-2</v>
      </c>
      <c r="G13" s="278">
        <f>IFERROR(D13-C13,"-")</f>
        <v>542889</v>
      </c>
      <c r="H13" s="278">
        <f>IFERROR(D13-B13,"-")</f>
        <v>-72042</v>
      </c>
      <c r="I13" s="279">
        <f>IFERROR(D13/$D$7,"-")</f>
        <v>1</v>
      </c>
      <c r="J13" s="269"/>
      <c r="K13" s="267">
        <v>2128212</v>
      </c>
      <c r="L13" s="267">
        <v>371098</v>
      </c>
      <c r="M13" s="267">
        <v>1777294</v>
      </c>
      <c r="N13" s="268">
        <f t="shared" ref="N13:N36" si="9">IFERROR(M13/L13-1,"-")</f>
        <v>3.7892847711386208</v>
      </c>
      <c r="O13" s="268">
        <f t="shared" ref="O13:O36" si="10">IFERROR(M13/K13-1,"-")</f>
        <v>-0.16488864831135241</v>
      </c>
      <c r="P13" s="267">
        <f t="shared" ref="P13:P36" si="11">IFERROR(M13-L13,"-")</f>
        <v>1406196</v>
      </c>
      <c r="Q13" s="267">
        <f t="shared" ref="Q13:Q36" si="12">IFERROR(M13-K13,"-")</f>
        <v>-350918</v>
      </c>
      <c r="R13" s="268">
        <f>M13/$M$13</f>
        <v>1</v>
      </c>
      <c r="W13" s="276"/>
    </row>
    <row r="14" spans="1:24" x14ac:dyDescent="0.25">
      <c r="A14" s="280" t="s">
        <v>92</v>
      </c>
      <c r="B14" s="281">
        <v>269879</v>
      </c>
      <c r="C14" s="281">
        <v>108679</v>
      </c>
      <c r="D14" s="281">
        <v>239397</v>
      </c>
      <c r="E14" s="282">
        <f t="shared" ref="E14:E36" si="13">IFERROR(D14/C14-1,"-")</f>
        <v>1.2027898674076867</v>
      </c>
      <c r="F14" s="282">
        <f t="shared" ref="F14:F36" si="14">IFERROR(D14/B14-1,"-")</f>
        <v>-0.11294691324630668</v>
      </c>
      <c r="G14" s="281">
        <f t="shared" ref="G14:G36" si="15">IFERROR(D14-C14,"-")</f>
        <v>130718</v>
      </c>
      <c r="H14" s="281">
        <f t="shared" ref="H14:H36" si="16">IFERROR(D14-B14,"-")</f>
        <v>-30482</v>
      </c>
      <c r="I14" s="282">
        <f t="shared" ref="I14:I20" si="17">IFERROR(D14/$D$7,"-")</f>
        <v>0.34532265137265311</v>
      </c>
      <c r="J14" s="269"/>
      <c r="K14" s="281">
        <v>740732</v>
      </c>
      <c r="L14" s="281">
        <v>261889</v>
      </c>
      <c r="M14" s="281">
        <v>617536</v>
      </c>
      <c r="N14" s="282">
        <f t="shared" si="9"/>
        <v>1.3580066363993906</v>
      </c>
      <c r="O14" s="282">
        <f t="shared" si="10"/>
        <v>-0.16631656253543792</v>
      </c>
      <c r="P14" s="281">
        <f t="shared" si="11"/>
        <v>355647</v>
      </c>
      <c r="Q14" s="281">
        <f t="shared" si="12"/>
        <v>-123196</v>
      </c>
      <c r="R14" s="282">
        <f t="shared" ref="R14:R36" si="18">M14/$M$13</f>
        <v>0.34745855215850613</v>
      </c>
    </row>
    <row r="15" spans="1:24" x14ac:dyDescent="0.25">
      <c r="A15" s="271" t="s">
        <v>93</v>
      </c>
      <c r="B15" s="272">
        <v>120742</v>
      </c>
      <c r="C15" s="272">
        <v>70379</v>
      </c>
      <c r="D15" s="272">
        <v>126470</v>
      </c>
      <c r="E15" s="273">
        <f t="shared" si="13"/>
        <v>0.79698489606274592</v>
      </c>
      <c r="F15" s="273">
        <f t="shared" si="14"/>
        <v>4.7439996024581266E-2</v>
      </c>
      <c r="G15" s="272">
        <f t="shared" si="15"/>
        <v>56091</v>
      </c>
      <c r="H15" s="272">
        <f t="shared" si="16"/>
        <v>5728</v>
      </c>
      <c r="I15" s="273">
        <f t="shared" si="17"/>
        <v>0.18242900169634305</v>
      </c>
      <c r="J15" s="264"/>
      <c r="K15" s="272">
        <v>323616</v>
      </c>
      <c r="L15" s="272">
        <v>167770</v>
      </c>
      <c r="M15" s="272">
        <v>322714</v>
      </c>
      <c r="N15" s="273">
        <f t="shared" si="9"/>
        <v>0.92355009834892998</v>
      </c>
      <c r="O15" s="273">
        <f t="shared" si="10"/>
        <v>-2.7872540294670012E-3</v>
      </c>
      <c r="P15" s="272">
        <f t="shared" si="11"/>
        <v>154944</v>
      </c>
      <c r="Q15" s="272">
        <f t="shared" si="12"/>
        <v>-902</v>
      </c>
      <c r="R15" s="273">
        <f t="shared" si="18"/>
        <v>0.1815760363788996</v>
      </c>
    </row>
    <row r="16" spans="1:24" x14ac:dyDescent="0.25">
      <c r="A16" s="283" t="s">
        <v>94</v>
      </c>
      <c r="B16" s="284">
        <v>149137</v>
      </c>
      <c r="C16" s="284">
        <v>38300</v>
      </c>
      <c r="D16" s="284">
        <v>112927</v>
      </c>
      <c r="E16" s="285">
        <f t="shared" si="13"/>
        <v>1.9484856396866839</v>
      </c>
      <c r="F16" s="285">
        <f t="shared" si="14"/>
        <v>-0.24279689144880212</v>
      </c>
      <c r="G16" s="284">
        <f t="shared" si="15"/>
        <v>74627</v>
      </c>
      <c r="H16" s="284">
        <f t="shared" si="16"/>
        <v>-36210</v>
      </c>
      <c r="I16" s="285">
        <f t="shared" si="17"/>
        <v>0.16289364967631004</v>
      </c>
      <c r="J16" s="264"/>
      <c r="K16" s="284">
        <v>417116</v>
      </c>
      <c r="L16" s="284">
        <v>94119</v>
      </c>
      <c r="M16" s="284">
        <v>294822</v>
      </c>
      <c r="N16" s="285">
        <f t="shared" si="9"/>
        <v>2.1324387211933828</v>
      </c>
      <c r="O16" s="285">
        <f t="shared" si="10"/>
        <v>-0.29318942452459273</v>
      </c>
      <c r="P16" s="284">
        <f t="shared" si="11"/>
        <v>200703</v>
      </c>
      <c r="Q16" s="284">
        <f t="shared" si="12"/>
        <v>-122294</v>
      </c>
      <c r="R16" s="285">
        <f t="shared" si="18"/>
        <v>0.16588251577960653</v>
      </c>
    </row>
    <row r="17" spans="1:19" x14ac:dyDescent="0.25">
      <c r="A17" s="280" t="s">
        <v>95</v>
      </c>
      <c r="B17" s="281">
        <v>495419</v>
      </c>
      <c r="C17" s="281">
        <v>41688</v>
      </c>
      <c r="D17" s="281">
        <v>453859</v>
      </c>
      <c r="E17" s="282">
        <f t="shared" si="13"/>
        <v>9.8870418345806943</v>
      </c>
      <c r="F17" s="282">
        <f t="shared" si="14"/>
        <v>-8.3888587236258583E-2</v>
      </c>
      <c r="G17" s="281">
        <f t="shared" si="15"/>
        <v>412171</v>
      </c>
      <c r="H17" s="281">
        <f t="shared" si="16"/>
        <v>-41560</v>
      </c>
      <c r="I17" s="282">
        <f t="shared" si="17"/>
        <v>0.65467734862734694</v>
      </c>
      <c r="J17" s="269"/>
      <c r="K17" s="281">
        <v>1387480</v>
      </c>
      <c r="L17" s="281">
        <v>109209</v>
      </c>
      <c r="M17" s="281">
        <v>1159758</v>
      </c>
      <c r="N17" s="282">
        <f t="shared" si="9"/>
        <v>9.6196192621487242</v>
      </c>
      <c r="O17" s="282">
        <f t="shared" si="10"/>
        <v>-0.16412632974889729</v>
      </c>
      <c r="P17" s="281">
        <f t="shared" si="11"/>
        <v>1050549</v>
      </c>
      <c r="Q17" s="281">
        <f t="shared" si="12"/>
        <v>-227722</v>
      </c>
      <c r="R17" s="282">
        <f t="shared" si="18"/>
        <v>0.65254144784149382</v>
      </c>
    </row>
    <row r="18" spans="1:19" x14ac:dyDescent="0.25">
      <c r="A18" s="271" t="s">
        <v>96</v>
      </c>
      <c r="B18" s="272">
        <v>205502</v>
      </c>
      <c r="C18" s="272">
        <v>519</v>
      </c>
      <c r="D18" s="272">
        <v>199685</v>
      </c>
      <c r="E18" s="273">
        <f t="shared" si="13"/>
        <v>383.7495183044316</v>
      </c>
      <c r="F18" s="273">
        <f t="shared" si="14"/>
        <v>-2.8306293856020903E-2</v>
      </c>
      <c r="G18" s="272">
        <f t="shared" si="15"/>
        <v>199166</v>
      </c>
      <c r="H18" s="272">
        <f t="shared" si="16"/>
        <v>-5817</v>
      </c>
      <c r="I18" s="273">
        <f t="shared" si="17"/>
        <v>0.2880393390031965</v>
      </c>
      <c r="J18" s="264"/>
      <c r="K18" s="272">
        <v>556562</v>
      </c>
      <c r="L18" s="272">
        <v>2315</v>
      </c>
      <c r="M18" s="272">
        <v>463601</v>
      </c>
      <c r="N18" s="273">
        <f t="shared" si="9"/>
        <v>199.2596112311015</v>
      </c>
      <c r="O18" s="273">
        <f t="shared" si="10"/>
        <v>-0.16702721350002336</v>
      </c>
      <c r="P18" s="272">
        <f t="shared" si="11"/>
        <v>461286</v>
      </c>
      <c r="Q18" s="272">
        <f t="shared" si="12"/>
        <v>-92961</v>
      </c>
      <c r="R18" s="273">
        <f t="shared" si="18"/>
        <v>0.26084654536615776</v>
      </c>
      <c r="S18" s="286"/>
    </row>
    <row r="19" spans="1:19" x14ac:dyDescent="0.25">
      <c r="A19" s="271" t="s">
        <v>26</v>
      </c>
      <c r="B19" s="272">
        <v>86154</v>
      </c>
      <c r="C19" s="272">
        <v>14040</v>
      </c>
      <c r="D19" s="272">
        <v>72290</v>
      </c>
      <c r="E19" s="273">
        <f t="shared" si="13"/>
        <v>4.1488603988603989</v>
      </c>
      <c r="F19" s="273">
        <f t="shared" si="14"/>
        <v>-0.16092114121224788</v>
      </c>
      <c r="G19" s="272">
        <f t="shared" si="15"/>
        <v>58250</v>
      </c>
      <c r="H19" s="272">
        <f t="shared" si="16"/>
        <v>-13864</v>
      </c>
      <c r="I19" s="273">
        <f t="shared" si="17"/>
        <v>0.10427605386754676</v>
      </c>
      <c r="J19" s="264"/>
      <c r="K19" s="272">
        <v>252308</v>
      </c>
      <c r="L19" s="272">
        <v>33913</v>
      </c>
      <c r="M19" s="272">
        <v>184982</v>
      </c>
      <c r="N19" s="273">
        <f t="shared" si="9"/>
        <v>4.4546044289800371</v>
      </c>
      <c r="O19" s="273">
        <f t="shared" si="10"/>
        <v>-0.26684052824325821</v>
      </c>
      <c r="P19" s="272">
        <f t="shared" si="11"/>
        <v>151069</v>
      </c>
      <c r="Q19" s="272">
        <f t="shared" si="12"/>
        <v>-67326</v>
      </c>
      <c r="R19" s="273">
        <f t="shared" si="18"/>
        <v>0.10408069795993234</v>
      </c>
      <c r="S19" s="286"/>
    </row>
    <row r="20" spans="1:19" x14ac:dyDescent="0.25">
      <c r="A20" s="271" t="s">
        <v>35</v>
      </c>
      <c r="B20" s="272">
        <v>22786</v>
      </c>
      <c r="C20" s="272">
        <v>1522</v>
      </c>
      <c r="D20" s="272">
        <v>20467</v>
      </c>
      <c r="E20" s="273">
        <f t="shared" si="13"/>
        <v>12.447437582128778</v>
      </c>
      <c r="F20" s="273">
        <f t="shared" si="14"/>
        <v>-0.10177301852014398</v>
      </c>
      <c r="G20" s="272">
        <f t="shared" si="15"/>
        <v>18945</v>
      </c>
      <c r="H20" s="272">
        <f t="shared" si="16"/>
        <v>-2319</v>
      </c>
      <c r="I20" s="273">
        <f t="shared" si="17"/>
        <v>2.952300448896223E-2</v>
      </c>
      <c r="J20" s="264"/>
      <c r="K20" s="272">
        <v>64623</v>
      </c>
      <c r="L20" s="272">
        <v>5883</v>
      </c>
      <c r="M20" s="272">
        <v>59117</v>
      </c>
      <c r="N20" s="273">
        <f t="shared" si="9"/>
        <v>9.0487846336902944</v>
      </c>
      <c r="O20" s="273">
        <f t="shared" si="10"/>
        <v>-8.5201863113752108E-2</v>
      </c>
      <c r="P20" s="272">
        <f t="shared" si="11"/>
        <v>53234</v>
      </c>
      <c r="Q20" s="272">
        <f t="shared" si="12"/>
        <v>-5506</v>
      </c>
      <c r="R20" s="273">
        <f t="shared" si="18"/>
        <v>3.3262364020809163E-2</v>
      </c>
      <c r="S20" s="286"/>
    </row>
    <row r="21" spans="1:19" x14ac:dyDescent="0.25">
      <c r="A21" s="271" t="s">
        <v>31</v>
      </c>
      <c r="B21" s="272">
        <v>17546</v>
      </c>
      <c r="C21" s="272">
        <v>0</v>
      </c>
      <c r="D21" s="272">
        <v>8462</v>
      </c>
      <c r="E21" s="273" t="str">
        <f t="shared" si="13"/>
        <v>-</v>
      </c>
      <c r="F21" s="273">
        <f t="shared" si="14"/>
        <v>-0.51772483756981647</v>
      </c>
      <c r="G21" s="272">
        <f t="shared" si="15"/>
        <v>8462</v>
      </c>
      <c r="H21" s="272">
        <f t="shared" si="16"/>
        <v>-9084</v>
      </c>
      <c r="I21" s="273">
        <f>IFERROR(D21/$D$7,"-")</f>
        <v>1.2206169149635921E-2</v>
      </c>
      <c r="J21" s="264"/>
      <c r="K21" s="272">
        <v>51953</v>
      </c>
      <c r="L21" s="272">
        <v>0</v>
      </c>
      <c r="M21" s="272">
        <v>26009</v>
      </c>
      <c r="N21" s="273" t="str">
        <f t="shared" si="9"/>
        <v>-</v>
      </c>
      <c r="O21" s="273">
        <f t="shared" si="10"/>
        <v>-0.49937443458510578</v>
      </c>
      <c r="P21" s="272">
        <f t="shared" si="11"/>
        <v>26009</v>
      </c>
      <c r="Q21" s="272">
        <f t="shared" si="12"/>
        <v>-25944</v>
      </c>
      <c r="R21" s="273">
        <f t="shared" si="18"/>
        <v>1.4634044789438326E-2</v>
      </c>
      <c r="S21" s="286"/>
    </row>
    <row r="22" spans="1:19" x14ac:dyDescent="0.25">
      <c r="A22" s="271" t="s">
        <v>39</v>
      </c>
      <c r="B22" s="272">
        <v>17329</v>
      </c>
      <c r="C22" s="272">
        <v>714</v>
      </c>
      <c r="D22" s="272">
        <v>7002</v>
      </c>
      <c r="E22" s="273">
        <f t="shared" si="13"/>
        <v>8.8067226890756309</v>
      </c>
      <c r="F22" s="273">
        <f t="shared" si="14"/>
        <v>-0.59593744589993647</v>
      </c>
      <c r="G22" s="272">
        <f t="shared" si="15"/>
        <v>6288</v>
      </c>
      <c r="H22" s="272">
        <f t="shared" si="16"/>
        <v>-10327</v>
      </c>
      <c r="I22" s="273">
        <f t="shared" ref="I22:I36" si="19">IFERROR(D22/$D$7,"-")</f>
        <v>1.01001650184059E-2</v>
      </c>
      <c r="J22" s="264"/>
      <c r="K22" s="272">
        <v>49966</v>
      </c>
      <c r="L22" s="272">
        <v>2027</v>
      </c>
      <c r="M22" s="272">
        <v>21373</v>
      </c>
      <c r="N22" s="273">
        <f t="shared" si="9"/>
        <v>9.5441539220522937</v>
      </c>
      <c r="O22" s="273">
        <f t="shared" si="10"/>
        <v>-0.57224912940799744</v>
      </c>
      <c r="P22" s="272">
        <f t="shared" si="11"/>
        <v>19346</v>
      </c>
      <c r="Q22" s="272">
        <f t="shared" si="12"/>
        <v>-28593</v>
      </c>
      <c r="R22" s="273">
        <f t="shared" si="18"/>
        <v>1.2025584962307868E-2</v>
      </c>
      <c r="S22" s="286"/>
    </row>
    <row r="23" spans="1:19" x14ac:dyDescent="0.25">
      <c r="A23" s="271" t="s">
        <v>33</v>
      </c>
      <c r="B23" s="272">
        <v>15881</v>
      </c>
      <c r="C23" s="272">
        <v>4897</v>
      </c>
      <c r="D23" s="272">
        <v>18588</v>
      </c>
      <c r="E23" s="273">
        <f t="shared" si="13"/>
        <v>2.7957933428629773</v>
      </c>
      <c r="F23" s="273">
        <f t="shared" si="14"/>
        <v>0.17045526100371511</v>
      </c>
      <c r="G23" s="272">
        <f t="shared" si="15"/>
        <v>13691</v>
      </c>
      <c r="H23" s="272">
        <f t="shared" si="16"/>
        <v>2707</v>
      </c>
      <c r="I23" s="273">
        <f t="shared" si="19"/>
        <v>2.6812606021440852E-2</v>
      </c>
      <c r="J23" s="264"/>
      <c r="K23" s="272">
        <v>41846</v>
      </c>
      <c r="L23" s="272">
        <v>14940</v>
      </c>
      <c r="M23" s="272">
        <v>51422</v>
      </c>
      <c r="N23" s="273">
        <f t="shared" si="9"/>
        <v>2.4419009370816598</v>
      </c>
      <c r="O23" s="273">
        <f t="shared" si="10"/>
        <v>0.22883907661425229</v>
      </c>
      <c r="P23" s="272">
        <f t="shared" si="11"/>
        <v>36482</v>
      </c>
      <c r="Q23" s="272">
        <f t="shared" si="12"/>
        <v>9576</v>
      </c>
      <c r="R23" s="273">
        <f t="shared" si="18"/>
        <v>2.8932748324137707E-2</v>
      </c>
      <c r="S23" s="286"/>
    </row>
    <row r="24" spans="1:19" x14ac:dyDescent="0.25">
      <c r="A24" s="271" t="s">
        <v>34</v>
      </c>
      <c r="B24" s="272">
        <v>17302</v>
      </c>
      <c r="C24" s="272">
        <v>599</v>
      </c>
      <c r="D24" s="272">
        <v>17024</v>
      </c>
      <c r="E24" s="273">
        <f t="shared" si="13"/>
        <v>27.420701168614357</v>
      </c>
      <c r="F24" s="273">
        <f t="shared" si="14"/>
        <v>-1.6067506646630481E-2</v>
      </c>
      <c r="G24" s="272">
        <f t="shared" si="15"/>
        <v>16425</v>
      </c>
      <c r="H24" s="272">
        <f t="shared" si="16"/>
        <v>-278</v>
      </c>
      <c r="I24" s="273">
        <f t="shared" si="19"/>
        <v>2.4556585157575268E-2</v>
      </c>
      <c r="J24" s="264"/>
      <c r="K24" s="272">
        <v>45918</v>
      </c>
      <c r="L24" s="272">
        <v>2542</v>
      </c>
      <c r="M24" s="272">
        <v>50274</v>
      </c>
      <c r="N24" s="273">
        <f t="shared" si="9"/>
        <v>18.777340676632573</v>
      </c>
      <c r="O24" s="273">
        <f t="shared" si="10"/>
        <v>9.4864758918071335E-2</v>
      </c>
      <c r="P24" s="272">
        <f t="shared" si="11"/>
        <v>47732</v>
      </c>
      <c r="Q24" s="272">
        <f t="shared" si="12"/>
        <v>4356</v>
      </c>
      <c r="R24" s="273">
        <f t="shared" si="18"/>
        <v>2.8286822551586852E-2</v>
      </c>
      <c r="S24" s="286"/>
    </row>
    <row r="25" spans="1:19" x14ac:dyDescent="0.25">
      <c r="A25" s="271" t="s">
        <v>97</v>
      </c>
      <c r="B25" s="272">
        <v>1472</v>
      </c>
      <c r="C25" s="272">
        <v>1204</v>
      </c>
      <c r="D25" s="272">
        <v>1873</v>
      </c>
      <c r="E25" s="273">
        <f t="shared" si="13"/>
        <v>0.55564784053156147</v>
      </c>
      <c r="F25" s="273">
        <f t="shared" si="14"/>
        <v>0.27241847826086962</v>
      </c>
      <c r="G25" s="272">
        <f t="shared" si="15"/>
        <v>669</v>
      </c>
      <c r="H25" s="272">
        <f t="shared" si="16"/>
        <v>401</v>
      </c>
      <c r="I25" s="273">
        <f t="shared" si="19"/>
        <v>2.7017436560231719E-3</v>
      </c>
      <c r="J25" s="264"/>
      <c r="K25" s="272">
        <v>4637</v>
      </c>
      <c r="L25" s="272">
        <v>2939</v>
      </c>
      <c r="M25" s="272">
        <v>5553</v>
      </c>
      <c r="N25" s="273">
        <f t="shared" si="9"/>
        <v>0.88941816944538954</v>
      </c>
      <c r="O25" s="273">
        <f t="shared" si="10"/>
        <v>0.19754151390985553</v>
      </c>
      <c r="P25" s="272">
        <f t="shared" si="11"/>
        <v>2614</v>
      </c>
      <c r="Q25" s="272">
        <f t="shared" si="12"/>
        <v>916</v>
      </c>
      <c r="R25" s="273">
        <f t="shared" si="18"/>
        <v>3.124412730814373E-3</v>
      </c>
      <c r="S25" s="286"/>
    </row>
    <row r="26" spans="1:19" x14ac:dyDescent="0.25">
      <c r="A26" s="271" t="s">
        <v>37</v>
      </c>
      <c r="B26" s="272">
        <v>21783</v>
      </c>
      <c r="C26" s="272">
        <v>2924</v>
      </c>
      <c r="D26" s="272">
        <v>27806</v>
      </c>
      <c r="E26" s="273">
        <f t="shared" si="13"/>
        <v>8.509575923392612</v>
      </c>
      <c r="F26" s="273">
        <f t="shared" si="14"/>
        <v>0.27650002295367937</v>
      </c>
      <c r="G26" s="272">
        <f t="shared" si="15"/>
        <v>24882</v>
      </c>
      <c r="H26" s="272">
        <f t="shared" si="16"/>
        <v>6023</v>
      </c>
      <c r="I26" s="273">
        <f t="shared" si="19"/>
        <v>4.0109281419850679E-2</v>
      </c>
      <c r="J26" s="264"/>
      <c r="K26" s="272">
        <v>66074</v>
      </c>
      <c r="L26" s="272">
        <v>8276</v>
      </c>
      <c r="M26" s="272">
        <v>70562</v>
      </c>
      <c r="N26" s="273">
        <f t="shared" si="9"/>
        <v>7.5260995650072502</v>
      </c>
      <c r="O26" s="273">
        <f t="shared" si="10"/>
        <v>6.7923842963949488E-2</v>
      </c>
      <c r="P26" s="272">
        <f t="shared" si="11"/>
        <v>62286</v>
      </c>
      <c r="Q26" s="272">
        <f t="shared" si="12"/>
        <v>4488</v>
      </c>
      <c r="R26" s="273">
        <f t="shared" si="18"/>
        <v>3.9701928887398485E-2</v>
      </c>
      <c r="S26" s="286"/>
    </row>
    <row r="27" spans="1:19" x14ac:dyDescent="0.25">
      <c r="A27" s="271" t="s">
        <v>29</v>
      </c>
      <c r="B27" s="272">
        <v>16996</v>
      </c>
      <c r="C27" s="272">
        <v>0</v>
      </c>
      <c r="D27" s="272">
        <v>12112</v>
      </c>
      <c r="E27" s="273" t="str">
        <f t="shared" si="13"/>
        <v>-</v>
      </c>
      <c r="F27" s="273">
        <f t="shared" si="14"/>
        <v>-0.28736173217227579</v>
      </c>
      <c r="G27" s="272">
        <f t="shared" si="15"/>
        <v>12112</v>
      </c>
      <c r="H27" s="272">
        <f t="shared" si="16"/>
        <v>-4884</v>
      </c>
      <c r="I27" s="273">
        <f t="shared" si="19"/>
        <v>1.7471179477710975E-2</v>
      </c>
      <c r="J27" s="264"/>
      <c r="K27" s="272">
        <v>48867</v>
      </c>
      <c r="L27" s="272">
        <v>0</v>
      </c>
      <c r="M27" s="272">
        <v>36006</v>
      </c>
      <c r="N27" s="273" t="str">
        <f t="shared" si="9"/>
        <v>-</v>
      </c>
      <c r="O27" s="273">
        <f t="shared" si="10"/>
        <v>-0.26318374363067099</v>
      </c>
      <c r="P27" s="272">
        <f t="shared" si="11"/>
        <v>36006</v>
      </c>
      <c r="Q27" s="272">
        <f t="shared" si="12"/>
        <v>-12861</v>
      </c>
      <c r="R27" s="273">
        <f t="shared" si="18"/>
        <v>2.0258887949883363E-2</v>
      </c>
      <c r="S27" s="286"/>
    </row>
    <row r="28" spans="1:19" x14ac:dyDescent="0.25">
      <c r="A28" s="271" t="s">
        <v>98</v>
      </c>
      <c r="B28" s="272">
        <v>10268</v>
      </c>
      <c r="C28" s="272">
        <v>4076</v>
      </c>
      <c r="D28" s="272">
        <v>11074</v>
      </c>
      <c r="E28" s="273">
        <f t="shared" si="13"/>
        <v>1.7168792934249262</v>
      </c>
      <c r="F28" s="273">
        <f t="shared" si="14"/>
        <v>7.8496299181924467E-2</v>
      </c>
      <c r="G28" s="272">
        <f t="shared" si="15"/>
        <v>6998</v>
      </c>
      <c r="H28" s="272">
        <f t="shared" si="16"/>
        <v>806</v>
      </c>
      <c r="I28" s="273">
        <f t="shared" si="19"/>
        <v>1.5973897088521413E-2</v>
      </c>
      <c r="J28" s="264"/>
      <c r="K28" s="272">
        <v>30491</v>
      </c>
      <c r="L28" s="272">
        <v>9995</v>
      </c>
      <c r="M28" s="272">
        <v>31649</v>
      </c>
      <c r="N28" s="273">
        <f t="shared" si="9"/>
        <v>2.1664832416208104</v>
      </c>
      <c r="O28" s="273">
        <f t="shared" si="10"/>
        <v>3.7978419861598445E-2</v>
      </c>
      <c r="P28" s="272">
        <f t="shared" si="11"/>
        <v>21654</v>
      </c>
      <c r="Q28" s="272">
        <f t="shared" si="12"/>
        <v>1158</v>
      </c>
      <c r="R28" s="273">
        <f t="shared" si="18"/>
        <v>1.7807408340994792E-2</v>
      </c>
      <c r="S28" s="286"/>
    </row>
    <row r="29" spans="1:19" x14ac:dyDescent="0.25">
      <c r="A29" s="271" t="s">
        <v>36</v>
      </c>
      <c r="B29" s="272">
        <v>12591</v>
      </c>
      <c r="C29" s="272">
        <v>302</v>
      </c>
      <c r="D29" s="272">
        <v>13498</v>
      </c>
      <c r="E29" s="273">
        <f t="shared" si="13"/>
        <v>43.695364238410598</v>
      </c>
      <c r="F29" s="273">
        <f t="shared" si="14"/>
        <v>7.2035580970534419E-2</v>
      </c>
      <c r="G29" s="272">
        <f t="shared" si="15"/>
        <v>13196</v>
      </c>
      <c r="H29" s="272">
        <f t="shared" si="16"/>
        <v>907</v>
      </c>
      <c r="I29" s="273">
        <f t="shared" si="19"/>
        <v>1.9470440933796462E-2</v>
      </c>
      <c r="J29" s="264"/>
      <c r="K29" s="272">
        <v>34607</v>
      </c>
      <c r="L29" s="272">
        <v>2385</v>
      </c>
      <c r="M29" s="272">
        <v>38185</v>
      </c>
      <c r="N29" s="273">
        <f t="shared" si="9"/>
        <v>15.010482180293501</v>
      </c>
      <c r="O29" s="273">
        <f t="shared" si="10"/>
        <v>0.10338948767590361</v>
      </c>
      <c r="P29" s="272">
        <f t="shared" si="11"/>
        <v>35800</v>
      </c>
      <c r="Q29" s="272">
        <f t="shared" si="12"/>
        <v>3578</v>
      </c>
      <c r="R29" s="273">
        <f t="shared" si="18"/>
        <v>2.1484909080883637E-2</v>
      </c>
      <c r="S29" s="286"/>
    </row>
    <row r="30" spans="1:19" x14ac:dyDescent="0.25">
      <c r="A30" s="271" t="s">
        <v>40</v>
      </c>
      <c r="B30" s="272">
        <v>9570</v>
      </c>
      <c r="C30" s="272">
        <v>2610</v>
      </c>
      <c r="D30" s="272">
        <v>7372</v>
      </c>
      <c r="E30" s="273">
        <f t="shared" si="13"/>
        <v>1.824521072796935</v>
      </c>
      <c r="F30" s="273">
        <f t="shared" si="14"/>
        <v>-0.22967607105538135</v>
      </c>
      <c r="G30" s="272">
        <f t="shared" si="15"/>
        <v>4762</v>
      </c>
      <c r="H30" s="272">
        <f t="shared" si="16"/>
        <v>-2198</v>
      </c>
      <c r="I30" s="273">
        <f t="shared" si="19"/>
        <v>1.0633878394128576E-2</v>
      </c>
      <c r="J30" s="264"/>
      <c r="K30" s="272">
        <v>26769</v>
      </c>
      <c r="L30" s="272">
        <v>6576</v>
      </c>
      <c r="M30" s="272">
        <v>20036</v>
      </c>
      <c r="N30" s="273">
        <f t="shared" si="9"/>
        <v>2.0468369829683697</v>
      </c>
      <c r="O30" s="273">
        <f t="shared" si="10"/>
        <v>-0.25152228323807391</v>
      </c>
      <c r="P30" s="272">
        <f t="shared" si="11"/>
        <v>13460</v>
      </c>
      <c r="Q30" s="272">
        <f t="shared" si="12"/>
        <v>-6733</v>
      </c>
      <c r="R30" s="273">
        <f t="shared" si="18"/>
        <v>1.1273317751593152E-2</v>
      </c>
      <c r="S30" s="286"/>
    </row>
    <row r="31" spans="1:19" x14ac:dyDescent="0.25">
      <c r="A31" s="271" t="s">
        <v>38</v>
      </c>
      <c r="B31" s="272">
        <v>12929</v>
      </c>
      <c r="C31" s="272">
        <v>0</v>
      </c>
      <c r="D31" s="272">
        <v>5530</v>
      </c>
      <c r="E31" s="273" t="str">
        <f t="shared" si="13"/>
        <v>-</v>
      </c>
      <c r="F31" s="273">
        <f t="shared" si="14"/>
        <v>-0.57227937195452083</v>
      </c>
      <c r="G31" s="272">
        <f t="shared" si="15"/>
        <v>5530</v>
      </c>
      <c r="H31" s="272">
        <f t="shared" si="16"/>
        <v>-7399</v>
      </c>
      <c r="I31" s="273">
        <f t="shared" si="19"/>
        <v>7.9768512641794666E-3</v>
      </c>
      <c r="J31" s="264"/>
      <c r="K31" s="272">
        <v>34771</v>
      </c>
      <c r="L31" s="272">
        <v>0</v>
      </c>
      <c r="M31" s="272">
        <v>16229</v>
      </c>
      <c r="N31" s="273" t="str">
        <f t="shared" si="9"/>
        <v>-</v>
      </c>
      <c r="O31" s="273">
        <f t="shared" si="10"/>
        <v>-0.53326047568375945</v>
      </c>
      <c r="P31" s="272">
        <f t="shared" si="11"/>
        <v>16229</v>
      </c>
      <c r="Q31" s="272">
        <f t="shared" si="12"/>
        <v>-18542</v>
      </c>
      <c r="R31" s="273">
        <f t="shared" si="18"/>
        <v>9.1312973542925363E-3</v>
      </c>
      <c r="S31" s="286"/>
    </row>
    <row r="32" spans="1:19" x14ac:dyDescent="0.25">
      <c r="A32" s="271" t="s">
        <v>27</v>
      </c>
      <c r="B32" s="272">
        <v>6835</v>
      </c>
      <c r="C32" s="272">
        <v>1470</v>
      </c>
      <c r="D32" s="272">
        <v>6650</v>
      </c>
      <c r="E32" s="273">
        <f t="shared" si="13"/>
        <v>3.5238095238095237</v>
      </c>
      <c r="F32" s="273">
        <f t="shared" si="14"/>
        <v>-2.7066569129480578E-2</v>
      </c>
      <c r="G32" s="272">
        <f t="shared" si="15"/>
        <v>5180</v>
      </c>
      <c r="H32" s="272">
        <f t="shared" si="16"/>
        <v>-185</v>
      </c>
      <c r="I32" s="273">
        <f t="shared" si="19"/>
        <v>9.5924160771778382E-3</v>
      </c>
      <c r="J32" s="264"/>
      <c r="K32" s="272">
        <v>20760</v>
      </c>
      <c r="L32" s="272">
        <v>3500</v>
      </c>
      <c r="M32" s="272">
        <v>18079</v>
      </c>
      <c r="N32" s="273">
        <f t="shared" si="9"/>
        <v>4.1654285714285715</v>
      </c>
      <c r="O32" s="273">
        <f t="shared" si="10"/>
        <v>-0.12914258188824668</v>
      </c>
      <c r="P32" s="272">
        <f t="shared" si="11"/>
        <v>14579</v>
      </c>
      <c r="Q32" s="272">
        <f t="shared" si="12"/>
        <v>-2681</v>
      </c>
      <c r="R32" s="273">
        <f t="shared" si="18"/>
        <v>1.0172205611452016E-2</v>
      </c>
      <c r="S32" s="286"/>
    </row>
    <row r="33" spans="1:19" x14ac:dyDescent="0.25">
      <c r="A33" s="271" t="s">
        <v>99</v>
      </c>
      <c r="B33" s="272">
        <v>1606</v>
      </c>
      <c r="C33" s="272">
        <v>228</v>
      </c>
      <c r="D33" s="272">
        <v>4713</v>
      </c>
      <c r="E33" s="273">
        <f t="shared" si="13"/>
        <v>19.671052631578949</v>
      </c>
      <c r="F33" s="273">
        <f t="shared" si="14"/>
        <v>1.9346201743462017</v>
      </c>
      <c r="G33" s="272">
        <f t="shared" si="15"/>
        <v>4485</v>
      </c>
      <c r="H33" s="272">
        <f t="shared" si="16"/>
        <v>3107</v>
      </c>
      <c r="I33" s="273">
        <f t="shared" si="19"/>
        <v>6.7983544318404743E-3</v>
      </c>
      <c r="J33" s="264"/>
      <c r="K33" s="272">
        <v>3601</v>
      </c>
      <c r="L33" s="272">
        <v>1001</v>
      </c>
      <c r="M33" s="272">
        <v>11043</v>
      </c>
      <c r="N33" s="273">
        <f t="shared" si="9"/>
        <v>10.031968031968033</v>
      </c>
      <c r="O33" s="273">
        <f t="shared" si="10"/>
        <v>2.0666481532907524</v>
      </c>
      <c r="P33" s="272">
        <f t="shared" si="11"/>
        <v>10042</v>
      </c>
      <c r="Q33" s="272">
        <f t="shared" si="12"/>
        <v>7442</v>
      </c>
      <c r="R33" s="273">
        <f t="shared" si="18"/>
        <v>6.2133783155741253E-3</v>
      </c>
      <c r="S33" s="286"/>
    </row>
    <row r="34" spans="1:19" x14ac:dyDescent="0.25">
      <c r="A34" s="271" t="s">
        <v>100</v>
      </c>
      <c r="B34" s="272">
        <v>6878</v>
      </c>
      <c r="C34" s="272">
        <v>0</v>
      </c>
      <c r="D34" s="272">
        <v>0</v>
      </c>
      <c r="E34" s="273" t="str">
        <f t="shared" si="13"/>
        <v>-</v>
      </c>
      <c r="F34" s="273">
        <f t="shared" si="14"/>
        <v>-1</v>
      </c>
      <c r="G34" s="272">
        <f t="shared" si="15"/>
        <v>0</v>
      </c>
      <c r="H34" s="272">
        <f t="shared" si="16"/>
        <v>-6878</v>
      </c>
      <c r="I34" s="273">
        <f t="shared" si="19"/>
        <v>0</v>
      </c>
      <c r="J34" s="264"/>
      <c r="K34" s="272">
        <v>17516</v>
      </c>
      <c r="L34" s="272">
        <v>0</v>
      </c>
      <c r="M34" s="272">
        <v>779</v>
      </c>
      <c r="N34" s="273" t="str">
        <f t="shared" si="9"/>
        <v>-</v>
      </c>
      <c r="O34" s="273">
        <f t="shared" si="10"/>
        <v>-0.95552637588490519</v>
      </c>
      <c r="P34" s="272">
        <f t="shared" si="11"/>
        <v>779</v>
      </c>
      <c r="Q34" s="272">
        <f t="shared" si="12"/>
        <v>-16737</v>
      </c>
      <c r="R34" s="273">
        <f t="shared" si="18"/>
        <v>4.3830677423093757E-4</v>
      </c>
      <c r="S34" s="286"/>
    </row>
    <row r="35" spans="1:19" x14ac:dyDescent="0.25">
      <c r="A35" s="271" t="s">
        <v>101</v>
      </c>
      <c r="B35" s="272">
        <v>1352</v>
      </c>
      <c r="C35" s="272">
        <v>2747</v>
      </c>
      <c r="D35" s="272">
        <v>3530</v>
      </c>
      <c r="E35" s="273">
        <f t="shared" si="13"/>
        <v>0.2850382235165636</v>
      </c>
      <c r="F35" s="273">
        <f t="shared" si="14"/>
        <v>1.61094674556213</v>
      </c>
      <c r="G35" s="272">
        <f t="shared" si="15"/>
        <v>783</v>
      </c>
      <c r="H35" s="272">
        <f t="shared" si="16"/>
        <v>2178</v>
      </c>
      <c r="I35" s="273">
        <f t="shared" si="19"/>
        <v>5.0919140981109433E-3</v>
      </c>
      <c r="J35" s="264"/>
      <c r="K35" s="272">
        <v>3392</v>
      </c>
      <c r="L35" s="272">
        <v>5524</v>
      </c>
      <c r="M35" s="272">
        <v>10089</v>
      </c>
      <c r="N35" s="273">
        <f t="shared" si="9"/>
        <v>0.82639391745112234</v>
      </c>
      <c r="O35" s="273">
        <f t="shared" si="10"/>
        <v>1.9743514150943398</v>
      </c>
      <c r="P35" s="272">
        <f t="shared" si="11"/>
        <v>4565</v>
      </c>
      <c r="Q35" s="272">
        <f t="shared" si="12"/>
        <v>6697</v>
      </c>
      <c r="R35" s="273">
        <f t="shared" si="18"/>
        <v>5.6766072467470214E-3</v>
      </c>
      <c r="S35" s="286"/>
    </row>
    <row r="36" spans="1:19" x14ac:dyDescent="0.25">
      <c r="A36" s="271" t="s">
        <v>102</v>
      </c>
      <c r="B36" s="272">
        <v>10639</v>
      </c>
      <c r="C36" s="272">
        <v>3836</v>
      </c>
      <c r="D36" s="272">
        <v>16183</v>
      </c>
      <c r="E36" s="273">
        <f t="shared" si="13"/>
        <v>3.2187174139728887</v>
      </c>
      <c r="F36" s="273">
        <f t="shared" si="14"/>
        <v>0.52110160729391852</v>
      </c>
      <c r="G36" s="272">
        <f t="shared" si="15"/>
        <v>12347</v>
      </c>
      <c r="H36" s="272">
        <f t="shared" si="16"/>
        <v>5544</v>
      </c>
      <c r="I36" s="273">
        <f t="shared" si="19"/>
        <v>2.3343469079243454E-2</v>
      </c>
      <c r="J36" s="264"/>
      <c r="K36" s="272">
        <v>32819</v>
      </c>
      <c r="L36" s="272">
        <v>7393</v>
      </c>
      <c r="M36" s="272">
        <v>44770</v>
      </c>
      <c r="N36" s="273">
        <f t="shared" si="9"/>
        <v>5.0557283917218987</v>
      </c>
      <c r="O36" s="273">
        <f t="shared" si="10"/>
        <v>0.36414881623449835</v>
      </c>
      <c r="P36" s="272">
        <f t="shared" si="11"/>
        <v>37377</v>
      </c>
      <c r="Q36" s="272">
        <f t="shared" si="12"/>
        <v>11951</v>
      </c>
      <c r="R36" s="273">
        <f t="shared" si="18"/>
        <v>2.5189979823259403E-2</v>
      </c>
      <c r="S36" s="286"/>
    </row>
    <row r="37" spans="1:19" ht="21" x14ac:dyDescent="0.35">
      <c r="A37" s="480" t="s">
        <v>103</v>
      </c>
      <c r="B37" s="480"/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286"/>
    </row>
    <row r="38" spans="1:19" x14ac:dyDescent="0.25">
      <c r="A38" s="55"/>
      <c r="B38" s="321" t="s">
        <v>110</v>
      </c>
      <c r="C38" s="322"/>
      <c r="D38" s="322"/>
      <c r="E38" s="322"/>
      <c r="F38" s="322"/>
      <c r="G38" s="322"/>
      <c r="H38" s="322"/>
      <c r="I38" s="323"/>
      <c r="J38" s="262"/>
      <c r="K38" s="321" t="str">
        <f>CONCATENATE("acumulado ",B38)</f>
        <v>acumulado marzo</v>
      </c>
      <c r="L38" s="322"/>
      <c r="M38" s="322"/>
      <c r="N38" s="322"/>
      <c r="O38" s="322"/>
      <c r="P38" s="322"/>
      <c r="Q38" s="322"/>
      <c r="R38" s="323"/>
      <c r="S38" s="286"/>
    </row>
    <row r="39" spans="1:19" x14ac:dyDescent="0.25">
      <c r="A39" s="3"/>
      <c r="B39" s="263">
        <v>2019</v>
      </c>
      <c r="C39" s="263">
        <v>2021</v>
      </c>
      <c r="D39" s="263">
        <v>2022</v>
      </c>
      <c r="E39" s="4" t="s">
        <v>4</v>
      </c>
      <c r="F39" s="4" t="s">
        <v>5</v>
      </c>
      <c r="G39" s="4" t="s">
        <v>6</v>
      </c>
      <c r="H39" s="4" t="s">
        <v>7</v>
      </c>
      <c r="I39" s="263" t="s">
        <v>85</v>
      </c>
      <c r="J39" s="264"/>
      <c r="K39" s="263">
        <v>2019</v>
      </c>
      <c r="L39" s="263">
        <v>2021</v>
      </c>
      <c r="M39" s="263">
        <v>2022</v>
      </c>
      <c r="N39" s="4" t="s">
        <v>4</v>
      </c>
      <c r="O39" s="4" t="s">
        <v>5</v>
      </c>
      <c r="P39" s="4" t="s">
        <v>6</v>
      </c>
      <c r="Q39" s="4" t="s">
        <v>7</v>
      </c>
      <c r="R39" s="263" t="s">
        <v>85</v>
      </c>
    </row>
    <row r="40" spans="1:19" x14ac:dyDescent="0.25">
      <c r="A40" s="287" t="s">
        <v>86</v>
      </c>
      <c r="B40" s="267">
        <v>765298</v>
      </c>
      <c r="C40" s="267">
        <v>150367</v>
      </c>
      <c r="D40" s="267">
        <v>693256</v>
      </c>
      <c r="E40" s="268">
        <f t="shared" ref="E40:E42" si="20">IFERROR(D40/C40-1,"-")</f>
        <v>3.610426489854822</v>
      </c>
      <c r="F40" s="268">
        <f t="shared" ref="F40:F42" si="21">IFERROR(D40/B40-1,"-")</f>
        <v>-9.4135879095463504E-2</v>
      </c>
      <c r="G40" s="267">
        <f t="shared" ref="G40:G42" si="22">IFERROR(D40-C40,"-")</f>
        <v>542889</v>
      </c>
      <c r="H40" s="267">
        <f t="shared" ref="H40:H42" si="23">IFERROR(D40-B40,"-")</f>
        <v>-72042</v>
      </c>
      <c r="I40" s="268">
        <f>D40/$D$40</f>
        <v>1</v>
      </c>
      <c r="J40" s="269"/>
      <c r="K40" s="267">
        <v>2128212</v>
      </c>
      <c r="L40" s="267">
        <v>371098</v>
      </c>
      <c r="M40" s="267">
        <v>1777294</v>
      </c>
      <c r="N40" s="268">
        <f t="shared" ref="N40:N42" si="24">IFERROR(M40/L40-1,"-")</f>
        <v>3.7892847711386208</v>
      </c>
      <c r="O40" s="268">
        <f t="shared" ref="O40:O42" si="25">IFERROR(M40/K40-1,"-")</f>
        <v>-0.16488864831135241</v>
      </c>
      <c r="P40" s="267">
        <f t="shared" ref="P40:P42" si="26">IFERROR(M40-L40,"-")</f>
        <v>1406196</v>
      </c>
      <c r="Q40" s="267">
        <f t="shared" ref="Q40:Q42" si="27">IFERROR(M40-K40,"-")</f>
        <v>-350918</v>
      </c>
      <c r="R40" s="268">
        <f>M40/$M$40</f>
        <v>1</v>
      </c>
    </row>
    <row r="41" spans="1:19" x14ac:dyDescent="0.25">
      <c r="A41" s="271" t="s">
        <v>104</v>
      </c>
      <c r="B41" s="272">
        <v>229527</v>
      </c>
      <c r="C41" s="272">
        <v>99949</v>
      </c>
      <c r="D41" s="272">
        <v>209210</v>
      </c>
      <c r="E41" s="273">
        <f t="shared" si="20"/>
        <v>1.0931675154328708</v>
      </c>
      <c r="F41" s="273">
        <f t="shared" si="21"/>
        <v>-8.8516819372012834E-2</v>
      </c>
      <c r="G41" s="272">
        <f t="shared" si="22"/>
        <v>109261</v>
      </c>
      <c r="H41" s="272">
        <f t="shared" si="23"/>
        <v>-20317</v>
      </c>
      <c r="I41" s="273">
        <f>D41/$D$40</f>
        <v>0.30177885225659784</v>
      </c>
      <c r="J41" s="264"/>
      <c r="K41" s="272">
        <v>622677</v>
      </c>
      <c r="L41" s="272">
        <v>241196</v>
      </c>
      <c r="M41" s="272">
        <v>541355</v>
      </c>
      <c r="N41" s="273">
        <f t="shared" si="24"/>
        <v>1.2444609363339358</v>
      </c>
      <c r="O41" s="273">
        <f t="shared" si="25"/>
        <v>-0.13060061637092746</v>
      </c>
      <c r="P41" s="272">
        <f t="shared" si="26"/>
        <v>300159</v>
      </c>
      <c r="Q41" s="272">
        <f t="shared" si="27"/>
        <v>-81322</v>
      </c>
      <c r="R41" s="273">
        <f t="shared" ref="R41:R42" si="28">M41/$M$40</f>
        <v>0.30459507543490272</v>
      </c>
    </row>
    <row r="42" spans="1:19" x14ac:dyDescent="0.25">
      <c r="A42" s="271" t="s">
        <v>105</v>
      </c>
      <c r="B42" s="272">
        <v>535771</v>
      </c>
      <c r="C42" s="272">
        <v>50418</v>
      </c>
      <c r="D42" s="272">
        <v>484046</v>
      </c>
      <c r="E42" s="273">
        <f t="shared" si="20"/>
        <v>8.6006584949819516</v>
      </c>
      <c r="F42" s="273">
        <f t="shared" si="21"/>
        <v>-9.6543112635808948E-2</v>
      </c>
      <c r="G42" s="272">
        <f t="shared" si="22"/>
        <v>433628</v>
      </c>
      <c r="H42" s="272">
        <f t="shared" si="23"/>
        <v>-51725</v>
      </c>
      <c r="I42" s="273">
        <f>D42/$D$40</f>
        <v>0.69822114774340216</v>
      </c>
      <c r="J42" s="264"/>
      <c r="K42" s="272">
        <v>1505535</v>
      </c>
      <c r="L42" s="272">
        <v>129902</v>
      </c>
      <c r="M42" s="272">
        <v>1235939</v>
      </c>
      <c r="N42" s="273">
        <f t="shared" si="24"/>
        <v>8.5143954673523119</v>
      </c>
      <c r="O42" s="273">
        <f t="shared" si="25"/>
        <v>-0.17906989874031487</v>
      </c>
      <c r="P42" s="272">
        <f t="shared" si="26"/>
        <v>1106037</v>
      </c>
      <c r="Q42" s="272">
        <f t="shared" si="27"/>
        <v>-269596</v>
      </c>
      <c r="R42" s="273">
        <f t="shared" si="28"/>
        <v>0.69540492456509728</v>
      </c>
    </row>
    <row r="43" spans="1:19" ht="21" x14ac:dyDescent="0.35">
      <c r="A43" s="302" t="s">
        <v>106</v>
      </c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</row>
    <row r="44" spans="1:19" x14ac:dyDescent="0.25">
      <c r="A44" s="55"/>
      <c r="B44" s="321" t="s">
        <v>110</v>
      </c>
      <c r="C44" s="322"/>
      <c r="D44" s="322"/>
      <c r="E44" s="322"/>
      <c r="F44" s="322"/>
      <c r="G44" s="322"/>
      <c r="H44" s="322"/>
      <c r="I44" s="323"/>
      <c r="J44" s="288"/>
      <c r="K44" s="321" t="str">
        <f>CONCATENATE("acumulado ",B44)</f>
        <v>acumulado marzo</v>
      </c>
      <c r="L44" s="322"/>
      <c r="M44" s="322"/>
      <c r="N44" s="322"/>
      <c r="O44" s="322"/>
      <c r="P44" s="322"/>
      <c r="Q44" s="322"/>
      <c r="R44" s="323"/>
    </row>
    <row r="45" spans="1:19" x14ac:dyDescent="0.25">
      <c r="A45" s="3"/>
      <c r="B45" s="263">
        <v>2019</v>
      </c>
      <c r="C45" s="263">
        <v>2021</v>
      </c>
      <c r="D45" s="263">
        <v>2022</v>
      </c>
      <c r="E45" s="4" t="s">
        <v>4</v>
      </c>
      <c r="F45" s="4" t="s">
        <v>5</v>
      </c>
      <c r="G45" s="4" t="s">
        <v>6</v>
      </c>
      <c r="H45" s="4" t="s">
        <v>7</v>
      </c>
      <c r="I45" s="263" t="s">
        <v>85</v>
      </c>
      <c r="J45" s="289"/>
      <c r="K45" s="263">
        <v>2019</v>
      </c>
      <c r="L45" s="263">
        <v>2021</v>
      </c>
      <c r="M45" s="263">
        <v>2022</v>
      </c>
      <c r="N45" s="4" t="s">
        <v>4</v>
      </c>
      <c r="O45" s="4" t="s">
        <v>5</v>
      </c>
      <c r="P45" s="4" t="s">
        <v>6</v>
      </c>
      <c r="Q45" s="4" t="s">
        <v>7</v>
      </c>
      <c r="R45" s="263" t="s">
        <v>85</v>
      </c>
    </row>
    <row r="46" spans="1:19" x14ac:dyDescent="0.25">
      <c r="A46" s="290" t="s">
        <v>86</v>
      </c>
      <c r="B46" s="291">
        <v>6255</v>
      </c>
      <c r="C46" s="291">
        <v>2061</v>
      </c>
      <c r="D46" s="291">
        <v>5787</v>
      </c>
      <c r="E46" s="292">
        <f t="shared" ref="E46:E48" si="29">IFERROR(D46/C46-1,"-")</f>
        <v>1.8078602620087336</v>
      </c>
      <c r="F46" s="292">
        <f t="shared" ref="F46:F48" si="30">IFERROR(D46/B46-1,"-")</f>
        <v>-7.482014388489211E-2</v>
      </c>
      <c r="G46" s="291">
        <f t="shared" ref="G46:G48" si="31">IFERROR(D46-C46,"-")</f>
        <v>3726</v>
      </c>
      <c r="H46" s="291">
        <f t="shared" ref="H46:H48" si="32">IFERROR(D46-B46,"-")</f>
        <v>-468</v>
      </c>
      <c r="I46" s="292">
        <f>D46/$D$46</f>
        <v>1</v>
      </c>
      <c r="J46" s="293"/>
      <c r="K46" s="291">
        <v>17758</v>
      </c>
      <c r="L46" s="291">
        <v>5595</v>
      </c>
      <c r="M46" s="291">
        <v>15609</v>
      </c>
      <c r="N46" s="292">
        <f t="shared" ref="N46:N48" si="33">IFERROR(M46/L46-1,"-")</f>
        <v>1.7898123324396784</v>
      </c>
      <c r="O46" s="292">
        <f t="shared" ref="O46:O48" si="34">IFERROR(M46/K46-1,"-")</f>
        <v>-0.12101588016668541</v>
      </c>
      <c r="P46" s="291">
        <f t="shared" ref="P46:P48" si="35">IFERROR(M46-L46,"-")</f>
        <v>10014</v>
      </c>
      <c r="Q46" s="291">
        <f t="shared" ref="Q46:Q48" si="36">IFERROR(M46-K46,"-")</f>
        <v>-2149</v>
      </c>
      <c r="R46" s="292">
        <f>M46/$M$46</f>
        <v>1</v>
      </c>
    </row>
    <row r="47" spans="1:19" x14ac:dyDescent="0.25">
      <c r="A47" s="271" t="s">
        <v>87</v>
      </c>
      <c r="B47" s="272">
        <v>5685</v>
      </c>
      <c r="C47" s="272">
        <v>1956</v>
      </c>
      <c r="D47" s="272">
        <v>5291</v>
      </c>
      <c r="E47" s="273">
        <f t="shared" si="29"/>
        <v>1.7050102249488752</v>
      </c>
      <c r="F47" s="273">
        <f t="shared" si="30"/>
        <v>-6.9305189094107322E-2</v>
      </c>
      <c r="G47" s="272">
        <f t="shared" si="31"/>
        <v>3335</v>
      </c>
      <c r="H47" s="272">
        <f t="shared" si="32"/>
        <v>-394</v>
      </c>
      <c r="I47" s="273">
        <f>D47/$D$46</f>
        <v>0.9142906514601693</v>
      </c>
      <c r="J47" s="289"/>
      <c r="K47" s="272">
        <v>16112</v>
      </c>
      <c r="L47" s="272">
        <v>5312</v>
      </c>
      <c r="M47" s="272">
        <v>14201</v>
      </c>
      <c r="N47" s="273">
        <f t="shared" si="33"/>
        <v>1.6733810240963853</v>
      </c>
      <c r="O47" s="273">
        <f t="shared" si="34"/>
        <v>-0.11860724925521349</v>
      </c>
      <c r="P47" s="272">
        <f t="shared" si="35"/>
        <v>8889</v>
      </c>
      <c r="Q47" s="272">
        <f t="shared" si="36"/>
        <v>-1911</v>
      </c>
      <c r="R47" s="273">
        <f t="shared" ref="R47:R48" si="37">M47/$M$46</f>
        <v>0.90979563072586334</v>
      </c>
    </row>
    <row r="48" spans="1:19" x14ac:dyDescent="0.25">
      <c r="A48" s="271" t="s">
        <v>88</v>
      </c>
      <c r="B48" s="272">
        <v>570</v>
      </c>
      <c r="C48" s="272">
        <v>105</v>
      </c>
      <c r="D48" s="272">
        <v>496</v>
      </c>
      <c r="E48" s="273">
        <f t="shared" si="29"/>
        <v>3.7238095238095239</v>
      </c>
      <c r="F48" s="273">
        <f t="shared" si="30"/>
        <v>-0.12982456140350873</v>
      </c>
      <c r="G48" s="272">
        <f t="shared" si="31"/>
        <v>391</v>
      </c>
      <c r="H48" s="272">
        <f t="shared" si="32"/>
        <v>-74</v>
      </c>
      <c r="I48" s="273">
        <f>D48/$D$46</f>
        <v>8.5709348539830657E-2</v>
      </c>
      <c r="J48" s="289"/>
      <c r="K48" s="272">
        <v>1646</v>
      </c>
      <c r="L48" s="272">
        <v>283</v>
      </c>
      <c r="M48" s="272">
        <v>1408</v>
      </c>
      <c r="N48" s="273">
        <f t="shared" si="33"/>
        <v>3.9752650176678443</v>
      </c>
      <c r="O48" s="273">
        <f t="shared" si="34"/>
        <v>-0.14459295261239369</v>
      </c>
      <c r="P48" s="272">
        <f t="shared" si="35"/>
        <v>1125</v>
      </c>
      <c r="Q48" s="272">
        <f t="shared" si="36"/>
        <v>-238</v>
      </c>
      <c r="R48" s="273">
        <f t="shared" si="37"/>
        <v>9.020436927413672E-2</v>
      </c>
    </row>
    <row r="49" spans="1:18" ht="21" x14ac:dyDescent="0.35">
      <c r="A49" s="302" t="s">
        <v>107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</row>
    <row r="50" spans="1:18" x14ac:dyDescent="0.25">
      <c r="A50" s="55"/>
      <c r="B50" s="321" t="s">
        <v>110</v>
      </c>
      <c r="C50" s="322"/>
      <c r="D50" s="322"/>
      <c r="E50" s="322"/>
      <c r="F50" s="322"/>
      <c r="G50" s="322"/>
      <c r="H50" s="322"/>
      <c r="I50" s="323"/>
      <c r="J50" s="288"/>
      <c r="K50" s="321" t="str">
        <f>CONCATENATE("acumulado ",B50)</f>
        <v>acumulado marzo</v>
      </c>
      <c r="L50" s="322"/>
      <c r="M50" s="322"/>
      <c r="N50" s="322"/>
      <c r="O50" s="322"/>
      <c r="P50" s="322"/>
      <c r="Q50" s="322"/>
      <c r="R50" s="323"/>
    </row>
    <row r="51" spans="1:18" x14ac:dyDescent="0.25">
      <c r="A51" s="3" t="s">
        <v>90</v>
      </c>
      <c r="B51" s="263">
        <v>2019</v>
      </c>
      <c r="C51" s="263">
        <v>2021</v>
      </c>
      <c r="D51" s="263">
        <v>2022</v>
      </c>
      <c r="E51" s="4" t="s">
        <v>4</v>
      </c>
      <c r="F51" s="4" t="s">
        <v>5</v>
      </c>
      <c r="G51" s="4" t="s">
        <v>6</v>
      </c>
      <c r="H51" s="4" t="s">
        <v>7</v>
      </c>
      <c r="I51" s="263" t="s">
        <v>85</v>
      </c>
      <c r="J51" s="289"/>
      <c r="K51" s="263">
        <v>2019</v>
      </c>
      <c r="L51" s="263">
        <v>2021</v>
      </c>
      <c r="M51" s="263">
        <v>2022</v>
      </c>
      <c r="N51" s="4" t="s">
        <v>4</v>
      </c>
      <c r="O51" s="4" t="s">
        <v>5</v>
      </c>
      <c r="P51" s="4" t="s">
        <v>6</v>
      </c>
      <c r="Q51" s="4" t="s">
        <v>7</v>
      </c>
      <c r="R51" s="263" t="s">
        <v>85</v>
      </c>
    </row>
    <row r="52" spans="1:18" x14ac:dyDescent="0.25">
      <c r="A52" s="294" t="s">
        <v>91</v>
      </c>
      <c r="B52" s="295">
        <v>6255</v>
      </c>
      <c r="C52" s="295">
        <v>2061</v>
      </c>
      <c r="D52" s="295">
        <v>5787</v>
      </c>
      <c r="E52" s="296">
        <f t="shared" ref="E52:E73" si="38">IFERROR(D52/C52-1,"-")</f>
        <v>1.8078602620087336</v>
      </c>
      <c r="F52" s="296">
        <f t="shared" ref="F52:F73" si="39">IFERROR(D52/B52-1,"-")</f>
        <v>-7.482014388489211E-2</v>
      </c>
      <c r="G52" s="295">
        <f t="shared" ref="G52:G73" si="40">IFERROR(D52-C52,"-")</f>
        <v>3726</v>
      </c>
      <c r="H52" s="295">
        <f t="shared" ref="H52:H73" si="41">IFERROR(D52-B52,"-")</f>
        <v>-468</v>
      </c>
      <c r="I52" s="296">
        <f t="shared" ref="I52:I59" si="42">IFERROR(D52/$D$52,"-")</f>
        <v>1</v>
      </c>
      <c r="J52" s="293"/>
      <c r="K52" s="295">
        <v>17758</v>
      </c>
      <c r="L52" s="295">
        <v>5595</v>
      </c>
      <c r="M52" s="295">
        <v>15609</v>
      </c>
      <c r="N52" s="296">
        <f t="shared" ref="N52:N73" si="43">IFERROR(M52/L52-1,"-")</f>
        <v>1.7898123324396784</v>
      </c>
      <c r="O52" s="296">
        <f t="shared" ref="O52:O73" si="44">IFERROR(M52/K52-1,"-")</f>
        <v>-0.12101588016668541</v>
      </c>
      <c r="P52" s="295">
        <f t="shared" ref="P52:P73" si="45">IFERROR(M52-L52,"-")</f>
        <v>10014</v>
      </c>
      <c r="Q52" s="295">
        <f t="shared" ref="Q52:Q73" si="46">IFERROR(M52-K52,"-")</f>
        <v>-2149</v>
      </c>
      <c r="R52" s="296">
        <f>M52/$M$52</f>
        <v>1</v>
      </c>
    </row>
    <row r="53" spans="1:18" x14ac:dyDescent="0.25">
      <c r="A53" s="297" t="s">
        <v>92</v>
      </c>
      <c r="B53" s="298">
        <v>3339</v>
      </c>
      <c r="C53" s="298">
        <v>1712</v>
      </c>
      <c r="D53" s="298">
        <v>2935</v>
      </c>
      <c r="E53" s="299">
        <f t="shared" si="38"/>
        <v>0.71436915887850461</v>
      </c>
      <c r="F53" s="299">
        <f t="shared" si="39"/>
        <v>-0.12099430967355496</v>
      </c>
      <c r="G53" s="298">
        <f t="shared" si="40"/>
        <v>1223</v>
      </c>
      <c r="H53" s="298">
        <f t="shared" si="41"/>
        <v>-404</v>
      </c>
      <c r="I53" s="299">
        <f t="shared" si="42"/>
        <v>0.50717124589597373</v>
      </c>
      <c r="J53" s="300"/>
      <c r="K53" s="298">
        <v>9398</v>
      </c>
      <c r="L53" s="298">
        <v>4389</v>
      </c>
      <c r="M53" s="298">
        <v>7756</v>
      </c>
      <c r="N53" s="299">
        <f t="shared" si="43"/>
        <v>0.76714513556618824</v>
      </c>
      <c r="O53" s="299">
        <f t="shared" si="44"/>
        <v>-0.17471802511172585</v>
      </c>
      <c r="P53" s="298">
        <f t="shared" si="45"/>
        <v>3367</v>
      </c>
      <c r="Q53" s="298">
        <f t="shared" si="46"/>
        <v>-1642</v>
      </c>
      <c r="R53" s="299">
        <f t="shared" ref="R53:R73" si="47">M53/$M$52</f>
        <v>0.49689281824588377</v>
      </c>
    </row>
    <row r="54" spans="1:18" x14ac:dyDescent="0.25">
      <c r="A54" s="271" t="s">
        <v>93</v>
      </c>
      <c r="B54" s="272">
        <v>2366</v>
      </c>
      <c r="C54" s="272">
        <v>1368</v>
      </c>
      <c r="D54" s="272">
        <v>2160</v>
      </c>
      <c r="E54" s="273">
        <f t="shared" si="38"/>
        <v>0.57894736842105265</v>
      </c>
      <c r="F54" s="273">
        <f t="shared" si="39"/>
        <v>-8.7066779374471714E-2</v>
      </c>
      <c r="G54" s="272">
        <f t="shared" si="40"/>
        <v>792</v>
      </c>
      <c r="H54" s="272">
        <f t="shared" si="41"/>
        <v>-206</v>
      </c>
      <c r="I54" s="273">
        <f t="shared" si="42"/>
        <v>0.37325038880248834</v>
      </c>
      <c r="J54" s="289"/>
      <c r="K54" s="272">
        <v>6563</v>
      </c>
      <c r="L54" s="272">
        <v>3383</v>
      </c>
      <c r="M54" s="272">
        <v>5633</v>
      </c>
      <c r="N54" s="273">
        <f t="shared" si="43"/>
        <v>0.66509015666568128</v>
      </c>
      <c r="O54" s="273">
        <f t="shared" si="44"/>
        <v>-0.14170348925796128</v>
      </c>
      <c r="P54" s="272">
        <f t="shared" si="45"/>
        <v>2250</v>
      </c>
      <c r="Q54" s="272">
        <f t="shared" si="46"/>
        <v>-930</v>
      </c>
      <c r="R54" s="273">
        <f t="shared" si="47"/>
        <v>0.3608815426997245</v>
      </c>
    </row>
    <row r="55" spans="1:18" x14ac:dyDescent="0.25">
      <c r="A55" s="271" t="s">
        <v>94</v>
      </c>
      <c r="B55" s="272">
        <v>973</v>
      </c>
      <c r="C55" s="272">
        <v>344</v>
      </c>
      <c r="D55" s="272">
        <v>775</v>
      </c>
      <c r="E55" s="273">
        <f t="shared" si="38"/>
        <v>1.2529069767441858</v>
      </c>
      <c r="F55" s="273">
        <f t="shared" si="39"/>
        <v>-0.20349434737923944</v>
      </c>
      <c r="G55" s="272">
        <f t="shared" si="40"/>
        <v>431</v>
      </c>
      <c r="H55" s="272">
        <f t="shared" si="41"/>
        <v>-198</v>
      </c>
      <c r="I55" s="273">
        <f t="shared" si="42"/>
        <v>0.13392085709348539</v>
      </c>
      <c r="J55" s="289"/>
      <c r="K55" s="272">
        <v>2835</v>
      </c>
      <c r="L55" s="272">
        <v>1006</v>
      </c>
      <c r="M55" s="272">
        <v>2123</v>
      </c>
      <c r="N55" s="273">
        <f t="shared" si="43"/>
        <v>1.1103379721669979</v>
      </c>
      <c r="O55" s="273">
        <f t="shared" si="44"/>
        <v>-0.25114638447971782</v>
      </c>
      <c r="P55" s="272">
        <f t="shared" si="45"/>
        <v>1117</v>
      </c>
      <c r="Q55" s="272">
        <f t="shared" si="46"/>
        <v>-712</v>
      </c>
      <c r="R55" s="273">
        <f t="shared" si="47"/>
        <v>0.13601127554615927</v>
      </c>
    </row>
    <row r="56" spans="1:18" x14ac:dyDescent="0.25">
      <c r="A56" s="297" t="s">
        <v>95</v>
      </c>
      <c r="B56" s="298">
        <v>2916</v>
      </c>
      <c r="C56" s="298">
        <v>349</v>
      </c>
      <c r="D56" s="298">
        <v>2852</v>
      </c>
      <c r="E56" s="299">
        <f t="shared" si="38"/>
        <v>7.1719197707736395</v>
      </c>
      <c r="F56" s="299">
        <f t="shared" si="39"/>
        <v>-2.1947873799725626E-2</v>
      </c>
      <c r="G56" s="298">
        <f t="shared" si="40"/>
        <v>2503</v>
      </c>
      <c r="H56" s="298">
        <f t="shared" si="41"/>
        <v>-64</v>
      </c>
      <c r="I56" s="299">
        <f t="shared" si="42"/>
        <v>0.49282875410402627</v>
      </c>
      <c r="J56" s="300"/>
      <c r="K56" s="298">
        <v>8360</v>
      </c>
      <c r="L56" s="298">
        <v>1206</v>
      </c>
      <c r="M56" s="298">
        <v>7853</v>
      </c>
      <c r="N56" s="299">
        <f t="shared" si="43"/>
        <v>5.5116086235489217</v>
      </c>
      <c r="O56" s="299">
        <f t="shared" si="44"/>
        <v>-6.0645933014354059E-2</v>
      </c>
      <c r="P56" s="298">
        <f t="shared" si="45"/>
        <v>6647</v>
      </c>
      <c r="Q56" s="298">
        <f t="shared" si="46"/>
        <v>-507</v>
      </c>
      <c r="R56" s="299">
        <f t="shared" si="47"/>
        <v>0.50310718175411617</v>
      </c>
    </row>
    <row r="57" spans="1:18" x14ac:dyDescent="0.25">
      <c r="A57" s="271" t="s">
        <v>96</v>
      </c>
      <c r="B57" s="272">
        <v>1132</v>
      </c>
      <c r="C57" s="272">
        <v>35</v>
      </c>
      <c r="D57" s="272">
        <v>1193</v>
      </c>
      <c r="E57" s="273">
        <f t="shared" si="38"/>
        <v>33.085714285714289</v>
      </c>
      <c r="F57" s="273">
        <f t="shared" si="39"/>
        <v>5.3886925795052942E-2</v>
      </c>
      <c r="G57" s="272">
        <f t="shared" si="40"/>
        <v>1158</v>
      </c>
      <c r="H57" s="272">
        <f t="shared" si="41"/>
        <v>61</v>
      </c>
      <c r="I57" s="273">
        <f t="shared" si="42"/>
        <v>0.20615171937100396</v>
      </c>
      <c r="J57" s="289"/>
      <c r="K57" s="272">
        <v>3142</v>
      </c>
      <c r="L57" s="272">
        <v>183</v>
      </c>
      <c r="M57" s="272">
        <v>3058</v>
      </c>
      <c r="N57" s="273">
        <f t="shared" si="43"/>
        <v>15.710382513661202</v>
      </c>
      <c r="O57" s="273">
        <f t="shared" si="44"/>
        <v>-2.6734563971992364E-2</v>
      </c>
      <c r="P57" s="272">
        <f t="shared" si="45"/>
        <v>2875</v>
      </c>
      <c r="Q57" s="272">
        <f t="shared" si="46"/>
        <v>-84</v>
      </c>
      <c r="R57" s="273">
        <f t="shared" si="47"/>
        <v>0.19591261451726569</v>
      </c>
    </row>
    <row r="58" spans="1:18" x14ac:dyDescent="0.25">
      <c r="A58" s="271" t="s">
        <v>26</v>
      </c>
      <c r="B58" s="272">
        <v>512</v>
      </c>
      <c r="C58" s="272">
        <v>107</v>
      </c>
      <c r="D58" s="272">
        <v>479</v>
      </c>
      <c r="E58" s="273">
        <f t="shared" si="38"/>
        <v>3.4766355140186915</v>
      </c>
      <c r="F58" s="273">
        <f t="shared" si="39"/>
        <v>-6.4453125E-2</v>
      </c>
      <c r="G58" s="272">
        <f t="shared" si="40"/>
        <v>372</v>
      </c>
      <c r="H58" s="272">
        <f t="shared" si="41"/>
        <v>-33</v>
      </c>
      <c r="I58" s="273">
        <f t="shared" si="42"/>
        <v>8.2771729739070335E-2</v>
      </c>
      <c r="J58" s="289"/>
      <c r="K58" s="272">
        <v>1581</v>
      </c>
      <c r="L58" s="272">
        <v>343</v>
      </c>
      <c r="M58" s="272">
        <v>1356</v>
      </c>
      <c r="N58" s="273">
        <f t="shared" si="43"/>
        <v>2.9533527696793005</v>
      </c>
      <c r="O58" s="273">
        <f t="shared" si="44"/>
        <v>-0.14231499051233398</v>
      </c>
      <c r="P58" s="272">
        <f t="shared" si="45"/>
        <v>1013</v>
      </c>
      <c r="Q58" s="272">
        <f t="shared" si="46"/>
        <v>-225</v>
      </c>
      <c r="R58" s="273">
        <f t="shared" si="47"/>
        <v>8.6872957908898707E-2</v>
      </c>
    </row>
    <row r="59" spans="1:18" x14ac:dyDescent="0.25">
      <c r="A59" s="271" t="s">
        <v>35</v>
      </c>
      <c r="B59" s="272">
        <v>153</v>
      </c>
      <c r="C59" s="272">
        <v>16</v>
      </c>
      <c r="D59" s="272">
        <v>146</v>
      </c>
      <c r="E59" s="273">
        <f t="shared" si="38"/>
        <v>8.125</v>
      </c>
      <c r="F59" s="273">
        <f t="shared" si="39"/>
        <v>-4.5751633986928053E-2</v>
      </c>
      <c r="G59" s="272">
        <f t="shared" si="40"/>
        <v>130</v>
      </c>
      <c r="H59" s="272">
        <f t="shared" si="41"/>
        <v>-7</v>
      </c>
      <c r="I59" s="273">
        <f t="shared" si="42"/>
        <v>2.5228961465353378E-2</v>
      </c>
      <c r="J59" s="289"/>
      <c r="K59" s="272">
        <v>433</v>
      </c>
      <c r="L59" s="272">
        <v>90</v>
      </c>
      <c r="M59" s="272">
        <v>418</v>
      </c>
      <c r="N59" s="273">
        <f t="shared" si="43"/>
        <v>3.6444444444444448</v>
      </c>
      <c r="O59" s="273">
        <f t="shared" si="44"/>
        <v>-3.4642032332563466E-2</v>
      </c>
      <c r="P59" s="272">
        <f t="shared" si="45"/>
        <v>328</v>
      </c>
      <c r="Q59" s="272">
        <f t="shared" si="46"/>
        <v>-15</v>
      </c>
      <c r="R59" s="273">
        <f t="shared" si="47"/>
        <v>2.6779422128259338E-2</v>
      </c>
    </row>
    <row r="60" spans="1:18" x14ac:dyDescent="0.25">
      <c r="A60" s="271" t="s">
        <v>31</v>
      </c>
      <c r="B60" s="272">
        <v>109</v>
      </c>
      <c r="C60" s="272">
        <v>0</v>
      </c>
      <c r="D60" s="272">
        <v>52</v>
      </c>
      <c r="E60" s="273" t="str">
        <f t="shared" si="38"/>
        <v>-</v>
      </c>
      <c r="F60" s="273">
        <f t="shared" si="39"/>
        <v>-0.52293577981651373</v>
      </c>
      <c r="G60" s="272">
        <f t="shared" si="40"/>
        <v>52</v>
      </c>
      <c r="H60" s="272">
        <f t="shared" si="41"/>
        <v>-57</v>
      </c>
      <c r="I60" s="273">
        <f>IFERROR(D60/$D$52,"-")</f>
        <v>8.9856575082080531E-3</v>
      </c>
      <c r="J60" s="289"/>
      <c r="K60" s="272">
        <v>315</v>
      </c>
      <c r="L60" s="272">
        <v>0</v>
      </c>
      <c r="M60" s="272">
        <v>173</v>
      </c>
      <c r="N60" s="273" t="str">
        <f t="shared" si="43"/>
        <v>-</v>
      </c>
      <c r="O60" s="273">
        <f t="shared" si="44"/>
        <v>-0.45079365079365075</v>
      </c>
      <c r="P60" s="272">
        <f t="shared" si="45"/>
        <v>173</v>
      </c>
      <c r="Q60" s="272">
        <f t="shared" si="46"/>
        <v>-142</v>
      </c>
      <c r="R60" s="273">
        <f t="shared" si="47"/>
        <v>1.1083349349734128E-2</v>
      </c>
    </row>
    <row r="61" spans="1:18" x14ac:dyDescent="0.25">
      <c r="A61" s="271" t="s">
        <v>39</v>
      </c>
      <c r="B61" s="272">
        <v>86</v>
      </c>
      <c r="C61" s="272">
        <v>5</v>
      </c>
      <c r="D61" s="272">
        <v>41</v>
      </c>
      <c r="E61" s="273">
        <f t="shared" si="38"/>
        <v>7.1999999999999993</v>
      </c>
      <c r="F61" s="273">
        <f t="shared" si="39"/>
        <v>-0.52325581395348841</v>
      </c>
      <c r="G61" s="272">
        <f t="shared" si="40"/>
        <v>36</v>
      </c>
      <c r="H61" s="272">
        <f t="shared" si="41"/>
        <v>-45</v>
      </c>
      <c r="I61" s="273">
        <f t="shared" ref="I61:I73" si="48">IFERROR(D61/$D$52,"-")</f>
        <v>7.0848453430101951E-3</v>
      </c>
      <c r="J61" s="289"/>
      <c r="K61" s="272">
        <v>238</v>
      </c>
      <c r="L61" s="272">
        <v>14</v>
      </c>
      <c r="M61" s="272">
        <v>132</v>
      </c>
      <c r="N61" s="273">
        <f t="shared" si="43"/>
        <v>8.4285714285714288</v>
      </c>
      <c r="O61" s="273">
        <f t="shared" si="44"/>
        <v>-0.44537815126050417</v>
      </c>
      <c r="P61" s="272">
        <f t="shared" si="45"/>
        <v>118</v>
      </c>
      <c r="Q61" s="272">
        <f t="shared" si="46"/>
        <v>-106</v>
      </c>
      <c r="R61" s="273">
        <f t="shared" si="47"/>
        <v>8.4566596194503175E-3</v>
      </c>
    </row>
    <row r="62" spans="1:18" x14ac:dyDescent="0.25">
      <c r="A62" s="271" t="s">
        <v>33</v>
      </c>
      <c r="B62" s="272">
        <v>102</v>
      </c>
      <c r="C62" s="272">
        <v>33</v>
      </c>
      <c r="D62" s="272">
        <v>121</v>
      </c>
      <c r="E62" s="273">
        <f t="shared" si="38"/>
        <v>2.6666666666666665</v>
      </c>
      <c r="F62" s="273">
        <f t="shared" si="39"/>
        <v>0.18627450980392157</v>
      </c>
      <c r="G62" s="272">
        <f t="shared" si="40"/>
        <v>88</v>
      </c>
      <c r="H62" s="272">
        <f t="shared" si="41"/>
        <v>19</v>
      </c>
      <c r="I62" s="273">
        <f t="shared" si="48"/>
        <v>2.0908933817176428E-2</v>
      </c>
      <c r="J62" s="289"/>
      <c r="K62" s="272">
        <v>273</v>
      </c>
      <c r="L62" s="272">
        <v>113</v>
      </c>
      <c r="M62" s="272">
        <v>340</v>
      </c>
      <c r="N62" s="273">
        <f t="shared" si="43"/>
        <v>2.0088495575221237</v>
      </c>
      <c r="O62" s="273">
        <f t="shared" si="44"/>
        <v>0.24542124542124544</v>
      </c>
      <c r="P62" s="272">
        <f t="shared" si="45"/>
        <v>227</v>
      </c>
      <c r="Q62" s="272">
        <f t="shared" si="46"/>
        <v>67</v>
      </c>
      <c r="R62" s="273">
        <f t="shared" si="47"/>
        <v>2.1782305080402332E-2</v>
      </c>
    </row>
    <row r="63" spans="1:18" x14ac:dyDescent="0.25">
      <c r="A63" s="271" t="s">
        <v>34</v>
      </c>
      <c r="B63" s="272">
        <v>105</v>
      </c>
      <c r="C63" s="272">
        <v>9</v>
      </c>
      <c r="D63" s="272">
        <v>114</v>
      </c>
      <c r="E63" s="273">
        <f t="shared" si="38"/>
        <v>11.666666666666666</v>
      </c>
      <c r="F63" s="273">
        <f t="shared" si="39"/>
        <v>8.5714285714285632E-2</v>
      </c>
      <c r="G63" s="272">
        <f t="shared" si="40"/>
        <v>105</v>
      </c>
      <c r="H63" s="272">
        <f t="shared" si="41"/>
        <v>9</v>
      </c>
      <c r="I63" s="273">
        <f t="shared" si="48"/>
        <v>1.9699326075686883E-2</v>
      </c>
      <c r="J63" s="289"/>
      <c r="K63" s="272">
        <v>284</v>
      </c>
      <c r="L63" s="272">
        <v>44</v>
      </c>
      <c r="M63" s="272">
        <v>330</v>
      </c>
      <c r="N63" s="273">
        <f t="shared" si="43"/>
        <v>6.5</v>
      </c>
      <c r="O63" s="273">
        <f t="shared" si="44"/>
        <v>0.1619718309859155</v>
      </c>
      <c r="P63" s="272">
        <f t="shared" si="45"/>
        <v>286</v>
      </c>
      <c r="Q63" s="272">
        <f t="shared" si="46"/>
        <v>46</v>
      </c>
      <c r="R63" s="273">
        <f t="shared" si="47"/>
        <v>2.1141649048625793E-2</v>
      </c>
    </row>
    <row r="64" spans="1:18" x14ac:dyDescent="0.25">
      <c r="A64" s="271" t="s">
        <v>37</v>
      </c>
      <c r="B64" s="272">
        <v>134</v>
      </c>
      <c r="C64" s="272">
        <v>21</v>
      </c>
      <c r="D64" s="272">
        <v>170</v>
      </c>
      <c r="E64" s="273">
        <f t="shared" si="38"/>
        <v>7.0952380952380949</v>
      </c>
      <c r="F64" s="273">
        <f t="shared" si="39"/>
        <v>0.26865671641791056</v>
      </c>
      <c r="G64" s="272">
        <f t="shared" si="40"/>
        <v>149</v>
      </c>
      <c r="H64" s="272">
        <f t="shared" si="41"/>
        <v>36</v>
      </c>
      <c r="I64" s="273">
        <f t="shared" si="48"/>
        <v>2.9376188007603249E-2</v>
      </c>
      <c r="J64" s="289"/>
      <c r="K64" s="272">
        <v>407</v>
      </c>
      <c r="L64" s="272">
        <v>68</v>
      </c>
      <c r="M64" s="272">
        <v>462</v>
      </c>
      <c r="N64" s="273">
        <f t="shared" si="43"/>
        <v>5.7941176470588234</v>
      </c>
      <c r="O64" s="273">
        <f t="shared" si="44"/>
        <v>0.13513513513513509</v>
      </c>
      <c r="P64" s="272">
        <f t="shared" si="45"/>
        <v>394</v>
      </c>
      <c r="Q64" s="272">
        <f t="shared" si="46"/>
        <v>55</v>
      </c>
      <c r="R64" s="273">
        <f t="shared" si="47"/>
        <v>2.9598308668076109E-2</v>
      </c>
    </row>
    <row r="65" spans="1:18" x14ac:dyDescent="0.25">
      <c r="A65" s="271" t="s">
        <v>29</v>
      </c>
      <c r="B65" s="272">
        <v>109</v>
      </c>
      <c r="C65" s="272">
        <v>0</v>
      </c>
      <c r="D65" s="272">
        <v>73</v>
      </c>
      <c r="E65" s="273" t="str">
        <f t="shared" si="38"/>
        <v>-</v>
      </c>
      <c r="F65" s="273">
        <f t="shared" si="39"/>
        <v>-0.33027522935779818</v>
      </c>
      <c r="G65" s="272">
        <f t="shared" si="40"/>
        <v>73</v>
      </c>
      <c r="H65" s="272">
        <f t="shared" si="41"/>
        <v>-36</v>
      </c>
      <c r="I65" s="273">
        <f t="shared" si="48"/>
        <v>1.2614480732676689E-2</v>
      </c>
      <c r="J65" s="289"/>
      <c r="K65" s="272">
        <v>301</v>
      </c>
      <c r="L65" s="272">
        <v>0</v>
      </c>
      <c r="M65" s="272">
        <v>225</v>
      </c>
      <c r="N65" s="273" t="str">
        <f t="shared" si="43"/>
        <v>-</v>
      </c>
      <c r="O65" s="273">
        <f t="shared" si="44"/>
        <v>-0.25249169435215946</v>
      </c>
      <c r="P65" s="272">
        <f t="shared" si="45"/>
        <v>225</v>
      </c>
      <c r="Q65" s="272">
        <f t="shared" si="46"/>
        <v>-76</v>
      </c>
      <c r="R65" s="273">
        <f t="shared" si="47"/>
        <v>1.4414760714972132E-2</v>
      </c>
    </row>
    <row r="66" spans="1:18" x14ac:dyDescent="0.25">
      <c r="A66" s="271" t="s">
        <v>98</v>
      </c>
      <c r="B66" s="272">
        <v>57</v>
      </c>
      <c r="C66" s="272">
        <v>24</v>
      </c>
      <c r="D66" s="272">
        <v>57</v>
      </c>
      <c r="E66" s="273">
        <f t="shared" si="38"/>
        <v>1.375</v>
      </c>
      <c r="F66" s="273">
        <f t="shared" si="39"/>
        <v>0</v>
      </c>
      <c r="G66" s="272">
        <f t="shared" si="40"/>
        <v>33</v>
      </c>
      <c r="H66" s="272">
        <f t="shared" si="41"/>
        <v>0</v>
      </c>
      <c r="I66" s="273">
        <f t="shared" si="48"/>
        <v>9.8496630378434417E-3</v>
      </c>
      <c r="J66" s="289"/>
      <c r="K66" s="272">
        <v>169</v>
      </c>
      <c r="L66" s="272">
        <v>61</v>
      </c>
      <c r="M66" s="272">
        <v>162</v>
      </c>
      <c r="N66" s="273">
        <f t="shared" si="43"/>
        <v>1.6557377049180326</v>
      </c>
      <c r="O66" s="273">
        <f t="shared" si="44"/>
        <v>-4.1420118343195256E-2</v>
      </c>
      <c r="P66" s="272">
        <f t="shared" si="45"/>
        <v>101</v>
      </c>
      <c r="Q66" s="272">
        <f t="shared" si="46"/>
        <v>-7</v>
      </c>
      <c r="R66" s="273">
        <f t="shared" si="47"/>
        <v>1.0378627714779935E-2</v>
      </c>
    </row>
    <row r="67" spans="1:18" x14ac:dyDescent="0.25">
      <c r="A67" s="271" t="s">
        <v>36</v>
      </c>
      <c r="B67" s="272">
        <v>77</v>
      </c>
      <c r="C67" s="272">
        <v>4</v>
      </c>
      <c r="D67" s="272">
        <v>82</v>
      </c>
      <c r="E67" s="273">
        <f t="shared" si="38"/>
        <v>19.5</v>
      </c>
      <c r="F67" s="273">
        <f t="shared" si="39"/>
        <v>6.4935064935064846E-2</v>
      </c>
      <c r="G67" s="272">
        <f t="shared" si="40"/>
        <v>78</v>
      </c>
      <c r="H67" s="272">
        <f t="shared" si="41"/>
        <v>5</v>
      </c>
      <c r="I67" s="273">
        <f t="shared" si="48"/>
        <v>1.416969068602039E-2</v>
      </c>
      <c r="J67" s="289"/>
      <c r="K67" s="272">
        <v>215</v>
      </c>
      <c r="L67" s="272">
        <v>29</v>
      </c>
      <c r="M67" s="272">
        <v>246</v>
      </c>
      <c r="N67" s="273">
        <f t="shared" si="43"/>
        <v>7.4827586206896548</v>
      </c>
      <c r="O67" s="273">
        <f t="shared" si="44"/>
        <v>0.14418604651162781</v>
      </c>
      <c r="P67" s="272">
        <f t="shared" si="45"/>
        <v>217</v>
      </c>
      <c r="Q67" s="272">
        <f t="shared" si="46"/>
        <v>31</v>
      </c>
      <c r="R67" s="273">
        <f t="shared" si="47"/>
        <v>1.5760138381702864E-2</v>
      </c>
    </row>
    <row r="68" spans="1:18" x14ac:dyDescent="0.25">
      <c r="A68" s="271" t="s">
        <v>40</v>
      </c>
      <c r="B68" s="272">
        <v>63</v>
      </c>
      <c r="C68" s="272">
        <v>21</v>
      </c>
      <c r="D68" s="272">
        <v>67</v>
      </c>
      <c r="E68" s="273">
        <f t="shared" si="38"/>
        <v>2.1904761904761907</v>
      </c>
      <c r="F68" s="273">
        <f t="shared" si="39"/>
        <v>6.3492063492063489E-2</v>
      </c>
      <c r="G68" s="272">
        <f t="shared" si="40"/>
        <v>46</v>
      </c>
      <c r="H68" s="272">
        <f t="shared" si="41"/>
        <v>4</v>
      </c>
      <c r="I68" s="273">
        <f t="shared" si="48"/>
        <v>1.1577674097114221E-2</v>
      </c>
      <c r="J68" s="289"/>
      <c r="K68" s="272">
        <v>186</v>
      </c>
      <c r="L68" s="272">
        <v>73</v>
      </c>
      <c r="M68" s="272">
        <v>190</v>
      </c>
      <c r="N68" s="273">
        <f t="shared" si="43"/>
        <v>1.6027397260273974</v>
      </c>
      <c r="O68" s="273">
        <f t="shared" si="44"/>
        <v>2.1505376344086002E-2</v>
      </c>
      <c r="P68" s="272">
        <f t="shared" si="45"/>
        <v>117</v>
      </c>
      <c r="Q68" s="272">
        <f t="shared" si="46"/>
        <v>4</v>
      </c>
      <c r="R68" s="273">
        <f t="shared" si="47"/>
        <v>1.2172464603754244E-2</v>
      </c>
    </row>
    <row r="69" spans="1:18" x14ac:dyDescent="0.25">
      <c r="A69" s="271" t="s">
        <v>38</v>
      </c>
      <c r="B69" s="272">
        <v>70</v>
      </c>
      <c r="C69" s="272">
        <v>0</v>
      </c>
      <c r="D69" s="272">
        <v>34</v>
      </c>
      <c r="E69" s="273" t="str">
        <f t="shared" si="38"/>
        <v>-</v>
      </c>
      <c r="F69" s="273">
        <f t="shared" si="39"/>
        <v>-0.51428571428571423</v>
      </c>
      <c r="G69" s="272">
        <f t="shared" si="40"/>
        <v>34</v>
      </c>
      <c r="H69" s="272">
        <f t="shared" si="41"/>
        <v>-36</v>
      </c>
      <c r="I69" s="273">
        <f t="shared" si="48"/>
        <v>5.8752376015206494E-3</v>
      </c>
      <c r="J69" s="289"/>
      <c r="K69" s="272">
        <v>184</v>
      </c>
      <c r="L69" s="272">
        <v>1</v>
      </c>
      <c r="M69" s="272">
        <v>107</v>
      </c>
      <c r="N69" s="273">
        <f t="shared" si="43"/>
        <v>106</v>
      </c>
      <c r="O69" s="273">
        <f t="shared" si="44"/>
        <v>-0.41847826086956519</v>
      </c>
      <c r="P69" s="272">
        <f t="shared" si="45"/>
        <v>106</v>
      </c>
      <c r="Q69" s="272">
        <f t="shared" si="46"/>
        <v>-77</v>
      </c>
      <c r="R69" s="273">
        <f t="shared" si="47"/>
        <v>6.8550195400089694E-3</v>
      </c>
    </row>
    <row r="70" spans="1:18" x14ac:dyDescent="0.25">
      <c r="A70" s="271" t="s">
        <v>27</v>
      </c>
      <c r="B70" s="272">
        <v>48</v>
      </c>
      <c r="C70" s="272">
        <v>14</v>
      </c>
      <c r="D70" s="272">
        <v>39</v>
      </c>
      <c r="E70" s="273">
        <f t="shared" si="38"/>
        <v>1.7857142857142856</v>
      </c>
      <c r="F70" s="273">
        <f t="shared" si="39"/>
        <v>-0.1875</v>
      </c>
      <c r="G70" s="272">
        <f t="shared" si="40"/>
        <v>25</v>
      </c>
      <c r="H70" s="272">
        <f t="shared" si="41"/>
        <v>-9</v>
      </c>
      <c r="I70" s="273">
        <f t="shared" si="48"/>
        <v>6.7392431311560398E-3</v>
      </c>
      <c r="J70" s="289"/>
      <c r="K70" s="272">
        <v>137</v>
      </c>
      <c r="L70" s="272">
        <v>38</v>
      </c>
      <c r="M70" s="272">
        <v>109</v>
      </c>
      <c r="N70" s="273">
        <f t="shared" si="43"/>
        <v>1.8684210526315788</v>
      </c>
      <c r="O70" s="273">
        <f t="shared" si="44"/>
        <v>-0.20437956204379559</v>
      </c>
      <c r="P70" s="272">
        <f t="shared" si="45"/>
        <v>71</v>
      </c>
      <c r="Q70" s="272">
        <f t="shared" si="46"/>
        <v>-28</v>
      </c>
      <c r="R70" s="273">
        <f t="shared" si="47"/>
        <v>6.9831507463642773E-3</v>
      </c>
    </row>
    <row r="71" spans="1:18" x14ac:dyDescent="0.25">
      <c r="A71" s="271" t="s">
        <v>99</v>
      </c>
      <c r="B71" s="272">
        <v>21</v>
      </c>
      <c r="C71" s="272">
        <v>2</v>
      </c>
      <c r="D71" s="272">
        <v>53</v>
      </c>
      <c r="E71" s="273">
        <f t="shared" si="38"/>
        <v>25.5</v>
      </c>
      <c r="F71" s="273">
        <f t="shared" si="39"/>
        <v>1.5238095238095237</v>
      </c>
      <c r="G71" s="272">
        <f t="shared" si="40"/>
        <v>51</v>
      </c>
      <c r="H71" s="272">
        <f t="shared" si="41"/>
        <v>32</v>
      </c>
      <c r="I71" s="273">
        <f t="shared" si="48"/>
        <v>9.1584586141351312E-3</v>
      </c>
      <c r="J71" s="289"/>
      <c r="K71" s="272">
        <v>62</v>
      </c>
      <c r="L71" s="272">
        <v>19</v>
      </c>
      <c r="M71" s="272">
        <v>140</v>
      </c>
      <c r="N71" s="273">
        <f t="shared" si="43"/>
        <v>6.3684210526315788</v>
      </c>
      <c r="O71" s="273">
        <f t="shared" si="44"/>
        <v>1.2580645161290325</v>
      </c>
      <c r="P71" s="272">
        <f t="shared" si="45"/>
        <v>121</v>
      </c>
      <c r="Q71" s="272">
        <f t="shared" si="46"/>
        <v>78</v>
      </c>
      <c r="R71" s="273">
        <f t="shared" si="47"/>
        <v>8.9691844448715492E-3</v>
      </c>
    </row>
    <row r="72" spans="1:18" x14ac:dyDescent="0.25">
      <c r="A72" s="271" t="s">
        <v>100</v>
      </c>
      <c r="B72" s="272">
        <v>31</v>
      </c>
      <c r="C72" s="272">
        <v>0</v>
      </c>
      <c r="D72" s="272">
        <v>0</v>
      </c>
      <c r="E72" s="273" t="str">
        <f t="shared" si="38"/>
        <v>-</v>
      </c>
      <c r="F72" s="273">
        <f t="shared" si="39"/>
        <v>-1</v>
      </c>
      <c r="G72" s="272">
        <f t="shared" si="40"/>
        <v>0</v>
      </c>
      <c r="H72" s="272">
        <f t="shared" si="41"/>
        <v>-31</v>
      </c>
      <c r="I72" s="273">
        <f t="shared" si="48"/>
        <v>0</v>
      </c>
      <c r="J72" s="289"/>
      <c r="K72" s="272">
        <v>97</v>
      </c>
      <c r="L72" s="272">
        <v>0</v>
      </c>
      <c r="M72" s="272">
        <v>9</v>
      </c>
      <c r="N72" s="273" t="str">
        <f t="shared" si="43"/>
        <v>-</v>
      </c>
      <c r="O72" s="273">
        <f t="shared" si="44"/>
        <v>-0.90721649484536082</v>
      </c>
      <c r="P72" s="272">
        <f t="shared" si="45"/>
        <v>9</v>
      </c>
      <c r="Q72" s="272">
        <f t="shared" si="46"/>
        <v>-88</v>
      </c>
      <c r="R72" s="273">
        <f t="shared" si="47"/>
        <v>5.7659042859888531E-4</v>
      </c>
    </row>
    <row r="73" spans="1:18" x14ac:dyDescent="0.25">
      <c r="A73" s="271" t="s">
        <v>102</v>
      </c>
      <c r="B73" s="272">
        <v>85</v>
      </c>
      <c r="C73" s="272">
        <v>27</v>
      </c>
      <c r="D73" s="272">
        <v>95</v>
      </c>
      <c r="E73" s="273">
        <f t="shared" si="38"/>
        <v>2.5185185185185186</v>
      </c>
      <c r="F73" s="273">
        <f t="shared" si="39"/>
        <v>0.11764705882352944</v>
      </c>
      <c r="G73" s="272">
        <f t="shared" si="40"/>
        <v>68</v>
      </c>
      <c r="H73" s="272">
        <f t="shared" si="41"/>
        <v>10</v>
      </c>
      <c r="I73" s="273">
        <f t="shared" si="48"/>
        <v>1.6416105063072405E-2</v>
      </c>
      <c r="J73" s="289"/>
      <c r="K73" s="272">
        <v>269</v>
      </c>
      <c r="L73" s="272">
        <v>56</v>
      </c>
      <c r="M73" s="272">
        <v>284</v>
      </c>
      <c r="N73" s="273">
        <f t="shared" si="43"/>
        <v>4.0714285714285712</v>
      </c>
      <c r="O73" s="273">
        <f t="shared" si="44"/>
        <v>5.5762081784386686E-2</v>
      </c>
      <c r="P73" s="272">
        <f t="shared" si="45"/>
        <v>228</v>
      </c>
      <c r="Q73" s="272">
        <f t="shared" si="46"/>
        <v>15</v>
      </c>
      <c r="R73" s="273">
        <f t="shared" si="47"/>
        <v>1.8194631302453714E-2</v>
      </c>
    </row>
    <row r="74" spans="1:18" ht="21" x14ac:dyDescent="0.35">
      <c r="A74" s="302" t="s">
        <v>108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</row>
    <row r="75" spans="1:18" x14ac:dyDescent="0.25">
      <c r="A75" s="55"/>
      <c r="B75" s="321" t="s">
        <v>110</v>
      </c>
      <c r="C75" s="322"/>
      <c r="D75" s="322"/>
      <c r="E75" s="322"/>
      <c r="F75" s="322"/>
      <c r="G75" s="322"/>
      <c r="H75" s="322"/>
      <c r="I75" s="323"/>
      <c r="J75" s="288"/>
      <c r="K75" s="321" t="str">
        <f>CONCATENATE("acumulado ",B75)</f>
        <v>acumulado marzo</v>
      </c>
      <c r="L75" s="322"/>
      <c r="M75" s="322"/>
      <c r="N75" s="322"/>
      <c r="O75" s="322"/>
      <c r="P75" s="322"/>
      <c r="Q75" s="322"/>
      <c r="R75" s="323"/>
    </row>
    <row r="76" spans="1:18" x14ac:dyDescent="0.25">
      <c r="A76" s="3"/>
      <c r="B76" s="263">
        <v>2019</v>
      </c>
      <c r="C76" s="263">
        <v>2021</v>
      </c>
      <c r="D76" s="263">
        <v>2022</v>
      </c>
      <c r="E76" s="4" t="s">
        <v>4</v>
      </c>
      <c r="F76" s="4" t="s">
        <v>5</v>
      </c>
      <c r="G76" s="4" t="s">
        <v>6</v>
      </c>
      <c r="H76" s="4" t="s">
        <v>7</v>
      </c>
      <c r="I76" s="263" t="s">
        <v>85</v>
      </c>
      <c r="J76" s="289"/>
      <c r="K76" s="263">
        <v>2019</v>
      </c>
      <c r="L76" s="263">
        <v>2021</v>
      </c>
      <c r="M76" s="263">
        <v>2022</v>
      </c>
      <c r="N76" s="4" t="s">
        <v>4</v>
      </c>
      <c r="O76" s="4" t="s">
        <v>5</v>
      </c>
      <c r="P76" s="4" t="s">
        <v>6</v>
      </c>
      <c r="Q76" s="4" t="s">
        <v>7</v>
      </c>
      <c r="R76" s="263" t="s">
        <v>85</v>
      </c>
    </row>
    <row r="77" spans="1:18" x14ac:dyDescent="0.25">
      <c r="A77" s="290" t="s">
        <v>86</v>
      </c>
      <c r="B77" s="291">
        <v>6255</v>
      </c>
      <c r="C77" s="291">
        <v>2061</v>
      </c>
      <c r="D77" s="291">
        <v>5787</v>
      </c>
      <c r="E77" s="292">
        <f t="shared" ref="E77:E79" si="49">IFERROR(D77/C77-1,"-")</f>
        <v>1.8078602620087336</v>
      </c>
      <c r="F77" s="292">
        <f t="shared" ref="F77:F79" si="50">IFERROR(D77/B77-1,"-")</f>
        <v>-7.482014388489211E-2</v>
      </c>
      <c r="G77" s="291">
        <f t="shared" ref="G77:G79" si="51">IFERROR(D77-C77,"-")</f>
        <v>3726</v>
      </c>
      <c r="H77" s="291">
        <f t="shared" ref="H77:H79" si="52">IFERROR(D77-B77,"-")</f>
        <v>-468</v>
      </c>
      <c r="I77" s="292">
        <f>D77/$D$77</f>
        <v>1</v>
      </c>
      <c r="J77" s="293"/>
      <c r="K77" s="291">
        <v>17758</v>
      </c>
      <c r="L77" s="291">
        <v>5595</v>
      </c>
      <c r="M77" s="291">
        <v>15609</v>
      </c>
      <c r="N77" s="292">
        <f t="shared" ref="N77:N79" si="53">IFERROR(M77/L77-1,"-")</f>
        <v>1.7898123324396784</v>
      </c>
      <c r="O77" s="292">
        <f t="shared" ref="O77:O79" si="54">IFERROR(M77/K77-1,"-")</f>
        <v>-0.12101588016668541</v>
      </c>
      <c r="P77" s="291">
        <f t="shared" ref="P77:P79" si="55">IFERROR(M77-L77,"-")</f>
        <v>10014</v>
      </c>
      <c r="Q77" s="291">
        <f t="shared" ref="Q77:Q79" si="56">IFERROR(M77-K77,"-")</f>
        <v>-2149</v>
      </c>
      <c r="R77" s="292">
        <f>M77/$M$77</f>
        <v>1</v>
      </c>
    </row>
    <row r="78" spans="1:18" x14ac:dyDescent="0.25">
      <c r="A78" s="271" t="s">
        <v>104</v>
      </c>
      <c r="B78" s="272">
        <v>2989</v>
      </c>
      <c r="C78" s="272">
        <v>1598</v>
      </c>
      <c r="D78" s="272">
        <v>2669</v>
      </c>
      <c r="E78" s="273">
        <f t="shared" si="49"/>
        <v>0.67021276595744683</v>
      </c>
      <c r="F78" s="273">
        <f t="shared" si="50"/>
        <v>-0.10705921712947475</v>
      </c>
      <c r="G78" s="272">
        <f t="shared" si="51"/>
        <v>1071</v>
      </c>
      <c r="H78" s="272">
        <f t="shared" si="52"/>
        <v>-320</v>
      </c>
      <c r="I78" s="273">
        <f>D78/$D$77</f>
        <v>0.46120615171937102</v>
      </c>
      <c r="J78" s="289"/>
      <c r="K78" s="272">
        <v>8386</v>
      </c>
      <c r="L78" s="272">
        <v>4055</v>
      </c>
      <c r="M78" s="272">
        <v>7063</v>
      </c>
      <c r="N78" s="273">
        <f t="shared" si="53"/>
        <v>0.74180024660912447</v>
      </c>
      <c r="O78" s="273">
        <f t="shared" si="54"/>
        <v>-0.15776293823038401</v>
      </c>
      <c r="P78" s="272">
        <f t="shared" si="55"/>
        <v>3008</v>
      </c>
      <c r="Q78" s="272">
        <f t="shared" si="56"/>
        <v>-1323</v>
      </c>
      <c r="R78" s="273">
        <f t="shared" ref="R78:R79" si="57">M78/$M$77</f>
        <v>0.4524953552437696</v>
      </c>
    </row>
    <row r="79" spans="1:18" x14ac:dyDescent="0.25">
      <c r="A79" s="271" t="s">
        <v>105</v>
      </c>
      <c r="B79" s="272">
        <v>3266</v>
      </c>
      <c r="C79" s="272">
        <v>463</v>
      </c>
      <c r="D79" s="272">
        <v>3118</v>
      </c>
      <c r="E79" s="273">
        <f t="shared" si="49"/>
        <v>5.7343412526997843</v>
      </c>
      <c r="F79" s="273">
        <f t="shared" si="50"/>
        <v>-4.531537048377221E-2</v>
      </c>
      <c r="G79" s="272">
        <f t="shared" si="51"/>
        <v>2655</v>
      </c>
      <c r="H79" s="272">
        <f t="shared" si="52"/>
        <v>-148</v>
      </c>
      <c r="I79" s="273">
        <f>D79/$D$77</f>
        <v>0.53879384828062904</v>
      </c>
      <c r="J79" s="289"/>
      <c r="K79" s="272">
        <v>9372</v>
      </c>
      <c r="L79" s="272">
        <v>1540</v>
      </c>
      <c r="M79" s="272">
        <v>8546</v>
      </c>
      <c r="N79" s="273">
        <f t="shared" si="53"/>
        <v>4.5493506493506493</v>
      </c>
      <c r="O79" s="273">
        <f t="shared" si="54"/>
        <v>-8.813486982501062E-2</v>
      </c>
      <c r="P79" s="272">
        <f t="shared" si="55"/>
        <v>7006</v>
      </c>
      <c r="Q79" s="272">
        <f t="shared" si="56"/>
        <v>-826</v>
      </c>
      <c r="R79" s="273">
        <f t="shared" si="57"/>
        <v>0.5475046447562304</v>
      </c>
    </row>
    <row r="80" spans="1:18" ht="21" x14ac:dyDescent="0.35">
      <c r="A80" s="302" t="s">
        <v>109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</row>
  </sheetData>
  <mergeCells count="22">
    <mergeCell ref="A1:R1"/>
    <mergeCell ref="A2:R2"/>
    <mergeCell ref="A3:R3"/>
    <mergeCell ref="A4:R4"/>
    <mergeCell ref="B5:I5"/>
    <mergeCell ref="K5:R5"/>
    <mergeCell ref="A10:R10"/>
    <mergeCell ref="B11:I11"/>
    <mergeCell ref="K11:R11"/>
    <mergeCell ref="A37:R37"/>
    <mergeCell ref="B38:I38"/>
    <mergeCell ref="K38:R38"/>
    <mergeCell ref="A74:R74"/>
    <mergeCell ref="B75:I75"/>
    <mergeCell ref="K75:R75"/>
    <mergeCell ref="A80:R80"/>
    <mergeCell ref="A43:R43"/>
    <mergeCell ref="B44:I44"/>
    <mergeCell ref="K44:R44"/>
    <mergeCell ref="A49:R49"/>
    <mergeCell ref="B50:I50"/>
    <mergeCell ref="K50:R5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82f571-e864-4b98-84bd-930f661ed42a">
      <Terms xmlns="http://schemas.microsoft.com/office/infopath/2007/PartnerControls"/>
    </lcf76f155ced4ddcb4097134ff3c332f>
    <TaxCatchAll xmlns="8c9163ab-4d1c-46a7-8d61-b5cee27b745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7" ma:contentTypeDescription="Crear nuevo documento." ma:contentTypeScope="" ma:versionID="28c30c2f192ead6e99ae8cbe25c4cfc2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24e0e84cb67ec0eade9d98934e2e9530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BBF96F-61C8-4D48-9911-7BE2DC70A289}">
  <ds:schemaRefs>
    <ds:schemaRef ds:uri="http://schemas.microsoft.com/office/2006/metadata/properties"/>
    <ds:schemaRef ds:uri="http://schemas.microsoft.com/office/infopath/2007/PartnerControls"/>
    <ds:schemaRef ds:uri="9b82f571-e864-4b98-84bd-930f661ed42a"/>
    <ds:schemaRef ds:uri="8c9163ab-4d1c-46a7-8d61-b5cee27b7450"/>
  </ds:schemaRefs>
</ds:datastoreItem>
</file>

<file path=customXml/itemProps2.xml><?xml version="1.0" encoding="utf-8"?>
<ds:datastoreItem xmlns:ds="http://schemas.openxmlformats.org/officeDocument/2006/customXml" ds:itemID="{79223F91-5E5C-4258-9656-EF1E314BBD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1AAF42-51FB-42E6-9A5B-82717AEA40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2f571-e864-4b98-84bd-930f661ed42a"/>
    <ds:schemaRef ds:uri="8c9163ab-4d1c-46a7-8d61-b5cee27b7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alojativos</vt:lpstr>
      <vt:lpstr>Pasajeros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Marjorie Pérez García</cp:lastModifiedBy>
  <dcterms:created xsi:type="dcterms:W3CDTF">2022-07-05T09:14:42Z</dcterms:created>
  <dcterms:modified xsi:type="dcterms:W3CDTF">2022-07-11T08:37:22Z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  <property fmtid="{D5CDD505-2E9C-101B-9397-08002B2CF9AE}" pid="3" name="MediaServiceImageTags">
    <vt:lpwstr/>
  </property>
</Properties>
</file>