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urismodetenerife.sharepoint.com/sites/INVESTIGACION/Documentos compartidos/General/BOLETIN ESTADÍSTICO SPET/INDICADORES TURISTICOS TENERIFE (NEW)/2022/"/>
    </mc:Choice>
  </mc:AlternateContent>
  <xr:revisionPtr revIDLastSave="24" documentId="8_{CAC4FE64-3677-49CB-AD0B-A4CDBFC608DC}" xr6:coauthVersionLast="47" xr6:coauthVersionMax="47" xr10:uidLastSave="{187D35EB-A03B-461D-9F64-14F0EDE98D62}"/>
  <bookViews>
    <workbookView xWindow="-120" yWindow="-120" windowWidth="29040" windowHeight="15720" xr2:uid="{7F7D48C2-A750-4F9C-AC71-D7E1B61F06F9}"/>
  </bookViews>
  <sheets>
    <sheet name="Indicadores alojativos" sheetId="1" r:id="rId1"/>
    <sheet name="Pasajero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79" i="2" l="1"/>
  <c r="Q79" i="2"/>
  <c r="P79" i="2"/>
  <c r="O79" i="2"/>
  <c r="N79" i="2"/>
  <c r="I79" i="2"/>
  <c r="H79" i="2"/>
  <c r="G79" i="2"/>
  <c r="F79" i="2"/>
  <c r="E79" i="2"/>
  <c r="R78" i="2"/>
  <c r="Q78" i="2"/>
  <c r="P78" i="2"/>
  <c r="O78" i="2"/>
  <c r="N78" i="2"/>
  <c r="I78" i="2"/>
  <c r="H78" i="2"/>
  <c r="G78" i="2"/>
  <c r="F78" i="2"/>
  <c r="E78" i="2"/>
  <c r="R77" i="2"/>
  <c r="Q77" i="2"/>
  <c r="P77" i="2"/>
  <c r="O77" i="2"/>
  <c r="N77" i="2"/>
  <c r="I77" i="2"/>
  <c r="H77" i="2"/>
  <c r="G77" i="2"/>
  <c r="F77" i="2"/>
  <c r="E77" i="2"/>
  <c r="K75" i="2"/>
  <c r="R73" i="2"/>
  <c r="Q73" i="2"/>
  <c r="P73" i="2"/>
  <c r="O73" i="2"/>
  <c r="N73" i="2"/>
  <c r="I73" i="2"/>
  <c r="H73" i="2"/>
  <c r="G73" i="2"/>
  <c r="F73" i="2"/>
  <c r="E73" i="2"/>
  <c r="R72" i="2"/>
  <c r="Q72" i="2"/>
  <c r="P72" i="2"/>
  <c r="O72" i="2"/>
  <c r="N72" i="2"/>
  <c r="I72" i="2"/>
  <c r="H72" i="2"/>
  <c r="G72" i="2"/>
  <c r="F72" i="2"/>
  <c r="E72" i="2"/>
  <c r="R71" i="2"/>
  <c r="Q71" i="2"/>
  <c r="P71" i="2"/>
  <c r="O71" i="2"/>
  <c r="N71" i="2"/>
  <c r="I71" i="2"/>
  <c r="H71" i="2"/>
  <c r="G71" i="2"/>
  <c r="F71" i="2"/>
  <c r="E71" i="2"/>
  <c r="R70" i="2"/>
  <c r="Q70" i="2"/>
  <c r="P70" i="2"/>
  <c r="O70" i="2"/>
  <c r="N70" i="2"/>
  <c r="I70" i="2"/>
  <c r="H70" i="2"/>
  <c r="G70" i="2"/>
  <c r="F70" i="2"/>
  <c r="E70" i="2"/>
  <c r="R69" i="2"/>
  <c r="Q69" i="2"/>
  <c r="P69" i="2"/>
  <c r="O69" i="2"/>
  <c r="N69" i="2"/>
  <c r="I69" i="2"/>
  <c r="H69" i="2"/>
  <c r="G69" i="2"/>
  <c r="F69" i="2"/>
  <c r="E69" i="2"/>
  <c r="R68" i="2"/>
  <c r="Q68" i="2"/>
  <c r="P68" i="2"/>
  <c r="O68" i="2"/>
  <c r="N68" i="2"/>
  <c r="I68" i="2"/>
  <c r="H68" i="2"/>
  <c r="G68" i="2"/>
  <c r="F68" i="2"/>
  <c r="E68" i="2"/>
  <c r="R67" i="2"/>
  <c r="Q67" i="2"/>
  <c r="P67" i="2"/>
  <c r="O67" i="2"/>
  <c r="N67" i="2"/>
  <c r="I67" i="2"/>
  <c r="H67" i="2"/>
  <c r="G67" i="2"/>
  <c r="F67" i="2"/>
  <c r="E67" i="2"/>
  <c r="R66" i="2"/>
  <c r="Q66" i="2"/>
  <c r="P66" i="2"/>
  <c r="O66" i="2"/>
  <c r="N66" i="2"/>
  <c r="I66" i="2"/>
  <c r="H66" i="2"/>
  <c r="G66" i="2"/>
  <c r="F66" i="2"/>
  <c r="E66" i="2"/>
  <c r="R65" i="2"/>
  <c r="Q65" i="2"/>
  <c r="P65" i="2"/>
  <c r="O65" i="2"/>
  <c r="N65" i="2"/>
  <c r="I65" i="2"/>
  <c r="H65" i="2"/>
  <c r="G65" i="2"/>
  <c r="F65" i="2"/>
  <c r="E65" i="2"/>
  <c r="R64" i="2"/>
  <c r="Q64" i="2"/>
  <c r="P64" i="2"/>
  <c r="O64" i="2"/>
  <c r="N64" i="2"/>
  <c r="I64" i="2"/>
  <c r="H64" i="2"/>
  <c r="G64" i="2"/>
  <c r="F64" i="2"/>
  <c r="E64" i="2"/>
  <c r="R63" i="2"/>
  <c r="Q63" i="2"/>
  <c r="P63" i="2"/>
  <c r="O63" i="2"/>
  <c r="N63" i="2"/>
  <c r="I63" i="2"/>
  <c r="H63" i="2"/>
  <c r="G63" i="2"/>
  <c r="F63" i="2"/>
  <c r="E63" i="2"/>
  <c r="R62" i="2"/>
  <c r="Q62" i="2"/>
  <c r="P62" i="2"/>
  <c r="O62" i="2"/>
  <c r="N62" i="2"/>
  <c r="I62" i="2"/>
  <c r="H62" i="2"/>
  <c r="G62" i="2"/>
  <c r="F62" i="2"/>
  <c r="E62" i="2"/>
  <c r="R61" i="2"/>
  <c r="Q61" i="2"/>
  <c r="P61" i="2"/>
  <c r="O61" i="2"/>
  <c r="N61" i="2"/>
  <c r="I61" i="2"/>
  <c r="H61" i="2"/>
  <c r="G61" i="2"/>
  <c r="F61" i="2"/>
  <c r="E61" i="2"/>
  <c r="R60" i="2"/>
  <c r="Q60" i="2"/>
  <c r="P60" i="2"/>
  <c r="O60" i="2"/>
  <c r="N60" i="2"/>
  <c r="I60" i="2"/>
  <c r="H60" i="2"/>
  <c r="G60" i="2"/>
  <c r="F60" i="2"/>
  <c r="E60" i="2"/>
  <c r="R59" i="2"/>
  <c r="Q59" i="2"/>
  <c r="P59" i="2"/>
  <c r="O59" i="2"/>
  <c r="N59" i="2"/>
  <c r="I59" i="2"/>
  <c r="H59" i="2"/>
  <c r="G59" i="2"/>
  <c r="F59" i="2"/>
  <c r="E59" i="2"/>
  <c r="R58" i="2"/>
  <c r="Q58" i="2"/>
  <c r="P58" i="2"/>
  <c r="O58" i="2"/>
  <c r="N58" i="2"/>
  <c r="I58" i="2"/>
  <c r="H58" i="2"/>
  <c r="G58" i="2"/>
  <c r="F58" i="2"/>
  <c r="E58" i="2"/>
  <c r="R57" i="2"/>
  <c r="Q57" i="2"/>
  <c r="P57" i="2"/>
  <c r="O57" i="2"/>
  <c r="N57" i="2"/>
  <c r="I57" i="2"/>
  <c r="H57" i="2"/>
  <c r="G57" i="2"/>
  <c r="F57" i="2"/>
  <c r="E57" i="2"/>
  <c r="R56" i="2"/>
  <c r="Q56" i="2"/>
  <c r="P56" i="2"/>
  <c r="O56" i="2"/>
  <c r="N56" i="2"/>
  <c r="I56" i="2"/>
  <c r="H56" i="2"/>
  <c r="G56" i="2"/>
  <c r="F56" i="2"/>
  <c r="E56" i="2"/>
  <c r="R55" i="2"/>
  <c r="Q55" i="2"/>
  <c r="P55" i="2"/>
  <c r="O55" i="2"/>
  <c r="N55" i="2"/>
  <c r="I55" i="2"/>
  <c r="H55" i="2"/>
  <c r="G55" i="2"/>
  <c r="F55" i="2"/>
  <c r="E55" i="2"/>
  <c r="R54" i="2"/>
  <c r="Q54" i="2"/>
  <c r="P54" i="2"/>
  <c r="O54" i="2"/>
  <c r="N54" i="2"/>
  <c r="I54" i="2"/>
  <c r="H54" i="2"/>
  <c r="G54" i="2"/>
  <c r="F54" i="2"/>
  <c r="E54" i="2"/>
  <c r="R53" i="2"/>
  <c r="Q53" i="2"/>
  <c r="P53" i="2"/>
  <c r="O53" i="2"/>
  <c r="N53" i="2"/>
  <c r="I53" i="2"/>
  <c r="H53" i="2"/>
  <c r="G53" i="2"/>
  <c r="F53" i="2"/>
  <c r="E53" i="2"/>
  <c r="R52" i="2"/>
  <c r="Q52" i="2"/>
  <c r="P52" i="2"/>
  <c r="O52" i="2"/>
  <c r="N52" i="2"/>
  <c r="I52" i="2"/>
  <c r="H52" i="2"/>
  <c r="G52" i="2"/>
  <c r="F52" i="2"/>
  <c r="E52" i="2"/>
  <c r="K50" i="2"/>
  <c r="R48" i="2"/>
  <c r="Q48" i="2"/>
  <c r="P48" i="2"/>
  <c r="O48" i="2"/>
  <c r="N48" i="2"/>
  <c r="I48" i="2"/>
  <c r="H48" i="2"/>
  <c r="G48" i="2"/>
  <c r="F48" i="2"/>
  <c r="E48" i="2"/>
  <c r="R47" i="2"/>
  <c r="Q47" i="2"/>
  <c r="P47" i="2"/>
  <c r="O47" i="2"/>
  <c r="N47" i="2"/>
  <c r="I47" i="2"/>
  <c r="H47" i="2"/>
  <c r="G47" i="2"/>
  <c r="F47" i="2"/>
  <c r="E47" i="2"/>
  <c r="R46" i="2"/>
  <c r="Q46" i="2"/>
  <c r="P46" i="2"/>
  <c r="O46" i="2"/>
  <c r="N46" i="2"/>
  <c r="I46" i="2"/>
  <c r="H46" i="2"/>
  <c r="G46" i="2"/>
  <c r="F46" i="2"/>
  <c r="E46" i="2"/>
  <c r="K44" i="2"/>
  <c r="R42" i="2"/>
  <c r="Q42" i="2"/>
  <c r="P42" i="2"/>
  <c r="O42" i="2"/>
  <c r="N42" i="2"/>
  <c r="I42" i="2"/>
  <c r="H42" i="2"/>
  <c r="G42" i="2"/>
  <c r="F42" i="2"/>
  <c r="E42" i="2"/>
  <c r="R41" i="2"/>
  <c r="Q41" i="2"/>
  <c r="P41" i="2"/>
  <c r="O41" i="2"/>
  <c r="N41" i="2"/>
  <c r="I41" i="2"/>
  <c r="H41" i="2"/>
  <c r="G41" i="2"/>
  <c r="F41" i="2"/>
  <c r="E41" i="2"/>
  <c r="R40" i="2"/>
  <c r="Q40" i="2"/>
  <c r="P40" i="2"/>
  <c r="O40" i="2"/>
  <c r="N40" i="2"/>
  <c r="I40" i="2"/>
  <c r="H40" i="2"/>
  <c r="G40" i="2"/>
  <c r="F40" i="2"/>
  <c r="E40" i="2"/>
  <c r="K38" i="2"/>
  <c r="R36" i="2"/>
  <c r="Q36" i="2"/>
  <c r="P36" i="2"/>
  <c r="O36" i="2"/>
  <c r="N36" i="2"/>
  <c r="I36" i="2"/>
  <c r="H36" i="2"/>
  <c r="G36" i="2"/>
  <c r="F36" i="2"/>
  <c r="E36" i="2"/>
  <c r="R35" i="2"/>
  <c r="Q35" i="2"/>
  <c r="P35" i="2"/>
  <c r="O35" i="2"/>
  <c r="N35" i="2"/>
  <c r="I35" i="2"/>
  <c r="H35" i="2"/>
  <c r="G35" i="2"/>
  <c r="F35" i="2"/>
  <c r="E35" i="2"/>
  <c r="R34" i="2"/>
  <c r="Q34" i="2"/>
  <c r="P34" i="2"/>
  <c r="O34" i="2"/>
  <c r="N34" i="2"/>
  <c r="I34" i="2"/>
  <c r="H34" i="2"/>
  <c r="G34" i="2"/>
  <c r="F34" i="2"/>
  <c r="E34" i="2"/>
  <c r="R33" i="2"/>
  <c r="Q33" i="2"/>
  <c r="P33" i="2"/>
  <c r="O33" i="2"/>
  <c r="N33" i="2"/>
  <c r="I33" i="2"/>
  <c r="H33" i="2"/>
  <c r="G33" i="2"/>
  <c r="F33" i="2"/>
  <c r="E33" i="2"/>
  <c r="R32" i="2"/>
  <c r="Q32" i="2"/>
  <c r="P32" i="2"/>
  <c r="O32" i="2"/>
  <c r="N32" i="2"/>
  <c r="I32" i="2"/>
  <c r="H32" i="2"/>
  <c r="G32" i="2"/>
  <c r="F32" i="2"/>
  <c r="E32" i="2"/>
  <c r="R31" i="2"/>
  <c r="Q31" i="2"/>
  <c r="P31" i="2"/>
  <c r="O31" i="2"/>
  <c r="N31" i="2"/>
  <c r="I31" i="2"/>
  <c r="H31" i="2"/>
  <c r="G31" i="2"/>
  <c r="F31" i="2"/>
  <c r="E31" i="2"/>
  <c r="R30" i="2"/>
  <c r="Q30" i="2"/>
  <c r="P30" i="2"/>
  <c r="O30" i="2"/>
  <c r="N30" i="2"/>
  <c r="I30" i="2"/>
  <c r="H30" i="2"/>
  <c r="G30" i="2"/>
  <c r="F30" i="2"/>
  <c r="E30" i="2"/>
  <c r="R29" i="2"/>
  <c r="Q29" i="2"/>
  <c r="P29" i="2"/>
  <c r="O29" i="2"/>
  <c r="N29" i="2"/>
  <c r="I29" i="2"/>
  <c r="H29" i="2"/>
  <c r="G29" i="2"/>
  <c r="F29" i="2"/>
  <c r="E29" i="2"/>
  <c r="R28" i="2"/>
  <c r="Q28" i="2"/>
  <c r="P28" i="2"/>
  <c r="O28" i="2"/>
  <c r="N28" i="2"/>
  <c r="I28" i="2"/>
  <c r="H28" i="2"/>
  <c r="G28" i="2"/>
  <c r="F28" i="2"/>
  <c r="E28" i="2"/>
  <c r="R27" i="2"/>
  <c r="Q27" i="2"/>
  <c r="P27" i="2"/>
  <c r="O27" i="2"/>
  <c r="N27" i="2"/>
  <c r="I27" i="2"/>
  <c r="H27" i="2"/>
  <c r="G27" i="2"/>
  <c r="F27" i="2"/>
  <c r="E27" i="2"/>
  <c r="R26" i="2"/>
  <c r="Q26" i="2"/>
  <c r="P26" i="2"/>
  <c r="O26" i="2"/>
  <c r="N26" i="2"/>
  <c r="I26" i="2"/>
  <c r="H26" i="2"/>
  <c r="G26" i="2"/>
  <c r="F26" i="2"/>
  <c r="E26" i="2"/>
  <c r="R25" i="2"/>
  <c r="Q25" i="2"/>
  <c r="P25" i="2"/>
  <c r="O25" i="2"/>
  <c r="N25" i="2"/>
  <c r="I25" i="2"/>
  <c r="H25" i="2"/>
  <c r="G25" i="2"/>
  <c r="F25" i="2"/>
  <c r="E25" i="2"/>
  <c r="R24" i="2"/>
  <c r="Q24" i="2"/>
  <c r="P24" i="2"/>
  <c r="O24" i="2"/>
  <c r="N24" i="2"/>
  <c r="I24" i="2"/>
  <c r="H24" i="2"/>
  <c r="G24" i="2"/>
  <c r="F24" i="2"/>
  <c r="E24" i="2"/>
  <c r="R23" i="2"/>
  <c r="Q23" i="2"/>
  <c r="P23" i="2"/>
  <c r="O23" i="2"/>
  <c r="N23" i="2"/>
  <c r="I23" i="2"/>
  <c r="H23" i="2"/>
  <c r="G23" i="2"/>
  <c r="F23" i="2"/>
  <c r="E23" i="2"/>
  <c r="R22" i="2"/>
  <c r="Q22" i="2"/>
  <c r="P22" i="2"/>
  <c r="O22" i="2"/>
  <c r="N22" i="2"/>
  <c r="I22" i="2"/>
  <c r="H22" i="2"/>
  <c r="G22" i="2"/>
  <c r="F22" i="2"/>
  <c r="E22" i="2"/>
  <c r="R21" i="2"/>
  <c r="Q21" i="2"/>
  <c r="P21" i="2"/>
  <c r="O21" i="2"/>
  <c r="N21" i="2"/>
  <c r="I21" i="2"/>
  <c r="H21" i="2"/>
  <c r="G21" i="2"/>
  <c r="F21" i="2"/>
  <c r="E21" i="2"/>
  <c r="R20" i="2"/>
  <c r="Q20" i="2"/>
  <c r="P20" i="2"/>
  <c r="O20" i="2"/>
  <c r="N20" i="2"/>
  <c r="I20" i="2"/>
  <c r="H20" i="2"/>
  <c r="G20" i="2"/>
  <c r="F20" i="2"/>
  <c r="E20" i="2"/>
  <c r="R19" i="2"/>
  <c r="Q19" i="2"/>
  <c r="P19" i="2"/>
  <c r="O19" i="2"/>
  <c r="N19" i="2"/>
  <c r="I19" i="2"/>
  <c r="H19" i="2"/>
  <c r="G19" i="2"/>
  <c r="F19" i="2"/>
  <c r="E19" i="2"/>
  <c r="R18" i="2"/>
  <c r="Q18" i="2"/>
  <c r="P18" i="2"/>
  <c r="O18" i="2"/>
  <c r="N18" i="2"/>
  <c r="I18" i="2"/>
  <c r="H18" i="2"/>
  <c r="G18" i="2"/>
  <c r="F18" i="2"/>
  <c r="E18" i="2"/>
  <c r="R17" i="2"/>
  <c r="Q17" i="2"/>
  <c r="P17" i="2"/>
  <c r="O17" i="2"/>
  <c r="N17" i="2"/>
  <c r="I17" i="2"/>
  <c r="H17" i="2"/>
  <c r="G17" i="2"/>
  <c r="F17" i="2"/>
  <c r="E17" i="2"/>
  <c r="R16" i="2"/>
  <c r="Q16" i="2"/>
  <c r="P16" i="2"/>
  <c r="O16" i="2"/>
  <c r="N16" i="2"/>
  <c r="I16" i="2"/>
  <c r="H16" i="2"/>
  <c r="G16" i="2"/>
  <c r="F16" i="2"/>
  <c r="E16" i="2"/>
  <c r="R15" i="2"/>
  <c r="Q15" i="2"/>
  <c r="P15" i="2"/>
  <c r="O15" i="2"/>
  <c r="N15" i="2"/>
  <c r="I15" i="2"/>
  <c r="H15" i="2"/>
  <c r="G15" i="2"/>
  <c r="F15" i="2"/>
  <c r="E15" i="2"/>
  <c r="R14" i="2"/>
  <c r="Q14" i="2"/>
  <c r="P14" i="2"/>
  <c r="O14" i="2"/>
  <c r="N14" i="2"/>
  <c r="I14" i="2"/>
  <c r="H14" i="2"/>
  <c r="G14" i="2"/>
  <c r="F14" i="2"/>
  <c r="E14" i="2"/>
  <c r="R13" i="2"/>
  <c r="Q13" i="2"/>
  <c r="P13" i="2"/>
  <c r="O13" i="2"/>
  <c r="N13" i="2"/>
  <c r="I13" i="2"/>
  <c r="H13" i="2"/>
  <c r="G13" i="2"/>
  <c r="F13" i="2"/>
  <c r="E13" i="2"/>
  <c r="K11" i="2"/>
  <c r="R9" i="2"/>
  <c r="Q9" i="2"/>
  <c r="P9" i="2"/>
  <c r="O9" i="2"/>
  <c r="N9" i="2"/>
  <c r="I9" i="2"/>
  <c r="H9" i="2"/>
  <c r="G9" i="2"/>
  <c r="F9" i="2"/>
  <c r="E9" i="2"/>
  <c r="R8" i="2"/>
  <c r="Q8" i="2"/>
  <c r="P8" i="2"/>
  <c r="O8" i="2"/>
  <c r="N8" i="2"/>
  <c r="I8" i="2"/>
  <c r="H8" i="2"/>
  <c r="G8" i="2"/>
  <c r="F8" i="2"/>
  <c r="E8" i="2"/>
  <c r="R7" i="2"/>
  <c r="Q7" i="2"/>
  <c r="P7" i="2"/>
  <c r="O7" i="2"/>
  <c r="N7" i="2"/>
  <c r="I7" i="2"/>
  <c r="H7" i="2"/>
  <c r="G7" i="2"/>
  <c r="F7" i="2"/>
  <c r="E7" i="2"/>
  <c r="K5" i="2"/>
  <c r="Q362" i="1"/>
  <c r="O362" i="1"/>
  <c r="M362" i="1"/>
  <c r="K362" i="1"/>
  <c r="H362" i="1"/>
  <c r="Q361" i="1"/>
  <c r="O361" i="1"/>
  <c r="M361" i="1"/>
  <c r="K361" i="1"/>
  <c r="H361" i="1"/>
  <c r="Q360" i="1"/>
  <c r="O360" i="1"/>
  <c r="M360" i="1"/>
  <c r="K360" i="1"/>
  <c r="H360" i="1"/>
  <c r="Q359" i="1"/>
  <c r="O359" i="1"/>
  <c r="M359" i="1"/>
  <c r="K359" i="1"/>
  <c r="H359" i="1"/>
  <c r="Q358" i="1"/>
  <c r="O358" i="1"/>
  <c r="M358" i="1"/>
  <c r="K358" i="1"/>
  <c r="H358" i="1"/>
  <c r="Q357" i="1"/>
  <c r="O357" i="1"/>
  <c r="M357" i="1"/>
  <c r="K357" i="1"/>
  <c r="H357" i="1"/>
  <c r="Q356" i="1"/>
  <c r="O356" i="1"/>
  <c r="M356" i="1"/>
  <c r="K356" i="1"/>
  <c r="H356" i="1"/>
  <c r="Q355" i="1"/>
  <c r="O355" i="1"/>
  <c r="M355" i="1"/>
  <c r="K355" i="1"/>
  <c r="H355" i="1"/>
  <c r="Q354" i="1"/>
  <c r="O354" i="1"/>
  <c r="M354" i="1"/>
  <c r="K354" i="1"/>
  <c r="H354" i="1"/>
  <c r="Q353" i="1"/>
  <c r="O353" i="1"/>
  <c r="M353" i="1"/>
  <c r="K353" i="1"/>
  <c r="H353" i="1"/>
  <c r="Q352" i="1"/>
  <c r="O352" i="1"/>
  <c r="M352" i="1"/>
  <c r="K352" i="1"/>
  <c r="H352" i="1"/>
  <c r="Q351" i="1"/>
  <c r="Q348" i="1"/>
  <c r="O348" i="1"/>
  <c r="M348" i="1"/>
  <c r="K348" i="1"/>
  <c r="H348" i="1"/>
  <c r="Q347" i="1"/>
  <c r="O347" i="1"/>
  <c r="M347" i="1"/>
  <c r="K347" i="1"/>
  <c r="H347" i="1"/>
  <c r="Q346" i="1"/>
  <c r="O346" i="1"/>
  <c r="M346" i="1"/>
  <c r="K346" i="1"/>
  <c r="H346" i="1"/>
  <c r="Q345" i="1"/>
  <c r="O345" i="1"/>
  <c r="M345" i="1"/>
  <c r="K345" i="1"/>
  <c r="H345" i="1"/>
  <c r="Q344" i="1"/>
  <c r="O344" i="1"/>
  <c r="M344" i="1"/>
  <c r="H344" i="1"/>
  <c r="Q343" i="1"/>
  <c r="O343" i="1"/>
  <c r="M343" i="1"/>
  <c r="K343" i="1"/>
  <c r="H343" i="1"/>
  <c r="Q342" i="1"/>
  <c r="O342" i="1"/>
  <c r="M342" i="1"/>
  <c r="K342" i="1"/>
  <c r="H342" i="1"/>
  <c r="Q341" i="1"/>
  <c r="O341" i="1"/>
  <c r="M341" i="1"/>
  <c r="K341" i="1"/>
  <c r="H341" i="1"/>
  <c r="Q340" i="1"/>
  <c r="O340" i="1"/>
  <c r="M340" i="1"/>
  <c r="K340" i="1"/>
  <c r="H340" i="1"/>
  <c r="Q339" i="1"/>
  <c r="O339" i="1"/>
  <c r="M339" i="1"/>
  <c r="K339" i="1"/>
  <c r="H339" i="1"/>
  <c r="Q338" i="1"/>
  <c r="O338" i="1"/>
  <c r="M338" i="1"/>
  <c r="K338" i="1"/>
  <c r="H338" i="1"/>
  <c r="Q337" i="1"/>
  <c r="O337" i="1"/>
  <c r="M337" i="1"/>
  <c r="K337" i="1"/>
  <c r="H337" i="1"/>
  <c r="Q336" i="1"/>
  <c r="Q333" i="1"/>
  <c r="O333" i="1"/>
  <c r="M333" i="1"/>
  <c r="K333" i="1"/>
  <c r="H333" i="1"/>
  <c r="Q332" i="1"/>
  <c r="O332" i="1"/>
  <c r="M332" i="1"/>
  <c r="K332" i="1"/>
  <c r="H332" i="1"/>
  <c r="Q331" i="1"/>
  <c r="O331" i="1"/>
  <c r="M331" i="1"/>
  <c r="K331" i="1"/>
  <c r="H331" i="1"/>
  <c r="Q330" i="1"/>
  <c r="O330" i="1"/>
  <c r="M330" i="1"/>
  <c r="K330" i="1"/>
  <c r="H330" i="1"/>
  <c r="Q329" i="1"/>
  <c r="O329" i="1"/>
  <c r="M329" i="1"/>
  <c r="K329" i="1"/>
  <c r="H329" i="1"/>
  <c r="Q328" i="1"/>
  <c r="O328" i="1"/>
  <c r="M328" i="1"/>
  <c r="K328" i="1"/>
  <c r="H328" i="1"/>
  <c r="Q327" i="1"/>
  <c r="O327" i="1"/>
  <c r="M327" i="1"/>
  <c r="K327" i="1"/>
  <c r="H327" i="1"/>
  <c r="Q326" i="1"/>
  <c r="O326" i="1"/>
  <c r="M326" i="1"/>
  <c r="K326" i="1"/>
  <c r="H326" i="1"/>
  <c r="Q325" i="1"/>
  <c r="O325" i="1"/>
  <c r="M325" i="1"/>
  <c r="K325" i="1"/>
  <c r="H325" i="1"/>
  <c r="Q324" i="1"/>
  <c r="O324" i="1"/>
  <c r="M324" i="1"/>
  <c r="K324" i="1"/>
  <c r="H324" i="1"/>
  <c r="Q323" i="1"/>
  <c r="O323" i="1"/>
  <c r="M323" i="1"/>
  <c r="K323" i="1"/>
  <c r="H323" i="1"/>
  <c r="Q322" i="1"/>
  <c r="Q319" i="1"/>
  <c r="O319" i="1"/>
  <c r="M319" i="1"/>
  <c r="K319" i="1"/>
  <c r="H319" i="1"/>
  <c r="Q318" i="1"/>
  <c r="O318" i="1"/>
  <c r="M318" i="1"/>
  <c r="K318" i="1"/>
  <c r="H318" i="1"/>
  <c r="Q317" i="1"/>
  <c r="O317" i="1"/>
  <c r="M317" i="1"/>
  <c r="K317" i="1"/>
  <c r="H317" i="1"/>
  <c r="Q316" i="1"/>
  <c r="O316" i="1"/>
  <c r="M316" i="1"/>
  <c r="K316" i="1"/>
  <c r="H316" i="1"/>
  <c r="Q315" i="1"/>
  <c r="O315" i="1"/>
  <c r="M315" i="1"/>
  <c r="K315" i="1"/>
  <c r="H315" i="1"/>
  <c r="Q314" i="1"/>
  <c r="O314" i="1"/>
  <c r="M314" i="1"/>
  <c r="K314" i="1"/>
  <c r="H314" i="1"/>
  <c r="Q313" i="1"/>
  <c r="O313" i="1"/>
  <c r="M313" i="1"/>
  <c r="K313" i="1"/>
  <c r="H313" i="1"/>
  <c r="Q312" i="1"/>
  <c r="O312" i="1"/>
  <c r="M312" i="1"/>
  <c r="K312" i="1"/>
  <c r="H312" i="1"/>
  <c r="Q311" i="1"/>
  <c r="O311" i="1"/>
  <c r="M311" i="1"/>
  <c r="K311" i="1"/>
  <c r="H311" i="1"/>
  <c r="Q310" i="1"/>
  <c r="O310" i="1"/>
  <c r="M310" i="1"/>
  <c r="K310" i="1"/>
  <c r="H310" i="1"/>
  <c r="Q309" i="1"/>
  <c r="O309" i="1"/>
  <c r="M309" i="1"/>
  <c r="K309" i="1"/>
  <c r="H309" i="1"/>
  <c r="Q308" i="1"/>
  <c r="O308" i="1"/>
  <c r="M308" i="1"/>
  <c r="K308" i="1"/>
  <c r="H308" i="1"/>
  <c r="Q307" i="1"/>
  <c r="Q302" i="1"/>
  <c r="P302" i="1"/>
  <c r="O302" i="1"/>
  <c r="N302" i="1"/>
  <c r="H302" i="1"/>
  <c r="G302" i="1"/>
  <c r="F302" i="1"/>
  <c r="E302" i="1"/>
  <c r="Q301" i="1"/>
  <c r="P301" i="1"/>
  <c r="O301" i="1"/>
  <c r="N301" i="1"/>
  <c r="H301" i="1"/>
  <c r="G301" i="1"/>
  <c r="F301" i="1"/>
  <c r="E301" i="1"/>
  <c r="Q300" i="1"/>
  <c r="P300" i="1"/>
  <c r="O300" i="1"/>
  <c r="N300" i="1"/>
  <c r="H300" i="1"/>
  <c r="G300" i="1"/>
  <c r="F300" i="1"/>
  <c r="E300" i="1"/>
  <c r="Q299" i="1"/>
  <c r="P299" i="1"/>
  <c r="O299" i="1"/>
  <c r="N299" i="1"/>
  <c r="H299" i="1"/>
  <c r="G299" i="1"/>
  <c r="F299" i="1"/>
  <c r="E299" i="1"/>
  <c r="Q298" i="1"/>
  <c r="P298" i="1"/>
  <c r="O298" i="1"/>
  <c r="N298" i="1"/>
  <c r="H298" i="1"/>
  <c r="G298" i="1"/>
  <c r="F298" i="1"/>
  <c r="E298" i="1"/>
  <c r="Q297" i="1"/>
  <c r="P297" i="1"/>
  <c r="O297" i="1"/>
  <c r="N297" i="1"/>
  <c r="H297" i="1"/>
  <c r="G297" i="1"/>
  <c r="F297" i="1"/>
  <c r="E297" i="1"/>
  <c r="Q296" i="1"/>
  <c r="P296" i="1"/>
  <c r="O296" i="1"/>
  <c r="N296" i="1"/>
  <c r="H296" i="1"/>
  <c r="G296" i="1"/>
  <c r="F296" i="1"/>
  <c r="E296" i="1"/>
  <c r="Q295" i="1"/>
  <c r="P295" i="1"/>
  <c r="O295" i="1"/>
  <c r="N295" i="1"/>
  <c r="H295" i="1"/>
  <c r="G295" i="1"/>
  <c r="F295" i="1"/>
  <c r="E295" i="1"/>
  <c r="Q294" i="1"/>
  <c r="P294" i="1"/>
  <c r="O294" i="1"/>
  <c r="N294" i="1"/>
  <c r="H294" i="1"/>
  <c r="G294" i="1"/>
  <c r="F294" i="1"/>
  <c r="E294" i="1"/>
  <c r="Q293" i="1"/>
  <c r="P293" i="1"/>
  <c r="O293" i="1"/>
  <c r="N293" i="1"/>
  <c r="H293" i="1"/>
  <c r="G293" i="1"/>
  <c r="F293" i="1"/>
  <c r="E293" i="1"/>
  <c r="Q292" i="1"/>
  <c r="P292" i="1"/>
  <c r="O292" i="1"/>
  <c r="N292" i="1"/>
  <c r="H292" i="1"/>
  <c r="G292" i="1"/>
  <c r="F292" i="1"/>
  <c r="E292" i="1"/>
  <c r="K290" i="1"/>
  <c r="Q287" i="1"/>
  <c r="P287" i="1"/>
  <c r="O287" i="1"/>
  <c r="N287" i="1"/>
  <c r="H287" i="1"/>
  <c r="G287" i="1"/>
  <c r="F287" i="1"/>
  <c r="E287" i="1"/>
  <c r="Q286" i="1"/>
  <c r="P286" i="1"/>
  <c r="O286" i="1"/>
  <c r="N286" i="1"/>
  <c r="H286" i="1"/>
  <c r="G286" i="1"/>
  <c r="F286" i="1"/>
  <c r="E286" i="1"/>
  <c r="Q285" i="1"/>
  <c r="P285" i="1"/>
  <c r="O285" i="1"/>
  <c r="N285" i="1"/>
  <c r="H285" i="1"/>
  <c r="G285" i="1"/>
  <c r="F285" i="1"/>
  <c r="E285" i="1"/>
  <c r="Q284" i="1"/>
  <c r="P284" i="1"/>
  <c r="O284" i="1"/>
  <c r="N284" i="1"/>
  <c r="H284" i="1"/>
  <c r="G284" i="1"/>
  <c r="F284" i="1"/>
  <c r="E284" i="1"/>
  <c r="Q283" i="1"/>
  <c r="P283" i="1"/>
  <c r="O283" i="1"/>
  <c r="N283" i="1"/>
  <c r="H283" i="1"/>
  <c r="G283" i="1"/>
  <c r="F283" i="1"/>
  <c r="E283" i="1"/>
  <c r="Q282" i="1"/>
  <c r="P282" i="1"/>
  <c r="O282" i="1"/>
  <c r="N282" i="1"/>
  <c r="H282" i="1"/>
  <c r="G282" i="1"/>
  <c r="F282" i="1"/>
  <c r="E282" i="1"/>
  <c r="Q281" i="1"/>
  <c r="P281" i="1"/>
  <c r="O281" i="1"/>
  <c r="N281" i="1"/>
  <c r="H281" i="1"/>
  <c r="G281" i="1"/>
  <c r="F281" i="1"/>
  <c r="E281" i="1"/>
  <c r="Q280" i="1"/>
  <c r="P280" i="1"/>
  <c r="O280" i="1"/>
  <c r="N280" i="1"/>
  <c r="H280" i="1"/>
  <c r="G280" i="1"/>
  <c r="F280" i="1"/>
  <c r="E280" i="1"/>
  <c r="Q279" i="1"/>
  <c r="P279" i="1"/>
  <c r="O279" i="1"/>
  <c r="N279" i="1"/>
  <c r="H279" i="1"/>
  <c r="G279" i="1"/>
  <c r="F279" i="1"/>
  <c r="E279" i="1"/>
  <c r="Q278" i="1"/>
  <c r="P278" i="1"/>
  <c r="O278" i="1"/>
  <c r="N278" i="1"/>
  <c r="H278" i="1"/>
  <c r="G278" i="1"/>
  <c r="F278" i="1"/>
  <c r="E278" i="1"/>
  <c r="Q277" i="1"/>
  <c r="P277" i="1"/>
  <c r="O277" i="1"/>
  <c r="N277" i="1"/>
  <c r="H277" i="1"/>
  <c r="G277" i="1"/>
  <c r="F277" i="1"/>
  <c r="E277" i="1"/>
  <c r="Q276" i="1"/>
  <c r="P276" i="1"/>
  <c r="O276" i="1"/>
  <c r="N276" i="1"/>
  <c r="H276" i="1"/>
  <c r="G276" i="1"/>
  <c r="F276" i="1"/>
  <c r="E276" i="1"/>
  <c r="K274" i="1"/>
  <c r="Q271" i="1"/>
  <c r="P271" i="1"/>
  <c r="O271" i="1"/>
  <c r="N271" i="1"/>
  <c r="H271" i="1"/>
  <c r="G271" i="1"/>
  <c r="F271" i="1"/>
  <c r="E271" i="1"/>
  <c r="Q270" i="1"/>
  <c r="P270" i="1"/>
  <c r="O270" i="1"/>
  <c r="N270" i="1"/>
  <c r="H270" i="1"/>
  <c r="G270" i="1"/>
  <c r="F270" i="1"/>
  <c r="E270" i="1"/>
  <c r="Q269" i="1"/>
  <c r="P269" i="1"/>
  <c r="O269" i="1"/>
  <c r="N269" i="1"/>
  <c r="H269" i="1"/>
  <c r="G269" i="1"/>
  <c r="F269" i="1"/>
  <c r="E269" i="1"/>
  <c r="Q268" i="1"/>
  <c r="P268" i="1"/>
  <c r="O268" i="1"/>
  <c r="N268" i="1"/>
  <c r="H268" i="1"/>
  <c r="G268" i="1"/>
  <c r="F268" i="1"/>
  <c r="E268" i="1"/>
  <c r="Q267" i="1"/>
  <c r="P267" i="1"/>
  <c r="O267" i="1"/>
  <c r="N267" i="1"/>
  <c r="H267" i="1"/>
  <c r="G267" i="1"/>
  <c r="F267" i="1"/>
  <c r="E267" i="1"/>
  <c r="Q266" i="1"/>
  <c r="P266" i="1"/>
  <c r="O266" i="1"/>
  <c r="N266" i="1"/>
  <c r="H266" i="1"/>
  <c r="G266" i="1"/>
  <c r="F266" i="1"/>
  <c r="E266" i="1"/>
  <c r="Q265" i="1"/>
  <c r="P265" i="1"/>
  <c r="O265" i="1"/>
  <c r="N265" i="1"/>
  <c r="H265" i="1"/>
  <c r="G265" i="1"/>
  <c r="F265" i="1"/>
  <c r="E265" i="1"/>
  <c r="Q264" i="1"/>
  <c r="P264" i="1"/>
  <c r="O264" i="1"/>
  <c r="N264" i="1"/>
  <c r="H264" i="1"/>
  <c r="G264" i="1"/>
  <c r="F264" i="1"/>
  <c r="E264" i="1"/>
  <c r="Q263" i="1"/>
  <c r="P263" i="1"/>
  <c r="O263" i="1"/>
  <c r="N263" i="1"/>
  <c r="H263" i="1"/>
  <c r="G263" i="1"/>
  <c r="F263" i="1"/>
  <c r="E263" i="1"/>
  <c r="Q262" i="1"/>
  <c r="P262" i="1"/>
  <c r="O262" i="1"/>
  <c r="N262" i="1"/>
  <c r="H262" i="1"/>
  <c r="G262" i="1"/>
  <c r="F262" i="1"/>
  <c r="E262" i="1"/>
  <c r="Q261" i="1"/>
  <c r="P261" i="1"/>
  <c r="O261" i="1"/>
  <c r="N261" i="1"/>
  <c r="H261" i="1"/>
  <c r="G261" i="1"/>
  <c r="F261" i="1"/>
  <c r="E261" i="1"/>
  <c r="K259" i="1"/>
  <c r="Q256" i="1"/>
  <c r="P256" i="1"/>
  <c r="O256" i="1"/>
  <c r="N256" i="1"/>
  <c r="H256" i="1"/>
  <c r="G256" i="1"/>
  <c r="F256" i="1"/>
  <c r="E256" i="1"/>
  <c r="Q255" i="1"/>
  <c r="P255" i="1"/>
  <c r="O255" i="1"/>
  <c r="N255" i="1"/>
  <c r="H255" i="1"/>
  <c r="G255" i="1"/>
  <c r="F255" i="1"/>
  <c r="E255" i="1"/>
  <c r="Q254" i="1"/>
  <c r="P254" i="1"/>
  <c r="O254" i="1"/>
  <c r="N254" i="1"/>
  <c r="H254" i="1"/>
  <c r="G254" i="1"/>
  <c r="F254" i="1"/>
  <c r="E254" i="1"/>
  <c r="Q253" i="1"/>
  <c r="P253" i="1"/>
  <c r="O253" i="1"/>
  <c r="N253" i="1"/>
  <c r="H253" i="1"/>
  <c r="G253" i="1"/>
  <c r="F253" i="1"/>
  <c r="E253" i="1"/>
  <c r="Q252" i="1"/>
  <c r="P252" i="1"/>
  <c r="O252" i="1"/>
  <c r="N252" i="1"/>
  <c r="H252" i="1"/>
  <c r="G252" i="1"/>
  <c r="F252" i="1"/>
  <c r="E252" i="1"/>
  <c r="Q251" i="1"/>
  <c r="P251" i="1"/>
  <c r="O251" i="1"/>
  <c r="N251" i="1"/>
  <c r="H251" i="1"/>
  <c r="G251" i="1"/>
  <c r="F251" i="1"/>
  <c r="E251" i="1"/>
  <c r="Q250" i="1"/>
  <c r="P250" i="1"/>
  <c r="O250" i="1"/>
  <c r="N250" i="1"/>
  <c r="H250" i="1"/>
  <c r="G250" i="1"/>
  <c r="F250" i="1"/>
  <c r="E250" i="1"/>
  <c r="Q249" i="1"/>
  <c r="P249" i="1"/>
  <c r="O249" i="1"/>
  <c r="N249" i="1"/>
  <c r="H249" i="1"/>
  <c r="G249" i="1"/>
  <c r="F249" i="1"/>
  <c r="E249" i="1"/>
  <c r="Q248" i="1"/>
  <c r="P248" i="1"/>
  <c r="O248" i="1"/>
  <c r="N248" i="1"/>
  <c r="H248" i="1"/>
  <c r="G248" i="1"/>
  <c r="F248" i="1"/>
  <c r="E248" i="1"/>
  <c r="Q247" i="1"/>
  <c r="P247" i="1"/>
  <c r="O247" i="1"/>
  <c r="N247" i="1"/>
  <c r="H247" i="1"/>
  <c r="G247" i="1"/>
  <c r="F247" i="1"/>
  <c r="E247" i="1"/>
  <c r="Q246" i="1"/>
  <c r="P246" i="1"/>
  <c r="O246" i="1"/>
  <c r="N246" i="1"/>
  <c r="H246" i="1"/>
  <c r="G246" i="1"/>
  <c r="F246" i="1"/>
  <c r="E246" i="1"/>
  <c r="Q245" i="1"/>
  <c r="P245" i="1"/>
  <c r="O245" i="1"/>
  <c r="N245" i="1"/>
  <c r="H245" i="1"/>
  <c r="G245" i="1"/>
  <c r="F245" i="1"/>
  <c r="E245" i="1"/>
  <c r="K243" i="1"/>
  <c r="R241" i="1"/>
  <c r="Q241" i="1"/>
  <c r="P241" i="1"/>
  <c r="O241" i="1"/>
  <c r="N241" i="1"/>
  <c r="I241" i="1"/>
  <c r="H241" i="1"/>
  <c r="G241" i="1"/>
  <c r="F241" i="1"/>
  <c r="E241" i="1"/>
  <c r="R240" i="1"/>
  <c r="Q240" i="1"/>
  <c r="P240" i="1"/>
  <c r="O240" i="1"/>
  <c r="N240" i="1"/>
  <c r="I240" i="1"/>
  <c r="H240" i="1"/>
  <c r="G240" i="1"/>
  <c r="F240" i="1"/>
  <c r="E240" i="1"/>
  <c r="R239" i="1"/>
  <c r="Q239" i="1"/>
  <c r="P239" i="1"/>
  <c r="O239" i="1"/>
  <c r="N239" i="1"/>
  <c r="I239" i="1"/>
  <c r="H239" i="1"/>
  <c r="G239" i="1"/>
  <c r="F239" i="1"/>
  <c r="E239" i="1"/>
  <c r="R238" i="1"/>
  <c r="Q238" i="1"/>
  <c r="P238" i="1"/>
  <c r="O238" i="1"/>
  <c r="N238" i="1"/>
  <c r="I238" i="1"/>
  <c r="H238" i="1"/>
  <c r="G238" i="1"/>
  <c r="F238" i="1"/>
  <c r="E238" i="1"/>
  <c r="R237" i="1"/>
  <c r="Q237" i="1"/>
  <c r="P237" i="1"/>
  <c r="O237" i="1"/>
  <c r="N237" i="1"/>
  <c r="I237" i="1"/>
  <c r="H237" i="1"/>
  <c r="G237" i="1"/>
  <c r="F237" i="1"/>
  <c r="E237" i="1"/>
  <c r="R236" i="1"/>
  <c r="Q236" i="1"/>
  <c r="P236" i="1"/>
  <c r="O236" i="1"/>
  <c r="N236" i="1"/>
  <c r="I236" i="1"/>
  <c r="H236" i="1"/>
  <c r="G236" i="1"/>
  <c r="F236" i="1"/>
  <c r="E236" i="1"/>
  <c r="R235" i="1"/>
  <c r="Q235" i="1"/>
  <c r="P235" i="1"/>
  <c r="O235" i="1"/>
  <c r="N235" i="1"/>
  <c r="I235" i="1"/>
  <c r="H235" i="1"/>
  <c r="G235" i="1"/>
  <c r="F235" i="1"/>
  <c r="E235" i="1"/>
  <c r="R234" i="1"/>
  <c r="Q234" i="1"/>
  <c r="P234" i="1"/>
  <c r="O234" i="1"/>
  <c r="N234" i="1"/>
  <c r="I234" i="1"/>
  <c r="H234" i="1"/>
  <c r="G234" i="1"/>
  <c r="F234" i="1"/>
  <c r="E234" i="1"/>
  <c r="R233" i="1"/>
  <c r="Q233" i="1"/>
  <c r="P233" i="1"/>
  <c r="O233" i="1"/>
  <c r="N233" i="1"/>
  <c r="I233" i="1"/>
  <c r="H233" i="1"/>
  <c r="G233" i="1"/>
  <c r="F233" i="1"/>
  <c r="E233" i="1"/>
  <c r="R232" i="1"/>
  <c r="Q232" i="1"/>
  <c r="P232" i="1"/>
  <c r="O232" i="1"/>
  <c r="N232" i="1"/>
  <c r="I232" i="1"/>
  <c r="H232" i="1"/>
  <c r="G232" i="1"/>
  <c r="F232" i="1"/>
  <c r="E232" i="1"/>
  <c r="R231" i="1"/>
  <c r="Q231" i="1"/>
  <c r="P231" i="1"/>
  <c r="O231" i="1"/>
  <c r="N231" i="1"/>
  <c r="I231" i="1"/>
  <c r="H231" i="1"/>
  <c r="G231" i="1"/>
  <c r="F231" i="1"/>
  <c r="E231" i="1"/>
  <c r="R230" i="1"/>
  <c r="I230" i="1"/>
  <c r="K229" i="1"/>
  <c r="R226" i="1"/>
  <c r="Q226" i="1"/>
  <c r="P226" i="1"/>
  <c r="O226" i="1"/>
  <c r="N226" i="1"/>
  <c r="I226" i="1"/>
  <c r="H226" i="1"/>
  <c r="G226" i="1"/>
  <c r="F226" i="1"/>
  <c r="E226" i="1"/>
  <c r="R225" i="1"/>
  <c r="Q225" i="1"/>
  <c r="P225" i="1"/>
  <c r="O225" i="1"/>
  <c r="N225" i="1"/>
  <c r="I225" i="1"/>
  <c r="H225" i="1"/>
  <c r="G225" i="1"/>
  <c r="F225" i="1"/>
  <c r="E225" i="1"/>
  <c r="R224" i="1"/>
  <c r="Q224" i="1"/>
  <c r="P224" i="1"/>
  <c r="O224" i="1"/>
  <c r="N224" i="1"/>
  <c r="I224" i="1"/>
  <c r="H224" i="1"/>
  <c r="G224" i="1"/>
  <c r="F224" i="1"/>
  <c r="E224" i="1"/>
  <c r="R223" i="1"/>
  <c r="Q223" i="1"/>
  <c r="P223" i="1"/>
  <c r="O223" i="1"/>
  <c r="N223" i="1"/>
  <c r="I223" i="1"/>
  <c r="H223" i="1"/>
  <c r="G223" i="1"/>
  <c r="F223" i="1"/>
  <c r="E223" i="1"/>
  <c r="R222" i="1"/>
  <c r="Q222" i="1"/>
  <c r="P222" i="1"/>
  <c r="O222" i="1"/>
  <c r="N222" i="1"/>
  <c r="I222" i="1"/>
  <c r="H222" i="1"/>
  <c r="G222" i="1"/>
  <c r="F222" i="1"/>
  <c r="E222" i="1"/>
  <c r="R221" i="1"/>
  <c r="Q221" i="1"/>
  <c r="P221" i="1"/>
  <c r="O221" i="1"/>
  <c r="N221" i="1"/>
  <c r="I221" i="1"/>
  <c r="H221" i="1"/>
  <c r="G221" i="1"/>
  <c r="F221" i="1"/>
  <c r="E221" i="1"/>
  <c r="R220" i="1"/>
  <c r="Q220" i="1"/>
  <c r="P220" i="1"/>
  <c r="O220" i="1"/>
  <c r="N220" i="1"/>
  <c r="I220" i="1"/>
  <c r="H220" i="1"/>
  <c r="G220" i="1"/>
  <c r="F220" i="1"/>
  <c r="E220" i="1"/>
  <c r="R219" i="1"/>
  <c r="Q219" i="1"/>
  <c r="P219" i="1"/>
  <c r="O219" i="1"/>
  <c r="N219" i="1"/>
  <c r="I219" i="1"/>
  <c r="H219" i="1"/>
  <c r="G219" i="1"/>
  <c r="F219" i="1"/>
  <c r="E219" i="1"/>
  <c r="R218" i="1"/>
  <c r="Q218" i="1"/>
  <c r="P218" i="1"/>
  <c r="O218" i="1"/>
  <c r="N218" i="1"/>
  <c r="I218" i="1"/>
  <c r="H218" i="1"/>
  <c r="G218" i="1"/>
  <c r="F218" i="1"/>
  <c r="E218" i="1"/>
  <c r="R217" i="1"/>
  <c r="Q217" i="1"/>
  <c r="P217" i="1"/>
  <c r="O217" i="1"/>
  <c r="N217" i="1"/>
  <c r="I217" i="1"/>
  <c r="H217" i="1"/>
  <c r="G217" i="1"/>
  <c r="F217" i="1"/>
  <c r="E217" i="1"/>
  <c r="R216" i="1"/>
  <c r="Q216" i="1"/>
  <c r="P216" i="1"/>
  <c r="O216" i="1"/>
  <c r="N216" i="1"/>
  <c r="I216" i="1"/>
  <c r="H216" i="1"/>
  <c r="F216" i="1"/>
  <c r="C216" i="1"/>
  <c r="G216" i="1" s="1"/>
  <c r="R215" i="1"/>
  <c r="Q215" i="1"/>
  <c r="P215" i="1"/>
  <c r="O215" i="1"/>
  <c r="N215" i="1"/>
  <c r="I215" i="1"/>
  <c r="H215" i="1"/>
  <c r="G215" i="1"/>
  <c r="F215" i="1"/>
  <c r="E215" i="1"/>
  <c r="R214" i="1"/>
  <c r="I214" i="1"/>
  <c r="K213" i="1"/>
  <c r="Q210" i="1"/>
  <c r="P210" i="1"/>
  <c r="O210" i="1"/>
  <c r="N210" i="1"/>
  <c r="H210" i="1"/>
  <c r="G210" i="1"/>
  <c r="F210" i="1"/>
  <c r="E210" i="1"/>
  <c r="Q209" i="1"/>
  <c r="P209" i="1"/>
  <c r="O209" i="1"/>
  <c r="N209" i="1"/>
  <c r="H209" i="1"/>
  <c r="G209" i="1"/>
  <c r="F209" i="1"/>
  <c r="E209" i="1"/>
  <c r="Q208" i="1"/>
  <c r="P208" i="1"/>
  <c r="O208" i="1"/>
  <c r="N208" i="1"/>
  <c r="H208" i="1"/>
  <c r="G208" i="1"/>
  <c r="F208" i="1"/>
  <c r="E208" i="1"/>
  <c r="Q207" i="1"/>
  <c r="P207" i="1"/>
  <c r="O207" i="1"/>
  <c r="N207" i="1"/>
  <c r="H207" i="1"/>
  <c r="G207" i="1"/>
  <c r="F207" i="1"/>
  <c r="E207" i="1"/>
  <c r="Q206" i="1"/>
  <c r="P206" i="1"/>
  <c r="O206" i="1"/>
  <c r="N206" i="1"/>
  <c r="H206" i="1"/>
  <c r="G206" i="1"/>
  <c r="F206" i="1"/>
  <c r="E206" i="1"/>
  <c r="Q205" i="1"/>
  <c r="P205" i="1"/>
  <c r="O205" i="1"/>
  <c r="N205" i="1"/>
  <c r="H205" i="1"/>
  <c r="G205" i="1"/>
  <c r="F205" i="1"/>
  <c r="E205" i="1"/>
  <c r="Q204" i="1"/>
  <c r="P204" i="1"/>
  <c r="O204" i="1"/>
  <c r="N204" i="1"/>
  <c r="H204" i="1"/>
  <c r="G204" i="1"/>
  <c r="F204" i="1"/>
  <c r="E204" i="1"/>
  <c r="Q203" i="1"/>
  <c r="P203" i="1"/>
  <c r="O203" i="1"/>
  <c r="N203" i="1"/>
  <c r="H203" i="1"/>
  <c r="G203" i="1"/>
  <c r="F203" i="1"/>
  <c r="E203" i="1"/>
  <c r="Q202" i="1"/>
  <c r="P202" i="1"/>
  <c r="O202" i="1"/>
  <c r="N202" i="1"/>
  <c r="H202" i="1"/>
  <c r="G202" i="1"/>
  <c r="F202" i="1"/>
  <c r="E202" i="1"/>
  <c r="Q201" i="1"/>
  <c r="P201" i="1"/>
  <c r="O201" i="1"/>
  <c r="N201" i="1"/>
  <c r="H201" i="1"/>
  <c r="G201" i="1"/>
  <c r="F201" i="1"/>
  <c r="E201" i="1"/>
  <c r="Q200" i="1"/>
  <c r="P200" i="1"/>
  <c r="O200" i="1"/>
  <c r="N200" i="1"/>
  <c r="H200" i="1"/>
  <c r="G200" i="1"/>
  <c r="F200" i="1"/>
  <c r="E200" i="1"/>
  <c r="K198" i="1"/>
  <c r="Q195" i="1"/>
  <c r="P195" i="1"/>
  <c r="O195" i="1"/>
  <c r="N195" i="1"/>
  <c r="H195" i="1"/>
  <c r="G195" i="1"/>
  <c r="F195" i="1"/>
  <c r="E195" i="1"/>
  <c r="Q194" i="1"/>
  <c r="P194" i="1"/>
  <c r="O194" i="1"/>
  <c r="N194" i="1"/>
  <c r="H194" i="1"/>
  <c r="G194" i="1"/>
  <c r="F194" i="1"/>
  <c r="E194" i="1"/>
  <c r="Q193" i="1"/>
  <c r="P193" i="1"/>
  <c r="O193" i="1"/>
  <c r="N193" i="1"/>
  <c r="H193" i="1"/>
  <c r="G193" i="1"/>
  <c r="F193" i="1"/>
  <c r="E193" i="1"/>
  <c r="Q192" i="1"/>
  <c r="P192" i="1"/>
  <c r="O192" i="1"/>
  <c r="N192" i="1"/>
  <c r="H192" i="1"/>
  <c r="G192" i="1"/>
  <c r="F192" i="1"/>
  <c r="E192" i="1"/>
  <c r="Q191" i="1"/>
  <c r="P191" i="1"/>
  <c r="O191" i="1"/>
  <c r="N191" i="1"/>
  <c r="H191" i="1"/>
  <c r="G191" i="1"/>
  <c r="F191" i="1"/>
  <c r="E191" i="1"/>
  <c r="Q190" i="1"/>
  <c r="P190" i="1"/>
  <c r="O190" i="1"/>
  <c r="N190" i="1"/>
  <c r="H190" i="1"/>
  <c r="G190" i="1"/>
  <c r="F190" i="1"/>
  <c r="E190" i="1"/>
  <c r="Q189" i="1"/>
  <c r="P189" i="1"/>
  <c r="O189" i="1"/>
  <c r="N189" i="1"/>
  <c r="H189" i="1"/>
  <c r="G189" i="1"/>
  <c r="F189" i="1"/>
  <c r="E189" i="1"/>
  <c r="Q188" i="1"/>
  <c r="P188" i="1"/>
  <c r="O188" i="1"/>
  <c r="N188" i="1"/>
  <c r="H188" i="1"/>
  <c r="G188" i="1"/>
  <c r="F188" i="1"/>
  <c r="E188" i="1"/>
  <c r="Q187" i="1"/>
  <c r="P187" i="1"/>
  <c r="O187" i="1"/>
  <c r="N187" i="1"/>
  <c r="H187" i="1"/>
  <c r="G187" i="1"/>
  <c r="F187" i="1"/>
  <c r="E187" i="1"/>
  <c r="Q186" i="1"/>
  <c r="P186" i="1"/>
  <c r="O186" i="1"/>
  <c r="N186" i="1"/>
  <c r="H186" i="1"/>
  <c r="G186" i="1"/>
  <c r="F186" i="1"/>
  <c r="E186" i="1"/>
  <c r="Q185" i="1"/>
  <c r="P185" i="1"/>
  <c r="O185" i="1"/>
  <c r="N185" i="1"/>
  <c r="H185" i="1"/>
  <c r="G185" i="1"/>
  <c r="F185" i="1"/>
  <c r="E185" i="1"/>
  <c r="Q184" i="1"/>
  <c r="P184" i="1"/>
  <c r="O184" i="1"/>
  <c r="N184" i="1"/>
  <c r="H184" i="1"/>
  <c r="G184" i="1"/>
  <c r="F184" i="1"/>
  <c r="E184" i="1"/>
  <c r="K182" i="1"/>
  <c r="N179" i="1"/>
  <c r="O179" i="1" s="1"/>
  <c r="L179" i="1"/>
  <c r="K179" i="1"/>
  <c r="E179" i="1"/>
  <c r="C179" i="1"/>
  <c r="B179" i="1"/>
  <c r="H179" i="1" s="1"/>
  <c r="N178" i="1"/>
  <c r="M178" i="1"/>
  <c r="L178" i="1"/>
  <c r="K178" i="1"/>
  <c r="E178" i="1"/>
  <c r="D178" i="1"/>
  <c r="C178" i="1"/>
  <c r="B178" i="1"/>
  <c r="N177" i="1"/>
  <c r="M177" i="1"/>
  <c r="L177" i="1"/>
  <c r="K177" i="1"/>
  <c r="E177" i="1"/>
  <c r="D177" i="1"/>
  <c r="C177" i="1"/>
  <c r="B177" i="1"/>
  <c r="N176" i="1"/>
  <c r="M176" i="1"/>
  <c r="L176" i="1"/>
  <c r="K176" i="1"/>
  <c r="E176" i="1"/>
  <c r="D176" i="1"/>
  <c r="C176" i="1"/>
  <c r="F176" i="1" s="1"/>
  <c r="B176" i="1"/>
  <c r="N175" i="1"/>
  <c r="Q175" i="1" s="1"/>
  <c r="M175" i="1"/>
  <c r="L175" i="1"/>
  <c r="K175" i="1"/>
  <c r="E175" i="1"/>
  <c r="D175" i="1"/>
  <c r="C175" i="1"/>
  <c r="B175" i="1"/>
  <c r="N174" i="1"/>
  <c r="M174" i="1"/>
  <c r="L174" i="1"/>
  <c r="K174" i="1"/>
  <c r="E174" i="1"/>
  <c r="D174" i="1"/>
  <c r="C174" i="1"/>
  <c r="B174" i="1"/>
  <c r="N173" i="1"/>
  <c r="M173" i="1"/>
  <c r="L173" i="1"/>
  <c r="K173" i="1"/>
  <c r="E173" i="1"/>
  <c r="D173" i="1"/>
  <c r="C173" i="1"/>
  <c r="F173" i="1" s="1"/>
  <c r="B173" i="1"/>
  <c r="H173" i="1" s="1"/>
  <c r="N172" i="1"/>
  <c r="M172" i="1"/>
  <c r="L172" i="1"/>
  <c r="K172" i="1"/>
  <c r="E172" i="1"/>
  <c r="D172" i="1"/>
  <c r="C172" i="1"/>
  <c r="F172" i="1" s="1"/>
  <c r="B172" i="1"/>
  <c r="H172" i="1" s="1"/>
  <c r="N171" i="1"/>
  <c r="M171" i="1"/>
  <c r="L171" i="1"/>
  <c r="K171" i="1"/>
  <c r="E171" i="1"/>
  <c r="D171" i="1"/>
  <c r="C171" i="1"/>
  <c r="B171" i="1"/>
  <c r="N170" i="1"/>
  <c r="M170" i="1"/>
  <c r="L170" i="1"/>
  <c r="K170" i="1"/>
  <c r="E170" i="1"/>
  <c r="D170" i="1"/>
  <c r="C170" i="1"/>
  <c r="B170" i="1"/>
  <c r="K168" i="1"/>
  <c r="N165" i="1"/>
  <c r="M165" i="1"/>
  <c r="L165" i="1"/>
  <c r="K165" i="1"/>
  <c r="E165" i="1"/>
  <c r="D165" i="1"/>
  <c r="C165" i="1"/>
  <c r="B165" i="1"/>
  <c r="N164" i="1"/>
  <c r="O164" i="1" s="1"/>
  <c r="M164" i="1"/>
  <c r="L164" i="1"/>
  <c r="K164" i="1"/>
  <c r="E164" i="1"/>
  <c r="D164" i="1"/>
  <c r="C164" i="1"/>
  <c r="B164" i="1"/>
  <c r="N163" i="1"/>
  <c r="O163" i="1" s="1"/>
  <c r="M163" i="1"/>
  <c r="L163" i="1"/>
  <c r="K163" i="1"/>
  <c r="E163" i="1"/>
  <c r="D163" i="1"/>
  <c r="C163" i="1"/>
  <c r="B163" i="1"/>
  <c r="N162" i="1"/>
  <c r="O162" i="1" s="1"/>
  <c r="M162" i="1"/>
  <c r="L162" i="1"/>
  <c r="K162" i="1"/>
  <c r="E162" i="1"/>
  <c r="D162" i="1"/>
  <c r="C162" i="1"/>
  <c r="B162" i="1"/>
  <c r="N161" i="1"/>
  <c r="O161" i="1" s="1"/>
  <c r="M161" i="1"/>
  <c r="L161" i="1"/>
  <c r="K161" i="1"/>
  <c r="E161" i="1"/>
  <c r="F161" i="1" s="1"/>
  <c r="D161" i="1"/>
  <c r="C161" i="1"/>
  <c r="B161" i="1"/>
  <c r="N160" i="1"/>
  <c r="M160" i="1"/>
  <c r="L160" i="1"/>
  <c r="K160" i="1"/>
  <c r="E160" i="1"/>
  <c r="F160" i="1" s="1"/>
  <c r="D160" i="1"/>
  <c r="C160" i="1"/>
  <c r="B160" i="1"/>
  <c r="N159" i="1"/>
  <c r="M159" i="1"/>
  <c r="L159" i="1"/>
  <c r="K159" i="1"/>
  <c r="E159" i="1"/>
  <c r="D159" i="1"/>
  <c r="C159" i="1"/>
  <c r="B159" i="1"/>
  <c r="H159" i="1" s="1"/>
  <c r="N158" i="1"/>
  <c r="M158" i="1"/>
  <c r="L158" i="1"/>
  <c r="K158" i="1"/>
  <c r="E158" i="1"/>
  <c r="D158" i="1"/>
  <c r="C158" i="1"/>
  <c r="B158" i="1"/>
  <c r="N157" i="1"/>
  <c r="M157" i="1"/>
  <c r="L157" i="1"/>
  <c r="K157" i="1"/>
  <c r="E157" i="1"/>
  <c r="F157" i="1" s="1"/>
  <c r="D157" i="1"/>
  <c r="C157" i="1"/>
  <c r="B157" i="1"/>
  <c r="N156" i="1"/>
  <c r="M156" i="1"/>
  <c r="L156" i="1"/>
  <c r="K156" i="1"/>
  <c r="E156" i="1"/>
  <c r="F156" i="1" s="1"/>
  <c r="D156" i="1"/>
  <c r="C156" i="1"/>
  <c r="B156" i="1"/>
  <c r="N155" i="1"/>
  <c r="M155" i="1"/>
  <c r="L155" i="1"/>
  <c r="K155" i="1"/>
  <c r="E155" i="1"/>
  <c r="D155" i="1"/>
  <c r="C155" i="1"/>
  <c r="B155" i="1"/>
  <c r="N154" i="1"/>
  <c r="M154" i="1"/>
  <c r="L154" i="1"/>
  <c r="K154" i="1"/>
  <c r="E154" i="1"/>
  <c r="D154" i="1"/>
  <c r="C154" i="1"/>
  <c r="B154" i="1"/>
  <c r="N153" i="1"/>
  <c r="M153" i="1"/>
  <c r="L153" i="1"/>
  <c r="K153" i="1"/>
  <c r="E153" i="1"/>
  <c r="F153" i="1" s="1"/>
  <c r="D153" i="1"/>
  <c r="C153" i="1"/>
  <c r="B153" i="1"/>
  <c r="N152" i="1"/>
  <c r="M152" i="1"/>
  <c r="L152" i="1"/>
  <c r="K152" i="1"/>
  <c r="E152" i="1"/>
  <c r="F152" i="1" s="1"/>
  <c r="D152" i="1"/>
  <c r="C152" i="1"/>
  <c r="B152" i="1"/>
  <c r="N151" i="1"/>
  <c r="M151" i="1"/>
  <c r="L151" i="1"/>
  <c r="K151" i="1"/>
  <c r="H151" i="1"/>
  <c r="E151" i="1"/>
  <c r="D151" i="1"/>
  <c r="C151" i="1"/>
  <c r="B151" i="1"/>
  <c r="N150" i="1"/>
  <c r="M150" i="1"/>
  <c r="L150" i="1"/>
  <c r="O150" i="1" s="1"/>
  <c r="K150" i="1"/>
  <c r="E150" i="1"/>
  <c r="D150" i="1"/>
  <c r="C150" i="1"/>
  <c r="B150" i="1"/>
  <c r="N149" i="1"/>
  <c r="M149" i="1"/>
  <c r="L149" i="1"/>
  <c r="K149" i="1"/>
  <c r="E149" i="1"/>
  <c r="F149" i="1" s="1"/>
  <c r="D149" i="1"/>
  <c r="C149" i="1"/>
  <c r="B149" i="1"/>
  <c r="N147" i="1"/>
  <c r="M147" i="1"/>
  <c r="L147" i="1"/>
  <c r="K147" i="1"/>
  <c r="E147" i="1"/>
  <c r="D147" i="1"/>
  <c r="C147" i="1"/>
  <c r="B147" i="1"/>
  <c r="N146" i="1"/>
  <c r="M146" i="1"/>
  <c r="L146" i="1"/>
  <c r="K146" i="1"/>
  <c r="E146" i="1"/>
  <c r="D146" i="1"/>
  <c r="C146" i="1"/>
  <c r="B146" i="1"/>
  <c r="N145" i="1"/>
  <c r="M145" i="1"/>
  <c r="L145" i="1"/>
  <c r="K145" i="1"/>
  <c r="E145" i="1"/>
  <c r="D145" i="1"/>
  <c r="C145" i="1"/>
  <c r="B145" i="1"/>
  <c r="N144" i="1"/>
  <c r="M144" i="1"/>
  <c r="L144" i="1"/>
  <c r="K144" i="1"/>
  <c r="E144" i="1"/>
  <c r="D144" i="1"/>
  <c r="C144" i="1"/>
  <c r="B144" i="1"/>
  <c r="K142" i="1"/>
  <c r="N139" i="1"/>
  <c r="Q139" i="1" s="1"/>
  <c r="L139" i="1"/>
  <c r="K139" i="1"/>
  <c r="E139" i="1"/>
  <c r="F139" i="1" s="1"/>
  <c r="C139" i="1"/>
  <c r="B139" i="1"/>
  <c r="N138" i="1"/>
  <c r="O138" i="1" s="1"/>
  <c r="L138" i="1"/>
  <c r="K138" i="1"/>
  <c r="E138" i="1"/>
  <c r="C138" i="1"/>
  <c r="B138" i="1"/>
  <c r="N137" i="1"/>
  <c r="L137" i="1"/>
  <c r="O137" i="1" s="1"/>
  <c r="K137" i="1"/>
  <c r="Q137" i="1" s="1"/>
  <c r="H137" i="1"/>
  <c r="E137" i="1"/>
  <c r="C137" i="1"/>
  <c r="B137" i="1"/>
  <c r="N136" i="1"/>
  <c r="L136" i="1"/>
  <c r="K136" i="1"/>
  <c r="H136" i="1"/>
  <c r="F136" i="1"/>
  <c r="E136" i="1"/>
  <c r="C136" i="1"/>
  <c r="B136" i="1"/>
  <c r="N135" i="1"/>
  <c r="Q135" i="1" s="1"/>
  <c r="L135" i="1"/>
  <c r="K135" i="1"/>
  <c r="E135" i="1"/>
  <c r="C135" i="1"/>
  <c r="B135" i="1"/>
  <c r="N134" i="1"/>
  <c r="L134" i="1"/>
  <c r="O134" i="1" s="1"/>
  <c r="K134" i="1"/>
  <c r="E134" i="1"/>
  <c r="H134" i="1" s="1"/>
  <c r="C134" i="1"/>
  <c r="B134" i="1"/>
  <c r="N133" i="1"/>
  <c r="O133" i="1" s="1"/>
  <c r="L133" i="1"/>
  <c r="K133" i="1"/>
  <c r="Q133" i="1" s="1"/>
  <c r="E133" i="1"/>
  <c r="F133" i="1" s="1"/>
  <c r="C133" i="1"/>
  <c r="B133" i="1"/>
  <c r="N132" i="1"/>
  <c r="Q132" i="1" s="1"/>
  <c r="L132" i="1"/>
  <c r="K132" i="1"/>
  <c r="E132" i="1"/>
  <c r="H132" i="1" s="1"/>
  <c r="C132" i="1"/>
  <c r="B132" i="1"/>
  <c r="N131" i="1"/>
  <c r="L131" i="1"/>
  <c r="O131" i="1" s="1"/>
  <c r="K131" i="1"/>
  <c r="Q131" i="1" s="1"/>
  <c r="E131" i="1"/>
  <c r="F131" i="1" s="1"/>
  <c r="C131" i="1"/>
  <c r="B131" i="1"/>
  <c r="N130" i="1"/>
  <c r="L130" i="1"/>
  <c r="K130" i="1"/>
  <c r="E130" i="1"/>
  <c r="H130" i="1" s="1"/>
  <c r="C130" i="1"/>
  <c r="B130" i="1"/>
  <c r="O129" i="1"/>
  <c r="N129" i="1"/>
  <c r="L129" i="1"/>
  <c r="K129" i="1"/>
  <c r="E129" i="1"/>
  <c r="H129" i="1" s="1"/>
  <c r="C129" i="1"/>
  <c r="B129" i="1"/>
  <c r="N128" i="1"/>
  <c r="Q128" i="1" s="1"/>
  <c r="L128" i="1"/>
  <c r="K128" i="1"/>
  <c r="E128" i="1"/>
  <c r="F128" i="1" s="1"/>
  <c r="C128" i="1"/>
  <c r="B128" i="1"/>
  <c r="K126" i="1"/>
  <c r="M124" i="1"/>
  <c r="L124" i="1"/>
  <c r="K124" i="1"/>
  <c r="O124" i="1" s="1"/>
  <c r="D124" i="1"/>
  <c r="H124" i="1" s="1"/>
  <c r="C124" i="1"/>
  <c r="B124" i="1"/>
  <c r="R123" i="1"/>
  <c r="Q123" i="1"/>
  <c r="P123" i="1"/>
  <c r="O123" i="1"/>
  <c r="N123" i="1"/>
  <c r="I123" i="1"/>
  <c r="H123" i="1"/>
  <c r="G123" i="1"/>
  <c r="F123" i="1"/>
  <c r="E123" i="1"/>
  <c r="R122" i="1"/>
  <c r="Q122" i="1"/>
  <c r="P122" i="1"/>
  <c r="O122" i="1"/>
  <c r="N122" i="1"/>
  <c r="I122" i="1"/>
  <c r="H122" i="1"/>
  <c r="G122" i="1"/>
  <c r="F122" i="1"/>
  <c r="E122" i="1"/>
  <c r="R121" i="1"/>
  <c r="Q121" i="1"/>
  <c r="P121" i="1"/>
  <c r="O121" i="1"/>
  <c r="N121" i="1"/>
  <c r="I121" i="1"/>
  <c r="H121" i="1"/>
  <c r="G121" i="1"/>
  <c r="F121" i="1"/>
  <c r="E121" i="1"/>
  <c r="R120" i="1"/>
  <c r="Q120" i="1"/>
  <c r="P120" i="1"/>
  <c r="O120" i="1"/>
  <c r="N120" i="1"/>
  <c r="I120" i="1"/>
  <c r="H120" i="1"/>
  <c r="G120" i="1"/>
  <c r="F120" i="1"/>
  <c r="E120" i="1"/>
  <c r="R119" i="1"/>
  <c r="Q119" i="1"/>
  <c r="P119" i="1"/>
  <c r="O119" i="1"/>
  <c r="N119" i="1"/>
  <c r="I119" i="1"/>
  <c r="H119" i="1"/>
  <c r="G119" i="1"/>
  <c r="F119" i="1"/>
  <c r="E119" i="1"/>
  <c r="R118" i="1"/>
  <c r="Q118" i="1"/>
  <c r="P118" i="1"/>
  <c r="O118" i="1"/>
  <c r="N118" i="1"/>
  <c r="I118" i="1"/>
  <c r="H118" i="1"/>
  <c r="G118" i="1"/>
  <c r="F118" i="1"/>
  <c r="E118" i="1"/>
  <c r="R117" i="1"/>
  <c r="Q117" i="1"/>
  <c r="P117" i="1"/>
  <c r="O117" i="1"/>
  <c r="N117" i="1"/>
  <c r="I117" i="1"/>
  <c r="H117" i="1"/>
  <c r="G117" i="1"/>
  <c r="F117" i="1"/>
  <c r="E117" i="1"/>
  <c r="R116" i="1"/>
  <c r="Q116" i="1"/>
  <c r="P116" i="1"/>
  <c r="O116" i="1"/>
  <c r="N116" i="1"/>
  <c r="I116" i="1"/>
  <c r="H116" i="1"/>
  <c r="G116" i="1"/>
  <c r="F116" i="1"/>
  <c r="E116" i="1"/>
  <c r="R115" i="1"/>
  <c r="Q115" i="1"/>
  <c r="P115" i="1"/>
  <c r="O115" i="1"/>
  <c r="N115" i="1"/>
  <c r="I115" i="1"/>
  <c r="H115" i="1"/>
  <c r="G115" i="1"/>
  <c r="F115" i="1"/>
  <c r="E115" i="1"/>
  <c r="R114" i="1"/>
  <c r="Q114" i="1"/>
  <c r="P114" i="1"/>
  <c r="O114" i="1"/>
  <c r="N114" i="1"/>
  <c r="I114" i="1"/>
  <c r="H114" i="1"/>
  <c r="G114" i="1"/>
  <c r="F114" i="1"/>
  <c r="E114" i="1"/>
  <c r="R113" i="1"/>
  <c r="I113" i="1"/>
  <c r="K112" i="1"/>
  <c r="R110" i="1"/>
  <c r="M110" i="1"/>
  <c r="Q110" i="1" s="1"/>
  <c r="L110" i="1"/>
  <c r="K110" i="1"/>
  <c r="O110" i="1" s="1"/>
  <c r="D110" i="1"/>
  <c r="C110" i="1"/>
  <c r="B110" i="1"/>
  <c r="R109" i="1"/>
  <c r="Q109" i="1"/>
  <c r="P109" i="1"/>
  <c r="O109" i="1"/>
  <c r="N109" i="1"/>
  <c r="I109" i="1"/>
  <c r="H109" i="1"/>
  <c r="G109" i="1"/>
  <c r="F109" i="1"/>
  <c r="E109" i="1"/>
  <c r="R108" i="1"/>
  <c r="Q108" i="1"/>
  <c r="P108" i="1"/>
  <c r="O108" i="1"/>
  <c r="N108" i="1"/>
  <c r="I108" i="1"/>
  <c r="H108" i="1"/>
  <c r="G108" i="1"/>
  <c r="F108" i="1"/>
  <c r="E108" i="1"/>
  <c r="R107" i="1"/>
  <c r="Q107" i="1"/>
  <c r="P107" i="1"/>
  <c r="O107" i="1"/>
  <c r="N107" i="1"/>
  <c r="I107" i="1"/>
  <c r="H107" i="1"/>
  <c r="G107" i="1"/>
  <c r="F107" i="1"/>
  <c r="E107" i="1"/>
  <c r="R106" i="1"/>
  <c r="Q106" i="1"/>
  <c r="P106" i="1"/>
  <c r="O106" i="1"/>
  <c r="N106" i="1"/>
  <c r="I106" i="1"/>
  <c r="H106" i="1"/>
  <c r="G106" i="1"/>
  <c r="F106" i="1"/>
  <c r="E106" i="1"/>
  <c r="R105" i="1"/>
  <c r="Q105" i="1"/>
  <c r="P105" i="1"/>
  <c r="O105" i="1"/>
  <c r="N105" i="1"/>
  <c r="I105" i="1"/>
  <c r="H105" i="1"/>
  <c r="G105" i="1"/>
  <c r="F105" i="1"/>
  <c r="E105" i="1"/>
  <c r="R104" i="1"/>
  <c r="Q104" i="1"/>
  <c r="P104" i="1"/>
  <c r="O104" i="1"/>
  <c r="N104" i="1"/>
  <c r="I104" i="1"/>
  <c r="H104" i="1"/>
  <c r="G104" i="1"/>
  <c r="F104" i="1"/>
  <c r="E104" i="1"/>
  <c r="R103" i="1"/>
  <c r="Q103" i="1"/>
  <c r="P103" i="1"/>
  <c r="O103" i="1"/>
  <c r="N103" i="1"/>
  <c r="I103" i="1"/>
  <c r="H103" i="1"/>
  <c r="G103" i="1"/>
  <c r="F103" i="1"/>
  <c r="E103" i="1"/>
  <c r="R102" i="1"/>
  <c r="Q102" i="1"/>
  <c r="P102" i="1"/>
  <c r="O102" i="1"/>
  <c r="N102" i="1"/>
  <c r="I102" i="1"/>
  <c r="H102" i="1"/>
  <c r="G102" i="1"/>
  <c r="F102" i="1"/>
  <c r="E102" i="1"/>
  <c r="R101" i="1"/>
  <c r="Q101" i="1"/>
  <c r="P101" i="1"/>
  <c r="O101" i="1"/>
  <c r="N101" i="1"/>
  <c r="I101" i="1"/>
  <c r="H101" i="1"/>
  <c r="G101" i="1"/>
  <c r="F101" i="1"/>
  <c r="E101" i="1"/>
  <c r="R100" i="1"/>
  <c r="Q100" i="1"/>
  <c r="P100" i="1"/>
  <c r="O100" i="1"/>
  <c r="N100" i="1"/>
  <c r="I100" i="1"/>
  <c r="H100" i="1"/>
  <c r="G100" i="1"/>
  <c r="F100" i="1"/>
  <c r="E100" i="1"/>
  <c r="R99" i="1"/>
  <c r="Q99" i="1"/>
  <c r="P99" i="1"/>
  <c r="O99" i="1"/>
  <c r="N99" i="1"/>
  <c r="I99" i="1"/>
  <c r="H99" i="1"/>
  <c r="G99" i="1"/>
  <c r="F99" i="1"/>
  <c r="E99" i="1"/>
  <c r="R98" i="1"/>
  <c r="Q98" i="1"/>
  <c r="P98" i="1"/>
  <c r="O98" i="1"/>
  <c r="N98" i="1"/>
  <c r="I98" i="1"/>
  <c r="H98" i="1"/>
  <c r="G98" i="1"/>
  <c r="F98" i="1"/>
  <c r="E98" i="1"/>
  <c r="R97" i="1"/>
  <c r="Q97" i="1"/>
  <c r="P97" i="1"/>
  <c r="O97" i="1"/>
  <c r="N97" i="1"/>
  <c r="I97" i="1"/>
  <c r="H97" i="1"/>
  <c r="G97" i="1"/>
  <c r="F97" i="1"/>
  <c r="E97" i="1"/>
  <c r="R96" i="1"/>
  <c r="Q96" i="1"/>
  <c r="P96" i="1"/>
  <c r="O96" i="1"/>
  <c r="N96" i="1"/>
  <c r="I96" i="1"/>
  <c r="H96" i="1"/>
  <c r="G96" i="1"/>
  <c r="F96" i="1"/>
  <c r="E96" i="1"/>
  <c r="R95" i="1"/>
  <c r="Q95" i="1"/>
  <c r="P95" i="1"/>
  <c r="O95" i="1"/>
  <c r="N95" i="1"/>
  <c r="I95" i="1"/>
  <c r="H95" i="1"/>
  <c r="G95" i="1"/>
  <c r="F95" i="1"/>
  <c r="E95" i="1"/>
  <c r="R94" i="1"/>
  <c r="Q94" i="1"/>
  <c r="P94" i="1"/>
  <c r="O94" i="1"/>
  <c r="N94" i="1"/>
  <c r="I94" i="1"/>
  <c r="H94" i="1"/>
  <c r="G94" i="1"/>
  <c r="F94" i="1"/>
  <c r="E94" i="1"/>
  <c r="R93" i="1"/>
  <c r="Q93" i="1"/>
  <c r="P93" i="1"/>
  <c r="O93" i="1"/>
  <c r="N93" i="1"/>
  <c r="I93" i="1"/>
  <c r="H93" i="1"/>
  <c r="G93" i="1"/>
  <c r="F93" i="1"/>
  <c r="E93" i="1"/>
  <c r="M92" i="1"/>
  <c r="R92" i="1" s="1"/>
  <c r="L92" i="1"/>
  <c r="K92" i="1"/>
  <c r="Q92" i="1" s="1"/>
  <c r="D92" i="1"/>
  <c r="I92" i="1" s="1"/>
  <c r="C92" i="1"/>
  <c r="B92" i="1"/>
  <c r="R91" i="1"/>
  <c r="Q91" i="1"/>
  <c r="P91" i="1"/>
  <c r="O91" i="1"/>
  <c r="N91" i="1"/>
  <c r="I91" i="1"/>
  <c r="H91" i="1"/>
  <c r="G91" i="1"/>
  <c r="F91" i="1"/>
  <c r="E91" i="1"/>
  <c r="R90" i="1"/>
  <c r="Q90" i="1"/>
  <c r="P90" i="1"/>
  <c r="O90" i="1"/>
  <c r="N90" i="1"/>
  <c r="I90" i="1"/>
  <c r="H90" i="1"/>
  <c r="G90" i="1"/>
  <c r="F90" i="1"/>
  <c r="E90" i="1"/>
  <c r="R89" i="1"/>
  <c r="Q89" i="1"/>
  <c r="P89" i="1"/>
  <c r="O89" i="1"/>
  <c r="N89" i="1"/>
  <c r="I89" i="1"/>
  <c r="H89" i="1"/>
  <c r="G89" i="1"/>
  <c r="F89" i="1"/>
  <c r="E89" i="1"/>
  <c r="R88" i="1"/>
  <c r="Q88" i="1"/>
  <c r="P88" i="1"/>
  <c r="O88" i="1"/>
  <c r="N88" i="1"/>
  <c r="I88" i="1"/>
  <c r="H88" i="1"/>
  <c r="G88" i="1"/>
  <c r="F88" i="1"/>
  <c r="E88" i="1"/>
  <c r="R87" i="1"/>
  <c r="I87" i="1"/>
  <c r="K86" i="1"/>
  <c r="R83" i="1"/>
  <c r="Q83" i="1"/>
  <c r="P83" i="1"/>
  <c r="O83" i="1"/>
  <c r="N83" i="1"/>
  <c r="I83" i="1"/>
  <c r="H83" i="1"/>
  <c r="G83" i="1"/>
  <c r="F83" i="1"/>
  <c r="E83" i="1"/>
  <c r="R82" i="1"/>
  <c r="Q82" i="1"/>
  <c r="P82" i="1"/>
  <c r="O82" i="1"/>
  <c r="N82" i="1"/>
  <c r="I82" i="1"/>
  <c r="H82" i="1"/>
  <c r="G82" i="1"/>
  <c r="F82" i="1"/>
  <c r="E82" i="1"/>
  <c r="R81" i="1"/>
  <c r="Q81" i="1"/>
  <c r="P81" i="1"/>
  <c r="O81" i="1"/>
  <c r="N81" i="1"/>
  <c r="I81" i="1"/>
  <c r="H81" i="1"/>
  <c r="G81" i="1"/>
  <c r="F81" i="1"/>
  <c r="E81" i="1"/>
  <c r="R80" i="1"/>
  <c r="Q80" i="1"/>
  <c r="P80" i="1"/>
  <c r="O80" i="1"/>
  <c r="N80" i="1"/>
  <c r="I80" i="1"/>
  <c r="H80" i="1"/>
  <c r="G80" i="1"/>
  <c r="F80" i="1"/>
  <c r="E80" i="1"/>
  <c r="R79" i="1"/>
  <c r="Q79" i="1"/>
  <c r="P79" i="1"/>
  <c r="O79" i="1"/>
  <c r="N79" i="1"/>
  <c r="I79" i="1"/>
  <c r="H79" i="1"/>
  <c r="G79" i="1"/>
  <c r="F79" i="1"/>
  <c r="E79" i="1"/>
  <c r="R78" i="1"/>
  <c r="Q78" i="1"/>
  <c r="P78" i="1"/>
  <c r="O78" i="1"/>
  <c r="N78" i="1"/>
  <c r="I78" i="1"/>
  <c r="H78" i="1"/>
  <c r="G78" i="1"/>
  <c r="F78" i="1"/>
  <c r="E78" i="1"/>
  <c r="R77" i="1"/>
  <c r="Q77" i="1"/>
  <c r="P77" i="1"/>
  <c r="O77" i="1"/>
  <c r="N77" i="1"/>
  <c r="I77" i="1"/>
  <c r="H77" i="1"/>
  <c r="G77" i="1"/>
  <c r="F77" i="1"/>
  <c r="E77" i="1"/>
  <c r="R76" i="1"/>
  <c r="Q76" i="1"/>
  <c r="P76" i="1"/>
  <c r="O76" i="1"/>
  <c r="N76" i="1"/>
  <c r="I76" i="1"/>
  <c r="H76" i="1"/>
  <c r="G76" i="1"/>
  <c r="F76" i="1"/>
  <c r="E76" i="1"/>
  <c r="R75" i="1"/>
  <c r="Q75" i="1"/>
  <c r="P75" i="1"/>
  <c r="O75" i="1"/>
  <c r="N75" i="1"/>
  <c r="I75" i="1"/>
  <c r="H75" i="1"/>
  <c r="G75" i="1"/>
  <c r="F75" i="1"/>
  <c r="E75" i="1"/>
  <c r="R74" i="1"/>
  <c r="Q74" i="1"/>
  <c r="P74" i="1"/>
  <c r="O74" i="1"/>
  <c r="N74" i="1"/>
  <c r="I74" i="1"/>
  <c r="H74" i="1"/>
  <c r="G74" i="1"/>
  <c r="F74" i="1"/>
  <c r="E74" i="1"/>
  <c r="R73" i="1"/>
  <c r="Q73" i="1"/>
  <c r="P73" i="1"/>
  <c r="O73" i="1"/>
  <c r="N73" i="1"/>
  <c r="I73" i="1"/>
  <c r="H73" i="1"/>
  <c r="G73" i="1"/>
  <c r="F73" i="1"/>
  <c r="E73" i="1"/>
  <c r="R72" i="1"/>
  <c r="Q72" i="1"/>
  <c r="P72" i="1"/>
  <c r="O72" i="1"/>
  <c r="N72" i="1"/>
  <c r="I72" i="1"/>
  <c r="H72" i="1"/>
  <c r="G72" i="1"/>
  <c r="F72" i="1"/>
  <c r="E72" i="1"/>
  <c r="R71" i="1"/>
  <c r="I71" i="1"/>
  <c r="K70" i="1"/>
  <c r="M68" i="1"/>
  <c r="L68" i="1"/>
  <c r="K68" i="1"/>
  <c r="D68" i="1"/>
  <c r="H68" i="1" s="1"/>
  <c r="C68" i="1"/>
  <c r="B68" i="1"/>
  <c r="R67" i="1"/>
  <c r="Q67" i="1"/>
  <c r="P67" i="1"/>
  <c r="O67" i="1"/>
  <c r="N67" i="1"/>
  <c r="I67" i="1"/>
  <c r="H67" i="1"/>
  <c r="G67" i="1"/>
  <c r="F67" i="1"/>
  <c r="E67" i="1"/>
  <c r="R66" i="1"/>
  <c r="Q66" i="1"/>
  <c r="P66" i="1"/>
  <c r="O66" i="1"/>
  <c r="N66" i="1"/>
  <c r="I66" i="1"/>
  <c r="H66" i="1"/>
  <c r="G66" i="1"/>
  <c r="F66" i="1"/>
  <c r="E66" i="1"/>
  <c r="R65" i="1"/>
  <c r="Q65" i="1"/>
  <c r="P65" i="1"/>
  <c r="O65" i="1"/>
  <c r="N65" i="1"/>
  <c r="I65" i="1"/>
  <c r="H65" i="1"/>
  <c r="G65" i="1"/>
  <c r="F65" i="1"/>
  <c r="E65" i="1"/>
  <c r="R64" i="1"/>
  <c r="Q64" i="1"/>
  <c r="P64" i="1"/>
  <c r="O64" i="1"/>
  <c r="N64" i="1"/>
  <c r="I64" i="1"/>
  <c r="H64" i="1"/>
  <c r="G64" i="1"/>
  <c r="F64" i="1"/>
  <c r="E64" i="1"/>
  <c r="R63" i="1"/>
  <c r="Q63" i="1"/>
  <c r="P63" i="1"/>
  <c r="O63" i="1"/>
  <c r="N63" i="1"/>
  <c r="I63" i="1"/>
  <c r="H63" i="1"/>
  <c r="G63" i="1"/>
  <c r="F63" i="1"/>
  <c r="E63" i="1"/>
  <c r="R62" i="1"/>
  <c r="Q62" i="1"/>
  <c r="P62" i="1"/>
  <c r="O62" i="1"/>
  <c r="N62" i="1"/>
  <c r="I62" i="1"/>
  <c r="H62" i="1"/>
  <c r="G62" i="1"/>
  <c r="F62" i="1"/>
  <c r="E62" i="1"/>
  <c r="R61" i="1"/>
  <c r="Q61" i="1"/>
  <c r="P61" i="1"/>
  <c r="O61" i="1"/>
  <c r="N61" i="1"/>
  <c r="I61" i="1"/>
  <c r="H61" i="1"/>
  <c r="G61" i="1"/>
  <c r="F61" i="1"/>
  <c r="E61" i="1"/>
  <c r="R60" i="1"/>
  <c r="Q60" i="1"/>
  <c r="P60" i="1"/>
  <c r="O60" i="1"/>
  <c r="N60" i="1"/>
  <c r="I60" i="1"/>
  <c r="H60" i="1"/>
  <c r="G60" i="1"/>
  <c r="F60" i="1"/>
  <c r="E60" i="1"/>
  <c r="R59" i="1"/>
  <c r="Q59" i="1"/>
  <c r="P59" i="1"/>
  <c r="O59" i="1"/>
  <c r="N59" i="1"/>
  <c r="I59" i="1"/>
  <c r="H59" i="1"/>
  <c r="G59" i="1"/>
  <c r="F59" i="1"/>
  <c r="E59" i="1"/>
  <c r="R58" i="1"/>
  <c r="Q58" i="1"/>
  <c r="P58" i="1"/>
  <c r="O58" i="1"/>
  <c r="N58" i="1"/>
  <c r="I58" i="1"/>
  <c r="H58" i="1"/>
  <c r="G58" i="1"/>
  <c r="F58" i="1"/>
  <c r="E58" i="1"/>
  <c r="R57" i="1"/>
  <c r="I57" i="1"/>
  <c r="K56" i="1"/>
  <c r="M54" i="1"/>
  <c r="L54" i="1"/>
  <c r="K54" i="1"/>
  <c r="H54" i="1"/>
  <c r="G54" i="1"/>
  <c r="E54" i="1"/>
  <c r="D54" i="1"/>
  <c r="C54" i="1"/>
  <c r="B54" i="1"/>
  <c r="R53" i="1"/>
  <c r="Q53" i="1"/>
  <c r="P53" i="1"/>
  <c r="O53" i="1"/>
  <c r="N53" i="1"/>
  <c r="I53" i="1"/>
  <c r="H53" i="1"/>
  <c r="G53" i="1"/>
  <c r="F53" i="1"/>
  <c r="E53" i="1"/>
  <c r="R52" i="1"/>
  <c r="Q52" i="1"/>
  <c r="P52" i="1"/>
  <c r="O52" i="1"/>
  <c r="N52" i="1"/>
  <c r="I52" i="1"/>
  <c r="H52" i="1"/>
  <c r="G52" i="1"/>
  <c r="F52" i="1"/>
  <c r="E52" i="1"/>
  <c r="R51" i="1"/>
  <c r="Q51" i="1"/>
  <c r="P51" i="1"/>
  <c r="O51" i="1"/>
  <c r="N51" i="1"/>
  <c r="I51" i="1"/>
  <c r="H51" i="1"/>
  <c r="G51" i="1"/>
  <c r="F51" i="1"/>
  <c r="E51" i="1"/>
  <c r="R50" i="1"/>
  <c r="Q50" i="1"/>
  <c r="P50" i="1"/>
  <c r="O50" i="1"/>
  <c r="N50" i="1"/>
  <c r="I50" i="1"/>
  <c r="H50" i="1"/>
  <c r="G50" i="1"/>
  <c r="F50" i="1"/>
  <c r="E50" i="1"/>
  <c r="R49" i="1"/>
  <c r="Q49" i="1"/>
  <c r="P49" i="1"/>
  <c r="O49" i="1"/>
  <c r="N49" i="1"/>
  <c r="I49" i="1"/>
  <c r="H49" i="1"/>
  <c r="G49" i="1"/>
  <c r="F49" i="1"/>
  <c r="E49" i="1"/>
  <c r="R48" i="1"/>
  <c r="Q48" i="1"/>
  <c r="P48" i="1"/>
  <c r="O48" i="1"/>
  <c r="N48" i="1"/>
  <c r="I48" i="1"/>
  <c r="H48" i="1"/>
  <c r="G48" i="1"/>
  <c r="F48" i="1"/>
  <c r="E48" i="1"/>
  <c r="R47" i="1"/>
  <c r="Q47" i="1"/>
  <c r="P47" i="1"/>
  <c r="O47" i="1"/>
  <c r="N47" i="1"/>
  <c r="I47" i="1"/>
  <c r="H47" i="1"/>
  <c r="G47" i="1"/>
  <c r="F47" i="1"/>
  <c r="E47" i="1"/>
  <c r="R46" i="1"/>
  <c r="Q46" i="1"/>
  <c r="P46" i="1"/>
  <c r="O46" i="1"/>
  <c r="N46" i="1"/>
  <c r="I46" i="1"/>
  <c r="H46" i="1"/>
  <c r="G46" i="1"/>
  <c r="F46" i="1"/>
  <c r="E46" i="1"/>
  <c r="R45" i="1"/>
  <c r="Q45" i="1"/>
  <c r="P45" i="1"/>
  <c r="O45" i="1"/>
  <c r="N45" i="1"/>
  <c r="I45" i="1"/>
  <c r="H45" i="1"/>
  <c r="G45" i="1"/>
  <c r="F45" i="1"/>
  <c r="E45" i="1"/>
  <c r="R44" i="1"/>
  <c r="Q44" i="1"/>
  <c r="P44" i="1"/>
  <c r="O44" i="1"/>
  <c r="N44" i="1"/>
  <c r="I44" i="1"/>
  <c r="H44" i="1"/>
  <c r="G44" i="1"/>
  <c r="F44" i="1"/>
  <c r="E44" i="1"/>
  <c r="R43" i="1"/>
  <c r="Q43" i="1"/>
  <c r="P43" i="1"/>
  <c r="O43" i="1"/>
  <c r="N43" i="1"/>
  <c r="I43" i="1"/>
  <c r="H43" i="1"/>
  <c r="G43" i="1"/>
  <c r="F43" i="1"/>
  <c r="E43" i="1"/>
  <c r="R42" i="1"/>
  <c r="Q42" i="1"/>
  <c r="P42" i="1"/>
  <c r="O42" i="1"/>
  <c r="N42" i="1"/>
  <c r="I42" i="1"/>
  <c r="H42" i="1"/>
  <c r="G42" i="1"/>
  <c r="F42" i="1"/>
  <c r="E42" i="1"/>
  <c r="R41" i="1"/>
  <c r="Q41" i="1"/>
  <c r="P41" i="1"/>
  <c r="O41" i="1"/>
  <c r="N41" i="1"/>
  <c r="I41" i="1"/>
  <c r="H41" i="1"/>
  <c r="G41" i="1"/>
  <c r="F41" i="1"/>
  <c r="E41" i="1"/>
  <c r="R40" i="1"/>
  <c r="Q40" i="1"/>
  <c r="P40" i="1"/>
  <c r="O40" i="1"/>
  <c r="N40" i="1"/>
  <c r="I40" i="1"/>
  <c r="H40" i="1"/>
  <c r="G40" i="1"/>
  <c r="F40" i="1"/>
  <c r="E40" i="1"/>
  <c r="R39" i="1"/>
  <c r="Q39" i="1"/>
  <c r="P39" i="1"/>
  <c r="O39" i="1"/>
  <c r="N39" i="1"/>
  <c r="I39" i="1"/>
  <c r="H39" i="1"/>
  <c r="G39" i="1"/>
  <c r="F39" i="1"/>
  <c r="E39" i="1"/>
  <c r="R38" i="1"/>
  <c r="Q38" i="1"/>
  <c r="P38" i="1"/>
  <c r="O38" i="1"/>
  <c r="N38" i="1"/>
  <c r="I38" i="1"/>
  <c r="H38" i="1"/>
  <c r="G38" i="1"/>
  <c r="F38" i="1"/>
  <c r="E38" i="1"/>
  <c r="R37" i="1"/>
  <c r="Q37" i="1"/>
  <c r="P37" i="1"/>
  <c r="O37" i="1"/>
  <c r="N37" i="1"/>
  <c r="I37" i="1"/>
  <c r="H37" i="1"/>
  <c r="G37" i="1"/>
  <c r="F37" i="1"/>
  <c r="E37" i="1"/>
  <c r="R36" i="1"/>
  <c r="Q36" i="1"/>
  <c r="P36" i="1"/>
  <c r="O36" i="1"/>
  <c r="N36" i="1"/>
  <c r="I36" i="1"/>
  <c r="H36" i="1"/>
  <c r="G36" i="1"/>
  <c r="F36" i="1"/>
  <c r="E36" i="1"/>
  <c r="R35" i="1"/>
  <c r="Q35" i="1"/>
  <c r="P35" i="1"/>
  <c r="O35" i="1"/>
  <c r="N35" i="1"/>
  <c r="I35" i="1"/>
  <c r="H35" i="1"/>
  <c r="G35" i="1"/>
  <c r="F35" i="1"/>
  <c r="E35" i="1"/>
  <c r="R34" i="1"/>
  <c r="Q34" i="1"/>
  <c r="P34" i="1"/>
  <c r="O34" i="1"/>
  <c r="N34" i="1"/>
  <c r="I34" i="1"/>
  <c r="H34" i="1"/>
  <c r="G34" i="1"/>
  <c r="F34" i="1"/>
  <c r="E34" i="1"/>
  <c r="R33" i="1"/>
  <c r="Q33" i="1"/>
  <c r="P33" i="1"/>
  <c r="O33" i="1"/>
  <c r="N33" i="1"/>
  <c r="I33" i="1"/>
  <c r="H33" i="1"/>
  <c r="G33" i="1"/>
  <c r="F33" i="1"/>
  <c r="E33" i="1"/>
  <c r="R32" i="1"/>
  <c r="Q32" i="1"/>
  <c r="P32" i="1"/>
  <c r="O32" i="1"/>
  <c r="N32" i="1"/>
  <c r="I32" i="1"/>
  <c r="H32" i="1"/>
  <c r="G32" i="1"/>
  <c r="F32" i="1"/>
  <c r="E32" i="1"/>
  <c r="R31" i="1"/>
  <c r="Q31" i="1"/>
  <c r="P31" i="1"/>
  <c r="O31" i="1"/>
  <c r="N31" i="1"/>
  <c r="I31" i="1"/>
  <c r="H31" i="1"/>
  <c r="G31" i="1"/>
  <c r="F31" i="1"/>
  <c r="E31" i="1"/>
  <c r="R30" i="1"/>
  <c r="Q30" i="1"/>
  <c r="P30" i="1"/>
  <c r="O30" i="1"/>
  <c r="N30" i="1"/>
  <c r="I30" i="1"/>
  <c r="H30" i="1"/>
  <c r="G30" i="1"/>
  <c r="F30" i="1"/>
  <c r="E30" i="1"/>
  <c r="R29" i="1"/>
  <c r="Q29" i="1"/>
  <c r="P29" i="1"/>
  <c r="O29" i="1"/>
  <c r="N29" i="1"/>
  <c r="I29" i="1"/>
  <c r="H29" i="1"/>
  <c r="G29" i="1"/>
  <c r="F29" i="1"/>
  <c r="E29" i="1"/>
  <c r="R24" i="1"/>
  <c r="Q24" i="1"/>
  <c r="P24" i="1"/>
  <c r="O24" i="1"/>
  <c r="N24" i="1"/>
  <c r="I24" i="1"/>
  <c r="H24" i="1"/>
  <c r="G24" i="1"/>
  <c r="F24" i="1"/>
  <c r="E24" i="1"/>
  <c r="R23" i="1"/>
  <c r="Q23" i="1"/>
  <c r="P23" i="1"/>
  <c r="O23" i="1"/>
  <c r="N23" i="1"/>
  <c r="I23" i="1"/>
  <c r="H23" i="1"/>
  <c r="G23" i="1"/>
  <c r="F23" i="1"/>
  <c r="E23" i="1"/>
  <c r="R22" i="1"/>
  <c r="I22" i="1"/>
  <c r="K21" i="1"/>
  <c r="R18" i="1"/>
  <c r="Q18" i="1"/>
  <c r="P18" i="1"/>
  <c r="O18" i="1"/>
  <c r="N18" i="1"/>
  <c r="I18" i="1"/>
  <c r="H18" i="1"/>
  <c r="G18" i="1"/>
  <c r="F18" i="1"/>
  <c r="E18" i="1"/>
  <c r="R17" i="1"/>
  <c r="Q17" i="1"/>
  <c r="P17" i="1"/>
  <c r="O17" i="1"/>
  <c r="N17" i="1"/>
  <c r="I17" i="1"/>
  <c r="H17" i="1"/>
  <c r="G17" i="1"/>
  <c r="F17" i="1"/>
  <c r="E17" i="1"/>
  <c r="R16" i="1"/>
  <c r="Q16" i="1"/>
  <c r="P16" i="1"/>
  <c r="O16" i="1"/>
  <c r="N16" i="1"/>
  <c r="I16" i="1"/>
  <c r="H16" i="1"/>
  <c r="G16" i="1"/>
  <c r="F16" i="1"/>
  <c r="E16" i="1"/>
  <c r="R15" i="1"/>
  <c r="Q15" i="1"/>
  <c r="P15" i="1"/>
  <c r="O15" i="1"/>
  <c r="N15" i="1"/>
  <c r="I15" i="1"/>
  <c r="H15" i="1"/>
  <c r="G15" i="1"/>
  <c r="F15" i="1"/>
  <c r="E15" i="1"/>
  <c r="R14" i="1"/>
  <c r="Q14" i="1"/>
  <c r="P14" i="1"/>
  <c r="O14" i="1"/>
  <c r="N14" i="1"/>
  <c r="I14" i="1"/>
  <c r="H14" i="1"/>
  <c r="G14" i="1"/>
  <c r="F14" i="1"/>
  <c r="E14" i="1"/>
  <c r="R13" i="1"/>
  <c r="Q13" i="1"/>
  <c r="P13" i="1"/>
  <c r="O13" i="1"/>
  <c r="N13" i="1"/>
  <c r="I13" i="1"/>
  <c r="H13" i="1"/>
  <c r="G13" i="1"/>
  <c r="F13" i="1"/>
  <c r="E13" i="1"/>
  <c r="R12" i="1"/>
  <c r="Q12" i="1"/>
  <c r="P12" i="1"/>
  <c r="O12" i="1"/>
  <c r="N12" i="1"/>
  <c r="I12" i="1"/>
  <c r="H12" i="1"/>
  <c r="G12" i="1"/>
  <c r="F12" i="1"/>
  <c r="E12" i="1"/>
  <c r="R11" i="1"/>
  <c r="Q11" i="1"/>
  <c r="P11" i="1"/>
  <c r="O11" i="1"/>
  <c r="N11" i="1"/>
  <c r="I11" i="1"/>
  <c r="H11" i="1"/>
  <c r="G11" i="1"/>
  <c r="F11" i="1"/>
  <c r="E11" i="1"/>
  <c r="R10" i="1"/>
  <c r="Q10" i="1"/>
  <c r="P10" i="1"/>
  <c r="O10" i="1"/>
  <c r="N10" i="1"/>
  <c r="I10" i="1"/>
  <c r="H10" i="1"/>
  <c r="G10" i="1"/>
  <c r="F10" i="1"/>
  <c r="E10" i="1"/>
  <c r="R9" i="1"/>
  <c r="Q9" i="1"/>
  <c r="P9" i="1"/>
  <c r="O9" i="1"/>
  <c r="N9" i="1"/>
  <c r="I9" i="1"/>
  <c r="H9" i="1"/>
  <c r="G9" i="1"/>
  <c r="F9" i="1"/>
  <c r="E9" i="1"/>
  <c r="R8" i="1"/>
  <c r="Q8" i="1"/>
  <c r="P8" i="1"/>
  <c r="O8" i="1"/>
  <c r="N8" i="1"/>
  <c r="I8" i="1"/>
  <c r="H8" i="1"/>
  <c r="G8" i="1"/>
  <c r="F8" i="1"/>
  <c r="E8" i="1"/>
  <c r="R7" i="1"/>
  <c r="Q7" i="1"/>
  <c r="P7" i="1"/>
  <c r="O7" i="1"/>
  <c r="N7" i="1"/>
  <c r="I7" i="1"/>
  <c r="H7" i="1"/>
  <c r="G7" i="1"/>
  <c r="F7" i="1"/>
  <c r="E7" i="1"/>
  <c r="R6" i="1"/>
  <c r="I6" i="1"/>
  <c r="K5" i="1"/>
  <c r="F132" i="1" l="1"/>
  <c r="O139" i="1"/>
  <c r="F162" i="1"/>
  <c r="O54" i="1"/>
  <c r="P92" i="1"/>
  <c r="H128" i="1"/>
  <c r="Q129" i="1"/>
  <c r="Q134" i="1"/>
  <c r="O135" i="1"/>
  <c r="O145" i="1"/>
  <c r="Q150" i="1"/>
  <c r="F171" i="1"/>
  <c r="G110" i="1"/>
  <c r="E124" i="1"/>
  <c r="M180" i="1"/>
  <c r="Q130" i="1"/>
  <c r="Q136" i="1"/>
  <c r="H139" i="1"/>
  <c r="H144" i="1"/>
  <c r="Q152" i="1"/>
  <c r="Q153" i="1"/>
  <c r="Q154" i="1"/>
  <c r="Q156" i="1"/>
  <c r="O157" i="1"/>
  <c r="Q158" i="1"/>
  <c r="H175" i="1"/>
  <c r="F129" i="1"/>
  <c r="H133" i="1"/>
  <c r="R124" i="1"/>
  <c r="O130" i="1"/>
  <c r="H135" i="1"/>
  <c r="O158" i="1"/>
  <c r="Q159" i="1"/>
  <c r="O173" i="1"/>
  <c r="H131" i="1"/>
  <c r="F135" i="1"/>
  <c r="F137" i="1"/>
  <c r="F138" i="1"/>
  <c r="Q171" i="1"/>
  <c r="Q176" i="1"/>
  <c r="H178" i="1"/>
  <c r="Q138" i="1"/>
  <c r="H161" i="1"/>
  <c r="F165" i="1"/>
  <c r="H146" i="1"/>
  <c r="H147" i="1"/>
  <c r="N54" i="1"/>
  <c r="P68" i="1"/>
  <c r="F144" i="1"/>
  <c r="H163" i="1"/>
  <c r="H177" i="1"/>
  <c r="H145" i="1"/>
  <c r="F146" i="1"/>
  <c r="O154" i="1"/>
  <c r="F159" i="1"/>
  <c r="H170" i="1"/>
  <c r="O171" i="1"/>
  <c r="Q172" i="1"/>
  <c r="O149" i="1"/>
  <c r="Q54" i="1"/>
  <c r="F170" i="1"/>
  <c r="F54" i="1"/>
  <c r="L180" i="1"/>
  <c r="Q160" i="1"/>
  <c r="O175" i="1"/>
  <c r="Q177" i="1"/>
  <c r="Q144" i="1"/>
  <c r="Q146" i="1"/>
  <c r="H176" i="1"/>
  <c r="O147" i="1"/>
  <c r="F155" i="1"/>
  <c r="H155" i="1"/>
  <c r="F175" i="1"/>
  <c r="F179" i="1"/>
  <c r="P54" i="1"/>
  <c r="I110" i="1"/>
  <c r="P124" i="1"/>
  <c r="O152" i="1"/>
  <c r="O156" i="1"/>
  <c r="F164" i="1"/>
  <c r="E166" i="1"/>
  <c r="H171" i="1"/>
  <c r="Q174" i="1"/>
  <c r="F177" i="1"/>
  <c r="F178" i="1"/>
  <c r="D180" i="1"/>
  <c r="E148" i="1"/>
  <c r="F151" i="1"/>
  <c r="H164" i="1"/>
  <c r="K166" i="1"/>
  <c r="H174" i="1"/>
  <c r="E180" i="1"/>
  <c r="O68" i="1"/>
  <c r="L166" i="1"/>
  <c r="G124" i="1"/>
  <c r="O144" i="1"/>
  <c r="Q170" i="1"/>
  <c r="F174" i="1"/>
  <c r="G68" i="1"/>
  <c r="Q68" i="1"/>
  <c r="H92" i="1"/>
  <c r="B166" i="1"/>
  <c r="P110" i="1"/>
  <c r="I124" i="1"/>
  <c r="F147" i="1"/>
  <c r="H152" i="1"/>
  <c r="H156" i="1"/>
  <c r="H160" i="1"/>
  <c r="Q162" i="1"/>
  <c r="H165" i="1"/>
  <c r="Q179" i="1"/>
  <c r="F68" i="1"/>
  <c r="R68" i="1"/>
  <c r="G92" i="1"/>
  <c r="C166" i="1"/>
  <c r="I68" i="1"/>
  <c r="F110" i="1"/>
  <c r="F124" i="1"/>
  <c r="N180" i="1"/>
  <c r="O180" i="1" s="1"/>
  <c r="O146" i="1"/>
  <c r="H149" i="1"/>
  <c r="F150" i="1"/>
  <c r="O151" i="1"/>
  <c r="H153" i="1"/>
  <c r="F154" i="1"/>
  <c r="O155" i="1"/>
  <c r="H157" i="1"/>
  <c r="F158" i="1"/>
  <c r="H162" i="1"/>
  <c r="Q164" i="1"/>
  <c r="O177" i="1"/>
  <c r="Q178" i="1"/>
  <c r="H110" i="1"/>
  <c r="C180" i="1"/>
  <c r="N124" i="1"/>
  <c r="F145" i="1"/>
  <c r="H150" i="1"/>
  <c r="H154" i="1"/>
  <c r="H158" i="1"/>
  <c r="O160" i="1"/>
  <c r="F163" i="1"/>
  <c r="O165" i="1"/>
  <c r="Q173" i="1"/>
  <c r="B180" i="1"/>
  <c r="F130" i="1"/>
  <c r="F134" i="1"/>
  <c r="O153" i="1"/>
  <c r="O159" i="1"/>
  <c r="I54" i="1"/>
  <c r="R54" i="1"/>
  <c r="O128" i="1"/>
  <c r="O132" i="1"/>
  <c r="O136" i="1"/>
  <c r="H138" i="1"/>
  <c r="Q145" i="1"/>
  <c r="Q147" i="1"/>
  <c r="L148" i="1"/>
  <c r="Q149" i="1"/>
  <c r="Q151" i="1"/>
  <c r="Q155" i="1"/>
  <c r="Q157" i="1"/>
  <c r="Q161" i="1"/>
  <c r="Q163" i="1"/>
  <c r="Q165" i="1"/>
  <c r="O170" i="1"/>
  <c r="O172" i="1"/>
  <c r="O174" i="1"/>
  <c r="O176" i="1"/>
  <c r="O178" i="1"/>
  <c r="E216" i="1"/>
  <c r="E92" i="1"/>
  <c r="N92" i="1"/>
  <c r="B148" i="1"/>
  <c r="M148" i="1"/>
  <c r="M166" i="1"/>
  <c r="F92" i="1"/>
  <c r="O92" i="1"/>
  <c r="C148" i="1"/>
  <c r="N148" i="1"/>
  <c r="N166" i="1"/>
  <c r="K180" i="1"/>
  <c r="K148" i="1"/>
  <c r="E68" i="1"/>
  <c r="N68" i="1"/>
  <c r="E110" i="1"/>
  <c r="N110" i="1"/>
  <c r="D148" i="1"/>
  <c r="D166" i="1"/>
  <c r="Q124" i="1"/>
  <c r="Q180" i="1" l="1"/>
  <c r="F148" i="1"/>
  <c r="H148" i="1"/>
  <c r="F180" i="1"/>
  <c r="F166" i="1"/>
  <c r="H166" i="1"/>
  <c r="H180" i="1"/>
  <c r="Q148" i="1"/>
  <c r="O148" i="1"/>
  <c r="Q166" i="1"/>
  <c r="O166" i="1"/>
</calcChain>
</file>

<file path=xl/sharedStrings.xml><?xml version="1.0" encoding="utf-8"?>
<sst xmlns="http://schemas.openxmlformats.org/spreadsheetml/2006/main" count="630" uniqueCount="118">
  <si>
    <t>Indicadores Turísticos Tenerife</t>
  </si>
  <si>
    <t>Fuente: Encuestas de Alojamientos Turístico ISTAC</t>
  </si>
  <si>
    <t>Viajeros entrados en hoteles y apartamentos. Indicadores de capacidad. Indicadores de ocupación y de rentabilidad.</t>
  </si>
  <si>
    <t>Viajeros entrados en establecimientos alojativos (hoteles y apartamentos)</t>
  </si>
  <si>
    <t>var 22/21</t>
  </si>
  <si>
    <t>var 22/19</t>
  </si>
  <si>
    <t>dif 22-21</t>
  </si>
  <si>
    <t>dif 22-19</t>
  </si>
  <si>
    <t>Total (hotel + apartamento)</t>
  </si>
  <si>
    <t>Hoteles</t>
  </si>
  <si>
    <t>5 estrellas</t>
  </si>
  <si>
    <t>4 estrellas</t>
  </si>
  <si>
    <t>3 estrellas</t>
  </si>
  <si>
    <t>2 estrellas</t>
  </si>
  <si>
    <t>1 estrella</t>
  </si>
  <si>
    <t>Apartamentos</t>
  </si>
  <si>
    <t>4, 5 estrellas</t>
  </si>
  <si>
    <t>nd: dato no disponible ya que en algunos meses no se ha publicado el dato desagregado por tipología y categoría alojativa</t>
  </si>
  <si>
    <t>Viajeros entrados según lugar de residencia</t>
  </si>
  <si>
    <t>Total lugares de residencia</t>
  </si>
  <si>
    <t>Total residentes en España</t>
  </si>
  <si>
    <t>Canarias</t>
  </si>
  <si>
    <t>Residentes en Tenerife</t>
  </si>
  <si>
    <t>Resto Canarias</t>
  </si>
  <si>
    <t>Resto de España</t>
  </si>
  <si>
    <t>Total residentes en el extranjero</t>
  </si>
  <si>
    <t>Alemania</t>
  </si>
  <si>
    <t>Austria</t>
  </si>
  <si>
    <t>Canada</t>
  </si>
  <si>
    <t>Dinamarca</t>
  </si>
  <si>
    <t>Estados Unidos</t>
  </si>
  <si>
    <t>Finlandia</t>
  </si>
  <si>
    <t>Luxemburgo</t>
  </si>
  <si>
    <t>Gran Bretaña</t>
  </si>
  <si>
    <t>Francia</t>
  </si>
  <si>
    <t>Holanda</t>
  </si>
  <si>
    <t>Bélgica</t>
  </si>
  <si>
    <t>Irlanda</t>
  </si>
  <si>
    <t>Islandia</t>
  </si>
  <si>
    <t>Italia</t>
  </si>
  <si>
    <t>Noruega</t>
  </si>
  <si>
    <t>Suecia</t>
  </si>
  <si>
    <t>República Checa</t>
  </si>
  <si>
    <t>Hungría</t>
  </si>
  <si>
    <t>Portugal</t>
  </si>
  <si>
    <t>Lituania</t>
  </si>
  <si>
    <t>Rumanía</t>
  </si>
  <si>
    <t>Polonia</t>
  </si>
  <si>
    <t>Suiza</t>
  </si>
  <si>
    <t>Rusia</t>
  </si>
  <si>
    <t>Otros países</t>
  </si>
  <si>
    <t>Viajeros entrados según municipio de alojamiento</t>
  </si>
  <si>
    <t>Total municipios de alojamiento</t>
  </si>
  <si>
    <t>Adeje</t>
  </si>
  <si>
    <t>Arona</t>
  </si>
  <si>
    <t>Granadilla de Abona</t>
  </si>
  <si>
    <t>Puerto de la Cruz</t>
  </si>
  <si>
    <t>San Miguel de Abona</t>
  </si>
  <si>
    <t>Santa Cruz de Tenerife</t>
  </si>
  <si>
    <t>San Cristóbal de La Laguna</t>
  </si>
  <si>
    <t>Santiago del Teide</t>
  </si>
  <si>
    <t>Guía de Isora</t>
  </si>
  <si>
    <t>Resto de municipios de Tenerife</t>
  </si>
  <si>
    <t>Pernoctaciones en establecimientos alojativos (hoteles y apartamentos)</t>
  </si>
  <si>
    <t>Pernoctaciones según lugar de residencia</t>
  </si>
  <si>
    <t>Pernoctaciones según municipio de alojamiento</t>
  </si>
  <si>
    <r>
      <t xml:space="preserve">Estancia media en establecimientos alojativos (hoteles y apartamentos) </t>
    </r>
    <r>
      <rPr>
        <sz val="12"/>
        <color theme="1"/>
        <rFont val="Calibri"/>
        <family val="2"/>
        <scheme val="minor"/>
      </rPr>
      <t>(en días)</t>
    </r>
  </si>
  <si>
    <r>
      <t>Estancia media  según lugar de residencia</t>
    </r>
    <r>
      <rPr>
        <sz val="12"/>
        <color theme="1"/>
        <rFont val="Calibri"/>
        <family val="2"/>
        <scheme val="minor"/>
      </rPr>
      <t xml:space="preserve"> (en días)</t>
    </r>
  </si>
  <si>
    <t>Resto España</t>
  </si>
  <si>
    <r>
      <t>Estancia media  según municipio de alojamiento</t>
    </r>
    <r>
      <rPr>
        <sz val="12"/>
        <color theme="1"/>
        <rFont val="Calibri"/>
        <family val="2"/>
        <scheme val="minor"/>
      </rPr>
      <t xml:space="preserve"> (en días)</t>
    </r>
  </si>
  <si>
    <t>Tasas de ocupación por plaza en establecimientos alojativos (hoteles y apartamentos)</t>
  </si>
  <si>
    <t>Tasas de ocupación según municipio de alojamiento</t>
  </si>
  <si>
    <t>Indicadores de rentabilidad alojativa (hoteles y apartamentos)</t>
  </si>
  <si>
    <t>Ingresos totales según tipología y categoría alojativa</t>
  </si>
  <si>
    <t>5 Estrellas</t>
  </si>
  <si>
    <t>4 Estrellas</t>
  </si>
  <si>
    <t>3 Estrellas</t>
  </si>
  <si>
    <t>2 Estrellas</t>
  </si>
  <si>
    <t>1 Estrella</t>
  </si>
  <si>
    <t>Ingresos totales según municipio del alojamiento</t>
  </si>
  <si>
    <t>Tarifa media diaria (ADR) según tipología y categoría alojativa</t>
  </si>
  <si>
    <t>Tarifa media diaria (ADR) según municipio del alojamiento</t>
  </si>
  <si>
    <t>Resto de Tenerife</t>
  </si>
  <si>
    <t>Ingresos por habitación disponible (RevPAR) según tipología y categoría alojativa</t>
  </si>
  <si>
    <t>Ingresos por habitación disponible (RevPAR) según municipio del alojamiento</t>
  </si>
  <si>
    <t>Establecimientos abiertos y plazas ofertadas</t>
  </si>
  <si>
    <t>Número de establecimientos abiertos por tipología y categoría</t>
  </si>
  <si>
    <t>Número de establecimientos abiertos por municipio</t>
  </si>
  <si>
    <t>Número de plazas por tipología y categoría</t>
  </si>
  <si>
    <t xml:space="preserve">4,2% por </t>
  </si>
  <si>
    <t>Número de plazas ofertadas por municipio</t>
  </si>
  <si>
    <t>Fuente: Encuestas de Alojamientos Turístico ISTAC. Elaboración Turismo de Tenerife</t>
  </si>
  <si>
    <t>Fuente: Estadísticas de tráfico aéreo - AENA</t>
  </si>
  <si>
    <t>Pasajeros llegados a los aeropuertos de Tenerife</t>
  </si>
  <si>
    <t>Pasajeros llegados a los aeropuertos de Tenerife según tipo de servicio</t>
  </si>
  <si>
    <t>cuota 2022</t>
  </si>
  <si>
    <t>Total llegadas</t>
  </si>
  <si>
    <t>llegadas regulares</t>
  </si>
  <si>
    <t>llegadas no regulares</t>
  </si>
  <si>
    <t>Pasajeros llegados a los aeropuertos de Tenerife procedencia del vuelo</t>
  </si>
  <si>
    <t>Procedencia del vuelo</t>
  </si>
  <si>
    <t>Total</t>
  </si>
  <si>
    <t>España</t>
  </si>
  <si>
    <t>aeropuertos insulares</t>
  </si>
  <si>
    <t>aeropuertos peninsulares</t>
  </si>
  <si>
    <t>Extranjero</t>
  </si>
  <si>
    <t>Reino Unido</t>
  </si>
  <si>
    <t>Federación Rusa</t>
  </si>
  <si>
    <t>Resto países</t>
  </si>
  <si>
    <t>Pasajeros llegados a los aeropuertos de Tenerife según aeropuerto de llegada</t>
  </si>
  <si>
    <t>Tenerife Norte - Los Rodeos</t>
  </si>
  <si>
    <t>Tenerife Sur - Reina Sofía</t>
  </si>
  <si>
    <t>Operaciones de llegada a los aeropuertos de Tenerife según tipo de servicio</t>
  </si>
  <si>
    <t>Operaciones de llegada a los aeropuertos de Tenerife según procedencia del vuelo</t>
  </si>
  <si>
    <t>Operaciones de llegada a los aeropuertos de Tenerife según aeropuerto de llegada</t>
  </si>
  <si>
    <t>Fuente: AENA. Elaboración Turismo de Tenerife</t>
  </si>
  <si>
    <t>julio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</si>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</sst>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0.0%"/>
    <numFmt numFmtId="165" formatCode="0.0"/>
    <numFmt numFmtId="166" formatCode="#,##0.0"/>
    <numFmt numFmtId="167" formatCode="#,##0\ &quot;€&quot;"/>
    <numFmt numFmtId="168" formatCode="#,##0.0\ &quot;€&quot;"/>
    <numFmt numFmtId="169" formatCode="#,##0.00\ &quot;€&quot;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1" tint="0.34998626667073579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147DFC"/>
      <name val="Calibri"/>
      <family val="2"/>
      <scheme val="minor"/>
    </font>
    <font>
      <sz val="11"/>
      <color rgb="FF147DFC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FACCB"/>
      <name val="Calibri"/>
      <family val="2"/>
      <scheme val="minor"/>
    </font>
    <font>
      <sz val="11"/>
      <color rgb="FF0FACCB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E29700"/>
      <name val="Calibri"/>
      <family val="2"/>
      <scheme val="minor"/>
    </font>
    <font>
      <sz val="11"/>
      <color rgb="FFE297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1"/>
      <color rgb="FF666633"/>
      <name val="Calibri"/>
      <family val="2"/>
      <scheme val="minor"/>
    </font>
    <font>
      <sz val="11"/>
      <color rgb="FF666633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sz val="11"/>
      <color rgb="FFF79057"/>
      <name val="Calibri"/>
      <family val="2"/>
      <scheme val="minor"/>
    </font>
    <font>
      <sz val="11"/>
      <color rgb="FFF79057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1"/>
      <color theme="8"/>
      <name val="Calibri"/>
      <family val="2"/>
      <scheme val="minor"/>
    </font>
    <font>
      <sz val="11"/>
      <color theme="8"/>
      <name val="Calibri"/>
      <family val="2"/>
      <scheme val="minor"/>
    </font>
    <font>
      <sz val="11"/>
      <color rgb="FFD8767F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ACD1FE"/>
        <bgColor indexed="64"/>
      </patternFill>
    </fill>
    <fill>
      <patternFill patternType="solid">
        <fgColor rgb="FFB1EDF9"/>
        <bgColor indexed="64"/>
      </patternFill>
    </fill>
    <fill>
      <patternFill patternType="solid">
        <fgColor rgb="FFB1F6F9"/>
        <bgColor indexed="64"/>
      </patternFill>
    </fill>
    <fill>
      <patternFill patternType="solid">
        <fgColor rgb="FFFFE2A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666633"/>
        <bgColor indexed="64"/>
      </patternFill>
    </fill>
    <fill>
      <patternFill patternType="solid">
        <fgColor rgb="FFC1BF7F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9AB7F"/>
        <bgColor indexed="64"/>
      </patternFill>
    </fill>
  </fills>
  <borders count="146">
    <border>
      <left/>
      <right/>
      <top/>
      <bottom/>
      <diagonal/>
    </border>
    <border>
      <left style="dashed">
        <color theme="0" tint="-0.499984740745262"/>
      </left>
      <right/>
      <top style="dashed">
        <color theme="0" tint="-0.499984740745262"/>
      </top>
      <bottom style="dashed">
        <color theme="0" tint="-0.499984740745262"/>
      </bottom>
      <diagonal/>
    </border>
    <border>
      <left/>
      <right/>
      <top style="dashed">
        <color theme="0" tint="-0.499984740745262"/>
      </top>
      <bottom style="dashed">
        <color theme="0" tint="-0.499984740745262"/>
      </bottom>
      <diagonal/>
    </border>
    <border>
      <left/>
      <right style="dashed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  <border>
      <left style="hair">
        <color rgb="FF0070C0"/>
      </left>
      <right/>
      <top/>
      <bottom style="hair">
        <color rgb="FF0070C0"/>
      </bottom>
      <diagonal/>
    </border>
    <border>
      <left/>
      <right/>
      <top/>
      <bottom style="hair">
        <color rgb="FF0070C0"/>
      </bottom>
      <diagonal/>
    </border>
    <border>
      <left/>
      <right style="hair">
        <color rgb="FF0070C0"/>
      </right>
      <top/>
      <bottom style="hair">
        <color rgb="FF0070C0"/>
      </bottom>
      <diagonal/>
    </border>
    <border>
      <left style="dashed">
        <color theme="0" tint="-0.34998626667073579"/>
      </left>
      <right style="dashed">
        <color theme="0" tint="-0.34998626667073579"/>
      </right>
      <top/>
      <bottom/>
      <diagonal/>
    </border>
    <border>
      <left style="dashed">
        <color theme="0" tint="-0.34998626667073579"/>
      </left>
      <right/>
      <top style="dashed">
        <color theme="0" tint="-0.34998626667073579"/>
      </top>
      <bottom style="dashed">
        <color theme="0" tint="-0.34998626667073579"/>
      </bottom>
      <diagonal/>
    </border>
    <border>
      <left/>
      <right/>
      <top style="dashed">
        <color theme="0" tint="-0.34998626667073579"/>
      </top>
      <bottom style="dashed">
        <color theme="0" tint="-0.34998626667073579"/>
      </bottom>
      <diagonal/>
    </border>
    <border>
      <left/>
      <right style="dashed">
        <color theme="0" tint="-0.34998626667073579"/>
      </right>
      <top style="dashed">
        <color theme="0" tint="-0.34998626667073579"/>
      </top>
      <bottom style="dashed">
        <color theme="0" tint="-0.34998626667073579"/>
      </bottom>
      <diagonal/>
    </border>
    <border>
      <left style="dashed">
        <color theme="0" tint="-0.34998626667073579"/>
      </left>
      <right style="dashed">
        <color theme="0" tint="-0.34998626667073579"/>
      </right>
      <top/>
      <bottom style="dashed">
        <color theme="0" tint="-0.34998626667073579"/>
      </bottom>
      <diagonal/>
    </border>
    <border>
      <left style="dashed">
        <color theme="0" tint="-0.34998626667073579"/>
      </left>
      <right style="dashed">
        <color theme="0" tint="-0.34998626667073579"/>
      </right>
      <top style="dashed">
        <color theme="0" tint="-0.34998626667073579"/>
      </top>
      <bottom style="dashed">
        <color theme="0" tint="-0.34998626667073579"/>
      </bottom>
      <diagonal/>
    </border>
    <border>
      <left style="hair">
        <color rgb="FFACD1FE"/>
      </left>
      <right style="hair">
        <color rgb="FFACD1FE"/>
      </right>
      <top/>
      <bottom style="hair">
        <color rgb="FFACD1FE"/>
      </bottom>
      <diagonal/>
    </border>
    <border>
      <left style="hair">
        <color rgb="FFACD1FE"/>
      </left>
      <right style="hair">
        <color rgb="FFACD1FE"/>
      </right>
      <top style="hair">
        <color rgb="FFACD1FE"/>
      </top>
      <bottom/>
      <diagonal/>
    </border>
    <border>
      <left style="hair">
        <color rgb="FFACD1FE"/>
      </left>
      <right style="hair">
        <color rgb="FFACD1FE"/>
      </right>
      <top style="hair">
        <color rgb="FFACD1FE"/>
      </top>
      <bottom style="hair">
        <color rgb="FFACD1FE"/>
      </bottom>
      <diagonal/>
    </border>
    <border>
      <left style="hair">
        <color rgb="FFACD1FE"/>
      </left>
      <right style="hair">
        <color rgb="FFACD1FE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 style="hair">
        <color rgb="FFACD1FE"/>
      </top>
      <bottom style="hair">
        <color theme="0" tint="-4.9989318521683403E-2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4.9989318521683403E-2"/>
      </top>
      <bottom style="hair">
        <color theme="0" tint="-4.9989318521683403E-2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4.9989318521683403E-2"/>
      </top>
      <bottom style="hair">
        <color rgb="FFACD1FE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rgb="FF666633"/>
      </top>
      <bottom style="hair">
        <color theme="0" tint="-4.9989318521683403E-2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4.9989318521683403E-2"/>
      </top>
      <bottom style="dashed">
        <color theme="0" tint="-0.34998626667073579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4.9989318521683403E-2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rgb="FF0070C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rgb="FF0070C0"/>
      </left>
      <right/>
      <top style="hair">
        <color rgb="FF0070C0"/>
      </top>
      <bottom style="hair">
        <color rgb="FF0070C0"/>
      </bottom>
      <diagonal/>
    </border>
    <border>
      <left/>
      <right/>
      <top style="hair">
        <color rgb="FF0070C0"/>
      </top>
      <bottom style="hair">
        <color rgb="FF0070C0"/>
      </bottom>
      <diagonal/>
    </border>
    <border>
      <left/>
      <right style="hair">
        <color rgb="FF0070C0"/>
      </right>
      <top style="hair">
        <color rgb="FF0070C0"/>
      </top>
      <bottom style="hair">
        <color rgb="FF0070C0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4.9989318521683403E-2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4.9989318521683403E-2"/>
      </top>
      <bottom style="hair">
        <color theme="0" tint="-0.24994659260841701"/>
      </bottom>
      <diagonal/>
    </border>
    <border>
      <left style="dashed">
        <color theme="0" tint="-0.34998626667073579"/>
      </left>
      <right style="dashed">
        <color theme="0" tint="-0.34998626667073579"/>
      </right>
      <top style="dashed">
        <color theme="0" tint="-0.34998626667073579"/>
      </top>
      <bottom/>
      <diagonal/>
    </border>
    <border>
      <left style="hair">
        <color rgb="FF0FACCB"/>
      </left>
      <right style="hair">
        <color rgb="FF0FACCB"/>
      </right>
      <top/>
      <bottom style="hair">
        <color rgb="FF0FACCB"/>
      </bottom>
      <diagonal/>
    </border>
    <border>
      <left style="hair">
        <color rgb="FF0FACCB"/>
      </left>
      <right style="hair">
        <color rgb="FF0FACCB"/>
      </right>
      <top style="hair">
        <color rgb="FFACD1FE"/>
      </top>
      <bottom style="hair">
        <color rgb="FF0FACCB"/>
      </bottom>
      <diagonal/>
    </border>
    <border>
      <left style="hair">
        <color rgb="FF0FACCB"/>
      </left>
      <right style="hair">
        <color rgb="FF0FACCB"/>
      </right>
      <top style="hair">
        <color rgb="FF0FACCB"/>
      </top>
      <bottom style="hair">
        <color rgb="FF0FACCB"/>
      </bottom>
      <diagonal/>
    </border>
    <border>
      <left style="hair">
        <color rgb="FF0FACCB"/>
      </left>
      <right style="hair">
        <color rgb="FF0FACCB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4.9989318521683403E-2"/>
      </top>
      <bottom style="hair">
        <color rgb="FF0FACCB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rgb="FF0FACCB"/>
      </top>
      <bottom style="hair">
        <color theme="0" tint="-4.9989318521683403E-2"/>
      </bottom>
      <diagonal/>
    </border>
    <border>
      <left/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 style="dashed">
        <color theme="0" tint="-0.34998626667073579"/>
      </top>
      <bottom style="hair">
        <color theme="0" tint="-4.9989318521683403E-2"/>
      </bottom>
      <diagonal/>
    </border>
    <border>
      <left style="dashed">
        <color theme="0" tint="-0.34998626667073579"/>
      </left>
      <right/>
      <top/>
      <bottom style="dashed">
        <color theme="0" tint="-0.34998626667073579"/>
      </bottom>
      <diagonal/>
    </border>
    <border>
      <left style="hair">
        <color rgb="FFE29700"/>
      </left>
      <right style="hair">
        <color rgb="FFE29700"/>
      </right>
      <top style="dashed">
        <color theme="0" tint="-0.34998626667073579"/>
      </top>
      <bottom style="hair">
        <color rgb="FFE29700"/>
      </bottom>
      <diagonal/>
    </border>
    <border>
      <left style="hair">
        <color rgb="FFE29700"/>
      </left>
      <right/>
      <top style="dashed">
        <color theme="0" tint="-0.34998626667073579"/>
      </top>
      <bottom style="hair">
        <color rgb="FFE29700"/>
      </bottom>
      <diagonal/>
    </border>
    <border>
      <left/>
      <right style="hair">
        <color rgb="FFE29700"/>
      </right>
      <top style="dashed">
        <color theme="0" tint="-0.34998626667073579"/>
      </top>
      <bottom style="hair">
        <color rgb="FFE29700"/>
      </bottom>
      <diagonal/>
    </border>
    <border>
      <left style="hair">
        <color rgb="FFE29700"/>
      </left>
      <right style="hair">
        <color rgb="FFE29700"/>
      </right>
      <top style="hair">
        <color rgb="FFE29700"/>
      </top>
      <bottom style="hair">
        <color rgb="FFE29700"/>
      </bottom>
      <diagonal/>
    </border>
    <border>
      <left style="hair">
        <color rgb="FFE29700"/>
      </left>
      <right/>
      <top style="hair">
        <color rgb="FFE29700"/>
      </top>
      <bottom style="hair">
        <color rgb="FFE29700"/>
      </bottom>
      <diagonal/>
    </border>
    <border>
      <left/>
      <right style="hair">
        <color rgb="FFE29700"/>
      </right>
      <top style="hair">
        <color rgb="FFE29700"/>
      </top>
      <bottom style="hair">
        <color rgb="FFE29700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rgb="FFE29700"/>
      </top>
      <bottom style="hair">
        <color theme="0" tint="-4.9989318521683403E-2"/>
      </bottom>
      <diagonal/>
    </border>
    <border>
      <left style="hair">
        <color theme="0" tint="-0.24994659260841701"/>
      </left>
      <right/>
      <top style="hair">
        <color rgb="FFE29700"/>
      </top>
      <bottom style="hair">
        <color theme="0" tint="-4.9989318521683403E-2"/>
      </bottom>
      <diagonal/>
    </border>
    <border>
      <left/>
      <right style="hair">
        <color theme="0" tint="-0.24994659260841701"/>
      </right>
      <top style="hair">
        <color rgb="FFE29700"/>
      </top>
      <bottom style="hair">
        <color theme="0" tint="-4.9989318521683403E-2"/>
      </bottom>
      <diagonal/>
    </border>
    <border>
      <left style="hair">
        <color theme="0" tint="-0.24994659260841701"/>
      </left>
      <right/>
      <top style="hair">
        <color theme="0" tint="-4.9989318521683403E-2"/>
      </top>
      <bottom style="hair">
        <color theme="0" tint="-4.9989318521683403E-2"/>
      </bottom>
      <diagonal/>
    </border>
    <border>
      <left/>
      <right style="hair">
        <color theme="0" tint="-0.24994659260841701"/>
      </right>
      <top style="hair">
        <color theme="0" tint="-4.9989318521683403E-2"/>
      </top>
      <bottom style="hair">
        <color theme="0" tint="-4.9989318521683403E-2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4.9989318521683403E-2"/>
      </top>
      <bottom style="hair">
        <color rgb="FFE29700"/>
      </bottom>
      <diagonal/>
    </border>
    <border>
      <left style="hair">
        <color theme="0" tint="-0.24994659260841701"/>
      </left>
      <right/>
      <top style="hair">
        <color theme="0" tint="-4.9989318521683403E-2"/>
      </top>
      <bottom style="hair">
        <color rgb="FFE29700"/>
      </bottom>
      <diagonal/>
    </border>
    <border>
      <left/>
      <right style="hair">
        <color theme="0" tint="-0.24994659260841701"/>
      </right>
      <top style="hair">
        <color theme="0" tint="-4.9989318521683403E-2"/>
      </top>
      <bottom style="hair">
        <color rgb="FFE29700"/>
      </bottom>
      <diagonal/>
    </border>
    <border>
      <left style="hair">
        <color rgb="FFE29700"/>
      </left>
      <right style="hair">
        <color rgb="FFE29700"/>
      </right>
      <top/>
      <bottom style="hair">
        <color rgb="FFE29700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rgb="FFE29700"/>
      </top>
      <bottom style="dashed">
        <color theme="0" tint="-4.9989318521683403E-2"/>
      </bottom>
      <diagonal/>
    </border>
    <border>
      <left style="hair">
        <color theme="0" tint="-0.24994659260841701"/>
      </left>
      <right/>
      <top style="hair">
        <color rgb="FFE29700"/>
      </top>
      <bottom style="dashed">
        <color theme="0" tint="-4.9989318521683403E-2"/>
      </bottom>
      <diagonal/>
    </border>
    <border>
      <left/>
      <right style="hair">
        <color theme="0" tint="-0.24994659260841701"/>
      </right>
      <top style="hair">
        <color rgb="FFE29700"/>
      </top>
      <bottom style="dashed">
        <color theme="0" tint="-4.9989318521683403E-2"/>
      </bottom>
      <diagonal/>
    </border>
    <border>
      <left style="hair">
        <color theme="0" tint="-0.24994659260841701"/>
      </left>
      <right style="hair">
        <color theme="0" tint="-0.24994659260841701"/>
      </right>
      <top style="dashed">
        <color theme="0" tint="-4.9989318521683403E-2"/>
      </top>
      <bottom style="dashed">
        <color theme="0" tint="-4.9989318521683403E-2"/>
      </bottom>
      <diagonal/>
    </border>
    <border>
      <left style="hair">
        <color theme="0" tint="-0.24994659260841701"/>
      </left>
      <right/>
      <top style="dashed">
        <color theme="0" tint="-4.9989318521683403E-2"/>
      </top>
      <bottom style="dashed">
        <color theme="0" tint="-4.9989318521683403E-2"/>
      </bottom>
      <diagonal/>
    </border>
    <border>
      <left/>
      <right style="hair">
        <color theme="0" tint="-0.24994659260841701"/>
      </right>
      <top style="dashed">
        <color theme="0" tint="-4.9989318521683403E-2"/>
      </top>
      <bottom style="dashed">
        <color theme="0" tint="-4.9989318521683403E-2"/>
      </bottom>
      <diagonal/>
    </border>
    <border>
      <left style="hair">
        <color theme="0" tint="-0.24994659260841701"/>
      </left>
      <right style="hair">
        <color theme="0" tint="-0.24994659260841701"/>
      </right>
      <top style="dashed">
        <color theme="0" tint="-4.9989318521683403E-2"/>
      </top>
      <bottom style="dashed">
        <color theme="0" tint="-0.34998626667073579"/>
      </bottom>
      <diagonal/>
    </border>
    <border>
      <left style="hair">
        <color theme="0" tint="-0.24994659260841701"/>
      </left>
      <right/>
      <top style="dashed">
        <color theme="0" tint="-4.9989318521683403E-2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dashed">
        <color theme="0" tint="-4.9989318521683403E-2"/>
      </top>
      <bottom style="thin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dashed">
        <color theme="0" tint="-4.9989318521683403E-2"/>
      </bottom>
      <diagonal/>
    </border>
    <border>
      <left style="hair">
        <color theme="0" tint="-0.24994659260841701"/>
      </left>
      <right style="hair">
        <color theme="0" tint="-0.24994659260841701"/>
      </right>
      <top style="dashed">
        <color theme="0" tint="-0.34998626667073579"/>
      </top>
      <bottom style="dashed">
        <color theme="0" tint="-4.9989318521683403E-2"/>
      </bottom>
      <diagonal/>
    </border>
    <border>
      <left style="hair">
        <color theme="0" tint="-0.24994659260841701"/>
      </left>
      <right style="hair">
        <color theme="0" tint="-0.24994659260841701"/>
      </right>
      <top style="dashed">
        <color theme="0" tint="-4.9989318521683403E-2"/>
      </top>
      <bottom/>
      <diagonal/>
    </border>
    <border>
      <left style="hair">
        <color theme="9" tint="-0.24994659260841701"/>
      </left>
      <right style="hair">
        <color theme="9" tint="-0.24994659260841701"/>
      </right>
      <top style="dashed">
        <color theme="0" tint="-0.34998626667073579"/>
      </top>
      <bottom style="hair">
        <color theme="9" tint="-0.24994659260841701"/>
      </bottom>
      <diagonal/>
    </border>
    <border>
      <left style="hair">
        <color theme="9" tint="-0.24994659260841701"/>
      </left>
      <right/>
      <top style="dashed">
        <color theme="0" tint="-0.34998626667073579"/>
      </top>
      <bottom style="hair">
        <color theme="9" tint="-0.24994659260841701"/>
      </bottom>
      <diagonal/>
    </border>
    <border>
      <left/>
      <right style="hair">
        <color theme="9" tint="-0.24994659260841701"/>
      </right>
      <top style="dashed">
        <color theme="0" tint="-0.34998626667073579"/>
      </top>
      <bottom style="hair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 style="hair">
        <color theme="9" tint="-0.24994659260841701"/>
      </top>
      <bottom style="hair">
        <color theme="9" tint="-0.24994659260841701"/>
      </bottom>
      <diagonal/>
    </border>
    <border>
      <left style="hair">
        <color theme="9" tint="-0.24994659260841701"/>
      </left>
      <right/>
      <top style="hair">
        <color theme="9" tint="-0.24994659260841701"/>
      </top>
      <bottom style="hair">
        <color theme="9" tint="-0.24994659260841701"/>
      </bottom>
      <diagonal/>
    </border>
    <border>
      <left/>
      <right style="hair">
        <color theme="9" tint="-0.24994659260841701"/>
      </right>
      <top style="hair">
        <color theme="9" tint="-0.24994659260841701"/>
      </top>
      <bottom style="hair">
        <color theme="9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9" tint="-0.24994659260841701"/>
      </top>
      <bottom style="hair">
        <color theme="0" tint="-4.9989318521683403E-2"/>
      </bottom>
      <diagonal/>
    </border>
    <border>
      <left style="hair">
        <color theme="0" tint="-0.24994659260841701"/>
      </left>
      <right/>
      <top style="hair">
        <color theme="9" tint="-0.24994659260841701"/>
      </top>
      <bottom style="hair">
        <color theme="0" tint="-4.9989318521683403E-2"/>
      </bottom>
      <diagonal/>
    </border>
    <border>
      <left/>
      <right style="hair">
        <color theme="0" tint="-0.24994659260841701"/>
      </right>
      <top style="hair">
        <color theme="9" tint="-0.24994659260841701"/>
      </top>
      <bottom style="hair">
        <color theme="0" tint="-4.9989318521683403E-2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4.9989318521683403E-2"/>
      </top>
      <bottom style="hair">
        <color theme="9" tint="-0.24994659260841701"/>
      </bottom>
      <diagonal/>
    </border>
    <border>
      <left style="hair">
        <color theme="0" tint="-0.24994659260841701"/>
      </left>
      <right/>
      <top style="hair">
        <color theme="0" tint="-4.9989318521683403E-2"/>
      </top>
      <bottom style="hair">
        <color theme="9" tint="-0.24994659260841701"/>
      </bottom>
      <diagonal/>
    </border>
    <border>
      <left/>
      <right style="hair">
        <color theme="0" tint="-0.24994659260841701"/>
      </right>
      <top style="hair">
        <color theme="0" tint="-4.9989318521683403E-2"/>
      </top>
      <bottom style="hair">
        <color theme="9" tint="-0.24994659260841701"/>
      </bottom>
      <diagonal/>
    </border>
    <border>
      <left style="hair">
        <color theme="0" tint="-0.24994659260841701"/>
      </left>
      <right/>
      <top style="hair">
        <color theme="0" tint="-4.9989318521683403E-2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4.9989318521683403E-2"/>
      </top>
      <bottom style="thin">
        <color theme="0" tint="-0.24994659260841701"/>
      </bottom>
      <diagonal/>
    </border>
    <border>
      <left style="hair">
        <color theme="0" tint="-0.24994659260841701"/>
      </left>
      <right/>
      <top style="hair">
        <color theme="0" tint="-4.9989318521683403E-2"/>
      </top>
      <bottom/>
      <diagonal/>
    </border>
    <border>
      <left/>
      <right style="hair">
        <color theme="0" tint="-0.24994659260841701"/>
      </right>
      <top style="hair">
        <color theme="0" tint="-4.9989318521683403E-2"/>
      </top>
      <bottom/>
      <diagonal/>
    </border>
    <border>
      <left style="hair">
        <color rgb="FF666633"/>
      </left>
      <right style="hair">
        <color rgb="FF666633"/>
      </right>
      <top style="dashed">
        <color theme="0" tint="-0.34998626667073579"/>
      </top>
      <bottom style="hair">
        <color rgb="FF666633"/>
      </bottom>
      <diagonal/>
    </border>
    <border>
      <left style="hair">
        <color rgb="FF666633"/>
      </left>
      <right style="hair">
        <color rgb="FF666633"/>
      </right>
      <top style="hair">
        <color rgb="FF666633"/>
      </top>
      <bottom style="hair">
        <color rgb="FF666633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rgb="FF666633"/>
      </top>
      <bottom style="hair">
        <color theme="0" tint="-4.9989318521683403E-2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rgb="FF666633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4.9989318521683403E-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rgb="FF666633"/>
      </bottom>
      <diagonal/>
    </border>
    <border>
      <left/>
      <right/>
      <top/>
      <bottom style="hair">
        <color rgb="FF666633"/>
      </bottom>
      <diagonal/>
    </border>
    <border>
      <left style="dashed">
        <color theme="0" tint="-0.34998626667073579"/>
      </left>
      <right/>
      <top style="dashed">
        <color theme="0" tint="-0.34998626667073579"/>
      </top>
      <bottom/>
      <diagonal/>
    </border>
    <border>
      <left style="hair">
        <color rgb="FF666633"/>
      </left>
      <right/>
      <top style="dashed">
        <color theme="0" tint="-0.34998626667073579"/>
      </top>
      <bottom style="hair">
        <color rgb="FF666633"/>
      </bottom>
      <diagonal/>
    </border>
    <border>
      <left/>
      <right style="hair">
        <color rgb="FF666633"/>
      </right>
      <top style="dashed">
        <color theme="0" tint="-0.34998626667073579"/>
      </top>
      <bottom style="hair">
        <color rgb="FF666633"/>
      </bottom>
      <diagonal/>
    </border>
    <border>
      <left style="hair">
        <color rgb="FF666633"/>
      </left>
      <right/>
      <top style="hair">
        <color rgb="FF666633"/>
      </top>
      <bottom style="hair">
        <color rgb="FF666633"/>
      </bottom>
      <diagonal/>
    </border>
    <border>
      <left/>
      <right style="hair">
        <color rgb="FF666633"/>
      </right>
      <top style="hair">
        <color rgb="FF666633"/>
      </top>
      <bottom style="hair">
        <color rgb="FF666633"/>
      </bottom>
      <diagonal/>
    </border>
    <border>
      <left style="hair">
        <color theme="0" tint="-0.34998626667073579"/>
      </left>
      <right/>
      <top style="hair">
        <color rgb="FF666633"/>
      </top>
      <bottom style="hair">
        <color theme="0" tint="-4.9989318521683403E-2"/>
      </bottom>
      <diagonal/>
    </border>
    <border>
      <left/>
      <right style="hair">
        <color theme="0" tint="-0.34998626667073579"/>
      </right>
      <top style="hair">
        <color rgb="FF666633"/>
      </top>
      <bottom style="hair">
        <color theme="0" tint="-4.9989318521683403E-2"/>
      </bottom>
      <diagonal/>
    </border>
    <border>
      <left style="hair">
        <color theme="0" tint="-0.34998626667073579"/>
      </left>
      <right/>
      <top style="hair">
        <color theme="0" tint="-4.9989318521683403E-2"/>
      </top>
      <bottom/>
      <diagonal/>
    </border>
    <border>
      <left/>
      <right style="hair">
        <color theme="0" tint="-0.34998626667073579"/>
      </right>
      <top style="hair">
        <color theme="0" tint="-4.9989318521683403E-2"/>
      </top>
      <bottom/>
      <diagonal/>
    </border>
    <border>
      <left style="hair">
        <color theme="0" tint="-0.34998626667073579"/>
      </left>
      <right/>
      <top/>
      <bottom/>
      <diagonal/>
    </border>
    <border>
      <left/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/>
      <top/>
      <bottom style="hair">
        <color rgb="FF666633"/>
      </bottom>
      <diagonal/>
    </border>
    <border>
      <left/>
      <right style="hair">
        <color theme="0" tint="-0.34998626667073579"/>
      </right>
      <top/>
      <bottom style="hair">
        <color rgb="FF666633"/>
      </bottom>
      <diagonal/>
    </border>
    <border>
      <left style="hair">
        <color theme="0" tint="-0.24994659260841701"/>
      </left>
      <right/>
      <top style="hair">
        <color rgb="FF666633"/>
      </top>
      <bottom style="hair">
        <color theme="0" tint="-4.9989318521683403E-2"/>
      </bottom>
      <diagonal/>
    </border>
    <border>
      <left/>
      <right style="hair">
        <color theme="0" tint="-0.24994659260841701"/>
      </right>
      <top style="hair">
        <color rgb="FF666633"/>
      </top>
      <bottom style="hair">
        <color theme="0" tint="-4.9989318521683403E-2"/>
      </bottom>
      <diagonal/>
    </border>
    <border>
      <left style="hair">
        <color theme="0" tint="-0.24994659260841701"/>
      </left>
      <right/>
      <top/>
      <bottom style="hair">
        <color theme="0" tint="-4.9989318521683403E-2"/>
      </bottom>
      <diagonal/>
    </border>
    <border>
      <left style="hair">
        <color theme="0" tint="-0.24994659260841701"/>
      </left>
      <right/>
      <top style="dashed">
        <color theme="0" tint="-0.34998626667073579"/>
      </top>
      <bottom style="hair">
        <color theme="0" tint="-4.9989318521683403E-2"/>
      </bottom>
      <diagonal/>
    </border>
    <border>
      <left/>
      <right style="hair">
        <color theme="0" tint="-0.24994659260841701"/>
      </right>
      <top style="dashed">
        <color theme="0" tint="-0.34998626667073579"/>
      </top>
      <bottom style="hair">
        <color theme="0" tint="-4.9989318521683403E-2"/>
      </bottom>
      <diagonal/>
    </border>
    <border>
      <left style="hair">
        <color theme="0" tint="-0.24994659260841701"/>
      </left>
      <right/>
      <top style="hair">
        <color theme="0" tint="-4.9989318521683403E-2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4.9989318521683403E-2"/>
      </top>
      <bottom style="hair">
        <color theme="0" tint="-0.24994659260841701"/>
      </bottom>
      <diagonal/>
    </border>
    <border>
      <left/>
      <right/>
      <top/>
      <bottom style="hair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hair">
        <color theme="8" tint="-0.24994659260841701"/>
      </left>
      <right style="hair">
        <color theme="8" tint="-0.24994659260841701"/>
      </right>
      <top style="dashed">
        <color theme="0" tint="-0.34998626667073579"/>
      </top>
      <bottom style="hair">
        <color theme="8" tint="-0.24994659260841701"/>
      </bottom>
      <diagonal/>
    </border>
    <border>
      <left style="hair">
        <color theme="8" tint="-0.24994659260841701"/>
      </left>
      <right/>
      <top style="dashed">
        <color theme="0" tint="-0.34998626667073579"/>
      </top>
      <bottom style="hair">
        <color theme="8" tint="-0.24994659260841701"/>
      </bottom>
      <diagonal/>
    </border>
    <border>
      <left/>
      <right style="hair">
        <color theme="8" tint="-0.24994659260841701"/>
      </right>
      <top style="dashed">
        <color theme="0" tint="-0.34998626667073579"/>
      </top>
      <bottom style="hair">
        <color theme="8" tint="-0.24994659260841701"/>
      </bottom>
      <diagonal/>
    </border>
    <border>
      <left/>
      <right/>
      <top style="dashed">
        <color theme="0" tint="-0.34998626667073579"/>
      </top>
      <bottom style="hair">
        <color theme="8" tint="-0.24994659260841701"/>
      </bottom>
      <diagonal/>
    </border>
    <border>
      <left style="hair">
        <color theme="8" tint="-0.24994659260841701"/>
      </left>
      <right style="hair">
        <color theme="8" tint="-0.24994659260841701"/>
      </right>
      <top style="hair">
        <color theme="8" tint="-0.24994659260841701"/>
      </top>
      <bottom style="hair">
        <color theme="8" tint="-0.24994659260841701"/>
      </bottom>
      <diagonal/>
    </border>
    <border>
      <left style="hair">
        <color theme="8" tint="-0.24994659260841701"/>
      </left>
      <right/>
      <top style="hair">
        <color theme="8" tint="-0.24994659260841701"/>
      </top>
      <bottom style="hair">
        <color theme="8" tint="-0.24994659260841701"/>
      </bottom>
      <diagonal/>
    </border>
    <border>
      <left/>
      <right style="hair">
        <color theme="8" tint="-0.24994659260841701"/>
      </right>
      <top style="hair">
        <color theme="8" tint="-0.24994659260841701"/>
      </top>
      <bottom style="hair">
        <color theme="8" tint="-0.24994659260841701"/>
      </bottom>
      <diagonal/>
    </border>
    <border>
      <left/>
      <right/>
      <top style="hair">
        <color theme="8" tint="-0.24994659260841701"/>
      </top>
      <bottom style="hair">
        <color theme="8" tint="-0.24994659260841701"/>
      </bottom>
      <diagonal/>
    </border>
    <border>
      <left style="hair">
        <color theme="0" tint="-0.24994659260841701"/>
      </left>
      <right/>
      <top style="hair">
        <color theme="8" tint="-0.24994659260841701"/>
      </top>
      <bottom style="hair">
        <color theme="0" tint="-4.9989318521683403E-2"/>
      </bottom>
      <diagonal/>
    </border>
    <border>
      <left/>
      <right style="hair">
        <color theme="0" tint="-0.24994659260841701"/>
      </right>
      <top style="hair">
        <color theme="8" tint="-0.24994659260841701"/>
      </top>
      <bottom style="hair">
        <color theme="0" tint="-4.9989318521683403E-2"/>
      </bottom>
      <diagonal/>
    </border>
    <border>
      <left/>
      <right/>
      <top style="hair">
        <color theme="8" tint="-0.24994659260841701"/>
      </top>
      <bottom style="hair">
        <color theme="0" tint="-4.9989318521683403E-2"/>
      </bottom>
      <diagonal/>
    </border>
    <border>
      <left/>
      <right/>
      <top style="hair">
        <color theme="0" tint="-4.9989318521683403E-2"/>
      </top>
      <bottom style="hair">
        <color theme="0" tint="-4.9989318521683403E-2"/>
      </bottom>
      <diagonal/>
    </border>
    <border>
      <left style="hair">
        <color theme="0" tint="-0.24994659260841701"/>
      </left>
      <right/>
      <top style="hair">
        <color theme="0" tint="-4.9989318521683403E-2"/>
      </top>
      <bottom style="hair">
        <color theme="8" tint="-0.24994659260841701"/>
      </bottom>
      <diagonal/>
    </border>
    <border>
      <left/>
      <right style="hair">
        <color theme="0" tint="-0.24994659260841701"/>
      </right>
      <top style="hair">
        <color theme="0" tint="-4.9989318521683403E-2"/>
      </top>
      <bottom style="hair">
        <color theme="8" tint="-0.24994659260841701"/>
      </bottom>
      <diagonal/>
    </border>
    <border>
      <left/>
      <right/>
      <top style="hair">
        <color theme="0" tint="-4.9989318521683403E-2"/>
      </top>
      <bottom style="hair">
        <color theme="8" tint="-0.24994659260841701"/>
      </bottom>
      <diagonal/>
    </border>
    <border>
      <left style="hair">
        <color rgb="FF0FACCB"/>
      </left>
      <right style="hair">
        <color theme="8" tint="-0.24994659260841701"/>
      </right>
      <top style="hair">
        <color theme="8" tint="-0.24994659260841701"/>
      </top>
      <bottom style="hair">
        <color theme="8" tint="-0.24994659260841701"/>
      </bottom>
      <diagonal/>
    </border>
    <border>
      <left/>
      <right/>
      <top style="hair">
        <color theme="0" tint="-4.9989318521683403E-2"/>
      </top>
      <bottom style="hair">
        <color theme="0" tint="-0.24994659260841701"/>
      </bottom>
      <diagonal/>
    </border>
    <border>
      <left style="hair">
        <color rgb="FFF79057"/>
      </left>
      <right style="hair">
        <color rgb="FFF79057"/>
      </right>
      <top style="dashed">
        <color theme="0" tint="-0.34998626667073579"/>
      </top>
      <bottom style="hair">
        <color rgb="FFF79057"/>
      </bottom>
      <diagonal/>
    </border>
    <border>
      <left style="hair">
        <color theme="5" tint="-0.24994659260841701"/>
      </left>
      <right style="hair">
        <color theme="5" tint="-0.24994659260841701"/>
      </right>
      <top style="dashed">
        <color theme="0" tint="-0.34998626667073579"/>
      </top>
      <bottom style="hair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 style="hair">
        <color theme="5" tint="-0.24994659260841701"/>
      </top>
      <bottom style="hair">
        <color theme="5" tint="-0.24994659260841701"/>
      </bottom>
      <diagonal/>
    </border>
    <border>
      <left style="hair">
        <color rgb="FFF79057"/>
      </left>
      <right style="hair">
        <color rgb="FFF79057"/>
      </right>
      <top style="dashed">
        <color theme="0" tint="-0.34998626667073579"/>
      </top>
      <bottom/>
      <diagonal/>
    </border>
    <border>
      <left style="hair">
        <color rgb="FFF79057"/>
      </left>
      <right style="hair">
        <color rgb="FFF79057"/>
      </right>
      <top style="hair">
        <color rgb="FFF79057"/>
      </top>
      <bottom style="hair">
        <color rgb="FFF79057"/>
      </bottom>
      <diagonal/>
    </border>
    <border>
      <left style="hair">
        <color theme="8"/>
      </left>
      <right style="hair">
        <color theme="8"/>
      </right>
      <top style="dashed">
        <color theme="0" tint="-0.34998626667073579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dashed">
        <color theme="0" tint="-0.34998626667073579"/>
      </top>
      <bottom/>
      <diagonal/>
    </border>
    <border>
      <left style="hair">
        <color theme="8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hair">
        <color rgb="FF0070C0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hair">
        <color rgb="FF0070C0"/>
      </right>
      <top style="thin">
        <color theme="0" tint="-0.2499465926084170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2">
    <xf numFmtId="0" fontId="0" fillId="0" borderId="0" xfId="0"/>
    <xf numFmtId="0" fontId="0" fillId="2" borderId="7" xfId="0" applyFill="1" applyBorder="1"/>
    <xf numFmtId="164" fontId="6" fillId="4" borderId="0" xfId="1" applyNumberFormat="1" applyFont="1" applyFill="1"/>
    <xf numFmtId="0" fontId="0" fillId="2" borderId="11" xfId="0" applyFill="1" applyBorder="1"/>
    <xf numFmtId="0" fontId="0" fillId="2" borderId="12" xfId="0" applyFill="1" applyBorder="1" applyAlignment="1">
      <alignment horizontal="center" vertical="center" wrapText="1"/>
    </xf>
    <xf numFmtId="164" fontId="6" fillId="4" borderId="0" xfId="1" applyNumberFormat="1" applyFont="1" applyFill="1" applyAlignment="1">
      <alignment horizontal="center" vertical="center" wrapText="1"/>
    </xf>
    <xf numFmtId="0" fontId="6" fillId="0" borderId="13" xfId="0" applyFont="1" applyBorder="1"/>
    <xf numFmtId="3" fontId="6" fillId="0" borderId="13" xfId="0" applyNumberFormat="1" applyFont="1" applyBorder="1"/>
    <xf numFmtId="164" fontId="6" fillId="0" borderId="13" xfId="1" applyNumberFormat="1" applyFont="1" applyBorder="1"/>
    <xf numFmtId="164" fontId="6" fillId="4" borderId="14" xfId="1" applyNumberFormat="1" applyFont="1" applyFill="1" applyBorder="1"/>
    <xf numFmtId="0" fontId="7" fillId="0" borderId="15" xfId="0" applyFont="1" applyBorder="1" applyAlignment="1">
      <alignment horizontal="left" indent="1"/>
    </xf>
    <xf numFmtId="3" fontId="7" fillId="0" borderId="15" xfId="0" applyNumberFormat="1" applyFont="1" applyBorder="1"/>
    <xf numFmtId="164" fontId="7" fillId="0" borderId="15" xfId="1" applyNumberFormat="1" applyFont="1" applyBorder="1"/>
    <xf numFmtId="164" fontId="7" fillId="4" borderId="16" xfId="1" applyNumberFormat="1" applyFont="1" applyFill="1" applyBorder="1"/>
    <xf numFmtId="0" fontId="0" fillId="0" borderId="17" xfId="0" applyBorder="1" applyAlignment="1">
      <alignment horizontal="left" indent="3"/>
    </xf>
    <xf numFmtId="3" fontId="0" fillId="0" borderId="17" xfId="0" applyNumberFormat="1" applyBorder="1"/>
    <xf numFmtId="164" fontId="0" fillId="0" borderId="17" xfId="1" applyNumberFormat="1" applyFont="1" applyBorder="1"/>
    <xf numFmtId="164" fontId="0" fillId="4" borderId="18" xfId="1" applyNumberFormat="1" applyFont="1" applyFill="1" applyBorder="1"/>
    <xf numFmtId="0" fontId="0" fillId="0" borderId="19" xfId="0" applyBorder="1" applyAlignment="1">
      <alignment horizontal="left" indent="3"/>
    </xf>
    <xf numFmtId="3" fontId="0" fillId="0" borderId="19" xfId="0" applyNumberFormat="1" applyBorder="1"/>
    <xf numFmtId="164" fontId="0" fillId="0" borderId="19" xfId="1" applyNumberFormat="1" applyFont="1" applyBorder="1"/>
    <xf numFmtId="0" fontId="0" fillId="0" borderId="20" xfId="0" applyBorder="1" applyAlignment="1">
      <alignment horizontal="left" indent="3"/>
    </xf>
    <xf numFmtId="3" fontId="0" fillId="0" borderId="20" xfId="0" applyNumberFormat="1" applyBorder="1"/>
    <xf numFmtId="164" fontId="0" fillId="0" borderId="20" xfId="1" applyNumberFormat="1" applyFont="1" applyBorder="1"/>
    <xf numFmtId="0" fontId="0" fillId="0" borderId="21" xfId="0" applyBorder="1" applyAlignment="1">
      <alignment horizontal="left" indent="2"/>
    </xf>
    <xf numFmtId="0" fontId="0" fillId="0" borderId="19" xfId="0" applyBorder="1" applyAlignment="1">
      <alignment horizontal="left" indent="2"/>
    </xf>
    <xf numFmtId="0" fontId="0" fillId="0" borderId="22" xfId="0" applyBorder="1" applyAlignment="1">
      <alignment horizontal="left" indent="2"/>
    </xf>
    <xf numFmtId="3" fontId="0" fillId="0" borderId="23" xfId="0" applyNumberFormat="1" applyBorder="1"/>
    <xf numFmtId="164" fontId="0" fillId="0" borderId="23" xfId="1" applyNumberFormat="1" applyFont="1" applyBorder="1"/>
    <xf numFmtId="164" fontId="0" fillId="4" borderId="24" xfId="1" applyNumberFormat="1" applyFont="1" applyFill="1" applyBorder="1"/>
    <xf numFmtId="9" fontId="0" fillId="0" borderId="0" xfId="1" applyFont="1"/>
    <xf numFmtId="164" fontId="0" fillId="0" borderId="0" xfId="1" applyNumberFormat="1" applyFont="1"/>
    <xf numFmtId="164" fontId="7" fillId="4" borderId="15" xfId="1" applyNumberFormat="1" applyFont="1" applyFill="1" applyBorder="1"/>
    <xf numFmtId="1" fontId="0" fillId="0" borderId="0" xfId="0" applyNumberFormat="1"/>
    <xf numFmtId="0" fontId="0" fillId="0" borderId="17" xfId="0" applyBorder="1" applyAlignment="1">
      <alignment horizontal="left" indent="1"/>
    </xf>
    <xf numFmtId="0" fontId="0" fillId="0" borderId="18" xfId="0" applyBorder="1" applyAlignment="1">
      <alignment horizontal="left" indent="2"/>
    </xf>
    <xf numFmtId="3" fontId="0" fillId="0" borderId="18" xfId="0" applyNumberFormat="1" applyBorder="1"/>
    <xf numFmtId="164" fontId="0" fillId="0" borderId="18" xfId="1" applyNumberFormat="1" applyFont="1" applyBorder="1"/>
    <xf numFmtId="0" fontId="0" fillId="0" borderId="20" xfId="0" applyBorder="1" applyAlignment="1">
      <alignment horizontal="left" indent="1"/>
    </xf>
    <xf numFmtId="0" fontId="0" fillId="0" borderId="19" xfId="0" applyBorder="1" applyAlignment="1">
      <alignment horizontal="left" indent="1"/>
    </xf>
    <xf numFmtId="0" fontId="0" fillId="0" borderId="23" xfId="0" applyBorder="1" applyAlignment="1">
      <alignment horizontal="left" indent="1"/>
    </xf>
    <xf numFmtId="0" fontId="8" fillId="0" borderId="14" xfId="0" applyFont="1" applyBorder="1" applyAlignment="1">
      <alignment horizontal="left"/>
    </xf>
    <xf numFmtId="3" fontId="8" fillId="0" borderId="14" xfId="0" applyNumberFormat="1" applyFont="1" applyBorder="1"/>
    <xf numFmtId="164" fontId="8" fillId="0" borderId="14" xfId="1" applyNumberFormat="1" applyFont="1" applyBorder="1"/>
    <xf numFmtId="164" fontId="8" fillId="4" borderId="16" xfId="1" applyNumberFormat="1" applyFont="1" applyFill="1" applyBorder="1"/>
    <xf numFmtId="0" fontId="0" fillId="0" borderId="19" xfId="0" applyBorder="1" applyAlignment="1">
      <alignment horizontal="left"/>
    </xf>
    <xf numFmtId="0" fontId="0" fillId="0" borderId="31" xfId="0" applyBorder="1" applyAlignment="1">
      <alignment horizontal="left"/>
    </xf>
    <xf numFmtId="3" fontId="0" fillId="0" borderId="31" xfId="0" applyNumberFormat="1" applyBorder="1"/>
    <xf numFmtId="164" fontId="0" fillId="0" borderId="31" xfId="1" applyNumberFormat="1" applyFont="1" applyBorder="1"/>
    <xf numFmtId="0" fontId="0" fillId="0" borderId="23" xfId="0" applyBorder="1" applyAlignment="1">
      <alignment horizontal="left"/>
    </xf>
    <xf numFmtId="0" fontId="0" fillId="0" borderId="32" xfId="0" applyBorder="1" applyAlignment="1">
      <alignment horizontal="left"/>
    </xf>
    <xf numFmtId="3" fontId="0" fillId="0" borderId="32" xfId="0" applyNumberFormat="1" applyBorder="1"/>
    <xf numFmtId="164" fontId="0" fillId="0" borderId="32" xfId="1" applyNumberFormat="1" applyFont="1" applyBorder="1"/>
    <xf numFmtId="0" fontId="0" fillId="2" borderId="33" xfId="0" applyFill="1" applyBorder="1"/>
    <xf numFmtId="164" fontId="6" fillId="6" borderId="0" xfId="1" applyNumberFormat="1" applyFont="1" applyFill="1"/>
    <xf numFmtId="164" fontId="6" fillId="6" borderId="0" xfId="1" applyNumberFormat="1" applyFont="1" applyFill="1" applyAlignment="1">
      <alignment horizontal="center" vertical="center" wrapText="1"/>
    </xf>
    <xf numFmtId="0" fontId="9" fillId="0" borderId="34" xfId="0" applyFont="1" applyBorder="1"/>
    <xf numFmtId="3" fontId="9" fillId="0" borderId="34" xfId="0" applyNumberFormat="1" applyFont="1" applyBorder="1"/>
    <xf numFmtId="164" fontId="9" fillId="0" borderId="34" xfId="1" applyNumberFormat="1" applyFont="1" applyBorder="1"/>
    <xf numFmtId="164" fontId="9" fillId="6" borderId="35" xfId="1" applyNumberFormat="1" applyFont="1" applyFill="1" applyBorder="1"/>
    <xf numFmtId="0" fontId="10" fillId="0" borderId="36" xfId="0" applyFont="1" applyBorder="1" applyAlignment="1">
      <alignment horizontal="left" indent="1"/>
    </xf>
    <xf numFmtId="3" fontId="10" fillId="0" borderId="36" xfId="0" applyNumberFormat="1" applyFont="1" applyBorder="1"/>
    <xf numFmtId="164" fontId="10" fillId="0" borderId="36" xfId="1" applyNumberFormat="1" applyFont="1" applyBorder="1"/>
    <xf numFmtId="164" fontId="10" fillId="6" borderId="36" xfId="1" applyNumberFormat="1" applyFont="1" applyFill="1" applyBorder="1"/>
    <xf numFmtId="164" fontId="0" fillId="6" borderId="18" xfId="1" applyNumberFormat="1" applyFont="1" applyFill="1" applyBorder="1"/>
    <xf numFmtId="0" fontId="0" fillId="0" borderId="20" xfId="0" applyBorder="1" applyAlignment="1">
      <alignment horizontal="left" indent="2"/>
    </xf>
    <xf numFmtId="0" fontId="10" fillId="0" borderId="34" xfId="0" applyFont="1" applyBorder="1"/>
    <xf numFmtId="3" fontId="10" fillId="0" borderId="34" xfId="0" applyNumberFormat="1" applyFont="1" applyBorder="1"/>
    <xf numFmtId="164" fontId="10" fillId="0" borderId="34" xfId="1" applyNumberFormat="1" applyFont="1" applyBorder="1"/>
    <xf numFmtId="164" fontId="10" fillId="6" borderId="37" xfId="1" applyNumberFormat="1" applyFont="1" applyFill="1" applyBorder="1"/>
    <xf numFmtId="0" fontId="0" fillId="0" borderId="38" xfId="0" applyBorder="1" applyAlignment="1">
      <alignment horizontal="left" indent="1"/>
    </xf>
    <xf numFmtId="3" fontId="0" fillId="0" borderId="38" xfId="0" applyNumberFormat="1" applyBorder="1"/>
    <xf numFmtId="164" fontId="0" fillId="0" borderId="38" xfId="1" applyNumberFormat="1" applyFont="1" applyBorder="1"/>
    <xf numFmtId="0" fontId="0" fillId="0" borderId="39" xfId="0" applyBorder="1" applyAlignment="1">
      <alignment horizontal="left" indent="1"/>
    </xf>
    <xf numFmtId="3" fontId="0" fillId="0" borderId="39" xfId="0" applyNumberFormat="1" applyBorder="1"/>
    <xf numFmtId="164" fontId="0" fillId="0" borderId="39" xfId="1" applyNumberFormat="1" applyFont="1" applyBorder="1"/>
    <xf numFmtId="164" fontId="0" fillId="6" borderId="40" xfId="1" applyNumberFormat="1" applyFont="1" applyFill="1" applyBorder="1"/>
    <xf numFmtId="164" fontId="0" fillId="6" borderId="0" xfId="1" applyNumberFormat="1" applyFont="1" applyFill="1"/>
    <xf numFmtId="0" fontId="0" fillId="0" borderId="32" xfId="0" applyBorder="1" applyAlignment="1">
      <alignment horizontal="left" indent="1"/>
    </xf>
    <xf numFmtId="0" fontId="0" fillId="0" borderId="41" xfId="0" applyBorder="1"/>
    <xf numFmtId="3" fontId="0" fillId="0" borderId="41" xfId="0" applyNumberFormat="1" applyBorder="1"/>
    <xf numFmtId="164" fontId="0" fillId="0" borderId="41" xfId="1" applyNumberFormat="1" applyFont="1" applyBorder="1"/>
    <xf numFmtId="0" fontId="0" fillId="0" borderId="19" xfId="0" applyBorder="1"/>
    <xf numFmtId="0" fontId="0" fillId="0" borderId="23" xfId="0" applyBorder="1"/>
    <xf numFmtId="0" fontId="0" fillId="0" borderId="22" xfId="0" applyBorder="1"/>
    <xf numFmtId="3" fontId="0" fillId="0" borderId="22" xfId="0" applyNumberFormat="1" applyBorder="1"/>
    <xf numFmtId="164" fontId="0" fillId="0" borderId="22" xfId="1" applyNumberFormat="1" applyFont="1" applyBorder="1"/>
    <xf numFmtId="0" fontId="0" fillId="7" borderId="0" xfId="0" applyFill="1" applyAlignment="1">
      <alignment horizontal="center"/>
    </xf>
    <xf numFmtId="0" fontId="0" fillId="2" borderId="42" xfId="0" applyFill="1" applyBorder="1"/>
    <xf numFmtId="0" fontId="0" fillId="2" borderId="8" xfId="0" applyFill="1" applyBorder="1"/>
    <xf numFmtId="0" fontId="0" fillId="7" borderId="0" xfId="0" applyFill="1"/>
    <xf numFmtId="0" fontId="12" fillId="0" borderId="43" xfId="0" applyFont="1" applyBorder="1"/>
    <xf numFmtId="165" fontId="13" fillId="0" borderId="43" xfId="0" applyNumberFormat="1" applyFont="1" applyBorder="1" applyAlignment="1">
      <alignment horizontal="right"/>
    </xf>
    <xf numFmtId="2" fontId="13" fillId="7" borderId="0" xfId="0" applyNumberFormat="1" applyFont="1" applyFill="1" applyAlignment="1">
      <alignment horizontal="center"/>
    </xf>
    <xf numFmtId="2" fontId="0" fillId="0" borderId="0" xfId="0" applyNumberFormat="1"/>
    <xf numFmtId="0" fontId="13" fillId="0" borderId="46" xfId="0" applyFont="1" applyBorder="1" applyAlignment="1">
      <alignment horizontal="left" indent="1"/>
    </xf>
    <xf numFmtId="165" fontId="13" fillId="0" borderId="46" xfId="0" applyNumberFormat="1" applyFont="1" applyBorder="1" applyAlignment="1">
      <alignment horizontal="right"/>
    </xf>
    <xf numFmtId="0" fontId="0" fillId="0" borderId="49" xfId="0" applyBorder="1" applyAlignment="1">
      <alignment horizontal="left" indent="2"/>
    </xf>
    <xf numFmtId="165" fontId="0" fillId="0" borderId="49" xfId="0" applyNumberFormat="1" applyBorder="1" applyAlignment="1">
      <alignment horizontal="right"/>
    </xf>
    <xf numFmtId="2" fontId="0" fillId="7" borderId="0" xfId="0" applyNumberFormat="1" applyFill="1" applyAlignment="1">
      <alignment horizontal="center"/>
    </xf>
    <xf numFmtId="165" fontId="0" fillId="0" borderId="19" xfId="0" applyNumberFormat="1" applyBorder="1" applyAlignment="1">
      <alignment horizontal="right"/>
    </xf>
    <xf numFmtId="0" fontId="0" fillId="0" borderId="54" xfId="0" applyBorder="1" applyAlignment="1">
      <alignment horizontal="left" indent="2"/>
    </xf>
    <xf numFmtId="165" fontId="0" fillId="0" borderId="54" xfId="0" applyNumberFormat="1" applyBorder="1" applyAlignment="1">
      <alignment horizontal="right"/>
    </xf>
    <xf numFmtId="0" fontId="13" fillId="0" borderId="57" xfId="0" applyFont="1" applyBorder="1" applyAlignment="1">
      <alignment horizontal="left" indent="1"/>
    </xf>
    <xf numFmtId="165" fontId="13" fillId="0" borderId="57" xfId="0" applyNumberFormat="1" applyFont="1" applyBorder="1" applyAlignment="1">
      <alignment horizontal="right"/>
    </xf>
    <xf numFmtId="165" fontId="0" fillId="0" borderId="58" xfId="0" applyNumberFormat="1" applyBorder="1" applyAlignment="1">
      <alignment horizontal="right"/>
    </xf>
    <xf numFmtId="165" fontId="0" fillId="0" borderId="61" xfId="0" applyNumberFormat="1" applyBorder="1" applyAlignment="1">
      <alignment horizontal="right"/>
    </xf>
    <xf numFmtId="165" fontId="0" fillId="0" borderId="64" xfId="0" applyNumberFormat="1" applyBorder="1" applyAlignment="1">
      <alignment horizontal="right"/>
    </xf>
    <xf numFmtId="165" fontId="13" fillId="0" borderId="43" xfId="0" applyNumberFormat="1" applyFont="1" applyBorder="1" applyAlignment="1">
      <alignment horizontal="center"/>
    </xf>
    <xf numFmtId="0" fontId="13" fillId="0" borderId="43" xfId="0" applyFont="1" applyBorder="1"/>
    <xf numFmtId="0" fontId="0" fillId="0" borderId="49" xfId="0" applyBorder="1" applyAlignment="1">
      <alignment horizontal="left" indent="1"/>
    </xf>
    <xf numFmtId="165" fontId="0" fillId="0" borderId="49" xfId="0" applyNumberFormat="1" applyBorder="1" applyAlignment="1">
      <alignment horizontal="center"/>
    </xf>
    <xf numFmtId="0" fontId="0" fillId="0" borderId="54" xfId="0" applyBorder="1" applyAlignment="1">
      <alignment horizontal="left" indent="1"/>
    </xf>
    <xf numFmtId="165" fontId="0" fillId="0" borderId="54" xfId="0" applyNumberFormat="1" applyBorder="1" applyAlignment="1">
      <alignment horizontal="center"/>
    </xf>
    <xf numFmtId="0" fontId="13" fillId="0" borderId="46" xfId="0" applyFont="1" applyBorder="1"/>
    <xf numFmtId="165" fontId="13" fillId="0" borderId="46" xfId="0" applyNumberFormat="1" applyFont="1" applyBorder="1" applyAlignment="1">
      <alignment horizontal="center"/>
    </xf>
    <xf numFmtId="0" fontId="0" fillId="0" borderId="67" xfId="0" applyBorder="1" applyAlignment="1">
      <alignment horizontal="left" indent="1"/>
    </xf>
    <xf numFmtId="165" fontId="0" fillId="0" borderId="67" xfId="0" applyNumberFormat="1" applyBorder="1" applyAlignment="1">
      <alignment horizontal="right"/>
    </xf>
    <xf numFmtId="165" fontId="0" fillId="0" borderId="67" xfId="0" applyNumberFormat="1" applyBorder="1" applyAlignment="1">
      <alignment horizontal="center"/>
    </xf>
    <xf numFmtId="0" fontId="0" fillId="0" borderId="61" xfId="0" applyBorder="1" applyAlignment="1">
      <alignment horizontal="left" indent="1"/>
    </xf>
    <xf numFmtId="165" fontId="0" fillId="0" borderId="61" xfId="0" applyNumberFormat="1" applyBorder="1" applyAlignment="1">
      <alignment horizontal="center"/>
    </xf>
    <xf numFmtId="0" fontId="0" fillId="0" borderId="64" xfId="0" applyBorder="1" applyAlignment="1">
      <alignment horizontal="left" indent="1"/>
    </xf>
    <xf numFmtId="165" fontId="0" fillId="0" borderId="64" xfId="0" applyNumberFormat="1" applyBorder="1" applyAlignment="1">
      <alignment horizontal="center"/>
    </xf>
    <xf numFmtId="0" fontId="0" fillId="2" borderId="8" xfId="0" applyFill="1" applyBorder="1" applyAlignment="1">
      <alignment horizontal="center"/>
    </xf>
    <xf numFmtId="2" fontId="13" fillId="0" borderId="43" xfId="0" applyNumberFormat="1" applyFont="1" applyBorder="1" applyAlignment="1">
      <alignment horizontal="right"/>
    </xf>
    <xf numFmtId="2" fontId="13" fillId="0" borderId="43" xfId="0" applyNumberFormat="1" applyFont="1" applyBorder="1" applyAlignment="1">
      <alignment horizontal="center"/>
    </xf>
    <xf numFmtId="0" fontId="0" fillId="0" borderId="68" xfId="0" applyBorder="1"/>
    <xf numFmtId="2" fontId="0" fillId="0" borderId="68" xfId="0" applyNumberFormat="1" applyBorder="1" applyAlignment="1">
      <alignment horizontal="right"/>
    </xf>
    <xf numFmtId="2" fontId="0" fillId="0" borderId="68" xfId="0" applyNumberFormat="1" applyBorder="1" applyAlignment="1">
      <alignment horizontal="center"/>
    </xf>
    <xf numFmtId="0" fontId="0" fillId="0" borderId="61" xfId="0" applyBorder="1"/>
    <xf numFmtId="2" fontId="0" fillId="0" borderId="61" xfId="0" applyNumberFormat="1" applyBorder="1" applyAlignment="1">
      <alignment horizontal="right"/>
    </xf>
    <xf numFmtId="2" fontId="0" fillId="0" borderId="61" xfId="0" applyNumberFormat="1" applyBorder="1" applyAlignment="1">
      <alignment horizontal="center"/>
    </xf>
    <xf numFmtId="0" fontId="0" fillId="0" borderId="69" xfId="0" applyBorder="1"/>
    <xf numFmtId="2" fontId="0" fillId="0" borderId="69" xfId="0" applyNumberFormat="1" applyBorder="1" applyAlignment="1">
      <alignment horizontal="center"/>
    </xf>
    <xf numFmtId="0" fontId="0" fillId="0" borderId="64" xfId="0" applyBorder="1"/>
    <xf numFmtId="2" fontId="0" fillId="0" borderId="64" xfId="0" applyNumberFormat="1" applyBorder="1" applyAlignment="1">
      <alignment horizontal="right"/>
    </xf>
    <xf numFmtId="2" fontId="0" fillId="0" borderId="64" xfId="0" applyNumberFormat="1" applyBorder="1" applyAlignment="1">
      <alignment horizontal="center"/>
    </xf>
    <xf numFmtId="0" fontId="0" fillId="8" borderId="0" xfId="0" applyFill="1" applyAlignment="1">
      <alignment horizontal="center"/>
    </xf>
    <xf numFmtId="0" fontId="0" fillId="8" borderId="0" xfId="0" applyFill="1"/>
    <xf numFmtId="0" fontId="14" fillId="0" borderId="70" xfId="0" applyFont="1" applyBorder="1"/>
    <xf numFmtId="164" fontId="15" fillId="0" borderId="70" xfId="1" applyNumberFormat="1" applyFont="1" applyBorder="1"/>
    <xf numFmtId="166" fontId="15" fillId="0" borderId="70" xfId="0" applyNumberFormat="1" applyFont="1" applyBorder="1"/>
    <xf numFmtId="166" fontId="15" fillId="8" borderId="0" xfId="0" applyNumberFormat="1" applyFont="1" applyFill="1" applyAlignment="1">
      <alignment horizontal="center"/>
    </xf>
    <xf numFmtId="0" fontId="15" fillId="0" borderId="73" xfId="0" applyFont="1" applyBorder="1" applyAlignment="1">
      <alignment horizontal="left" indent="1"/>
    </xf>
    <xf numFmtId="164" fontId="15" fillId="0" borderId="73" xfId="1" applyNumberFormat="1" applyFont="1" applyBorder="1"/>
    <xf numFmtId="166" fontId="15" fillId="0" borderId="73" xfId="0" applyNumberFormat="1" applyFont="1" applyBorder="1"/>
    <xf numFmtId="0" fontId="0" fillId="0" borderId="76" xfId="0" applyBorder="1" applyAlignment="1">
      <alignment horizontal="left" indent="2"/>
    </xf>
    <xf numFmtId="164" fontId="0" fillId="0" borderId="76" xfId="1" applyNumberFormat="1" applyFont="1" applyBorder="1"/>
    <xf numFmtId="166" fontId="0" fillId="0" borderId="76" xfId="0" applyNumberFormat="1" applyBorder="1"/>
    <xf numFmtId="166" fontId="0" fillId="8" borderId="0" xfId="0" applyNumberFormat="1" applyFill="1" applyAlignment="1">
      <alignment horizontal="center"/>
    </xf>
    <xf numFmtId="166" fontId="0" fillId="0" borderId="19" xfId="0" applyNumberFormat="1" applyBorder="1"/>
    <xf numFmtId="0" fontId="0" fillId="0" borderId="79" xfId="0" applyBorder="1" applyAlignment="1">
      <alignment horizontal="left" indent="2"/>
    </xf>
    <xf numFmtId="164" fontId="0" fillId="0" borderId="79" xfId="1" applyNumberFormat="1" applyFont="1" applyBorder="1"/>
    <xf numFmtId="166" fontId="0" fillId="0" borderId="79" xfId="0" applyNumberFormat="1" applyBorder="1"/>
    <xf numFmtId="166" fontId="0" fillId="0" borderId="22" xfId="0" applyNumberFormat="1" applyBorder="1"/>
    <xf numFmtId="0" fontId="0" fillId="2" borderId="33" xfId="0" applyFill="1" applyBorder="1" applyAlignment="1">
      <alignment horizontal="center" vertical="center" wrapText="1"/>
    </xf>
    <xf numFmtId="164" fontId="15" fillId="0" borderId="70" xfId="1" applyNumberFormat="1" applyFont="1" applyBorder="1" applyAlignment="1">
      <alignment horizontal="right"/>
    </xf>
    <xf numFmtId="0" fontId="0" fillId="0" borderId="76" xfId="0" applyBorder="1"/>
    <xf numFmtId="164" fontId="0" fillId="0" borderId="19" xfId="1" applyNumberFormat="1" applyFont="1" applyBorder="1" applyAlignment="1">
      <alignment horizontal="right"/>
    </xf>
    <xf numFmtId="166" fontId="0" fillId="0" borderId="19" xfId="0" applyNumberFormat="1" applyBorder="1" applyAlignment="1">
      <alignment horizontal="right"/>
    </xf>
    <xf numFmtId="164" fontId="0" fillId="0" borderId="23" xfId="1" applyNumberFormat="1" applyFont="1" applyBorder="1" applyAlignment="1">
      <alignment horizontal="right"/>
    </xf>
    <xf numFmtId="166" fontId="0" fillId="0" borderId="23" xfId="0" applyNumberFormat="1" applyBorder="1" applyAlignment="1">
      <alignment horizontal="right"/>
    </xf>
    <xf numFmtId="0" fontId="0" fillId="10" borderId="0" xfId="0" applyFill="1" applyAlignment="1">
      <alignment horizontal="center"/>
    </xf>
    <xf numFmtId="0" fontId="0" fillId="10" borderId="0" xfId="0" applyFill="1"/>
    <xf numFmtId="0" fontId="17" fillId="0" borderId="86" xfId="0" applyFont="1" applyBorder="1"/>
    <xf numFmtId="167" fontId="17" fillId="0" borderId="86" xfId="0" applyNumberFormat="1" applyFont="1" applyBorder="1"/>
    <xf numFmtId="164" fontId="17" fillId="0" borderId="86" xfId="1" applyNumberFormat="1" applyFont="1" applyBorder="1"/>
    <xf numFmtId="164" fontId="17" fillId="10" borderId="0" xfId="1" applyNumberFormat="1" applyFont="1" applyFill="1"/>
    <xf numFmtId="0" fontId="18" fillId="0" borderId="87" xfId="0" applyFont="1" applyBorder="1" applyAlignment="1">
      <alignment horizontal="left" indent="1"/>
    </xf>
    <xf numFmtId="167" fontId="18" fillId="0" borderId="87" xfId="0" applyNumberFormat="1" applyFont="1" applyBorder="1"/>
    <xf numFmtId="164" fontId="18" fillId="0" borderId="87" xfId="1" applyNumberFormat="1" applyFont="1" applyBorder="1"/>
    <xf numFmtId="164" fontId="18" fillId="10" borderId="0" xfId="1" applyNumberFormat="1" applyFont="1" applyFill="1"/>
    <xf numFmtId="164" fontId="18" fillId="0" borderId="87" xfId="1" applyNumberFormat="1" applyFont="1" applyBorder="1" applyAlignment="1">
      <alignment horizontal="right"/>
    </xf>
    <xf numFmtId="3" fontId="18" fillId="0" borderId="87" xfId="0" applyNumberFormat="1" applyFont="1" applyBorder="1" applyAlignment="1">
      <alignment horizontal="right"/>
    </xf>
    <xf numFmtId="167" fontId="0" fillId="0" borderId="0" xfId="0" applyNumberFormat="1"/>
    <xf numFmtId="0" fontId="0" fillId="0" borderId="88" xfId="0" applyBorder="1" applyAlignment="1">
      <alignment horizontal="left" indent="2"/>
    </xf>
    <xf numFmtId="167" fontId="0" fillId="0" borderId="89" xfId="0" applyNumberFormat="1" applyBorder="1"/>
    <xf numFmtId="164" fontId="0" fillId="0" borderId="89" xfId="1" applyNumberFormat="1" applyFont="1" applyBorder="1"/>
    <xf numFmtId="164" fontId="0" fillId="10" borderId="0" xfId="1" applyNumberFormat="1" applyFont="1" applyFill="1"/>
    <xf numFmtId="164" fontId="0" fillId="0" borderId="88" xfId="1" applyNumberFormat="1" applyFont="1" applyBorder="1" applyAlignment="1">
      <alignment horizontal="right"/>
    </xf>
    <xf numFmtId="3" fontId="0" fillId="0" borderId="88" xfId="0" applyNumberFormat="1" applyBorder="1" applyAlignment="1">
      <alignment horizontal="right"/>
    </xf>
    <xf numFmtId="0" fontId="0" fillId="0" borderId="90" xfId="0" applyBorder="1" applyAlignment="1">
      <alignment horizontal="left" indent="2"/>
    </xf>
    <xf numFmtId="167" fontId="0" fillId="0" borderId="19" xfId="0" applyNumberFormat="1" applyBorder="1"/>
    <xf numFmtId="3" fontId="0" fillId="0" borderId="19" xfId="0" applyNumberFormat="1" applyBorder="1" applyAlignment="1">
      <alignment horizontal="right"/>
    </xf>
    <xf numFmtId="0" fontId="0" fillId="0" borderId="91" xfId="0" applyBorder="1" applyAlignment="1">
      <alignment horizontal="left" indent="2"/>
    </xf>
    <xf numFmtId="0" fontId="0" fillId="0" borderId="92" xfId="0" applyBorder="1" applyAlignment="1">
      <alignment horizontal="left" indent="2"/>
    </xf>
    <xf numFmtId="167" fontId="0" fillId="0" borderId="93" xfId="0" applyNumberFormat="1" applyBorder="1"/>
    <xf numFmtId="164" fontId="0" fillId="0" borderId="93" xfId="1" applyNumberFormat="1" applyFont="1" applyBorder="1"/>
    <xf numFmtId="164" fontId="0" fillId="0" borderId="93" xfId="1" applyNumberFormat="1" applyFont="1" applyBorder="1" applyAlignment="1">
      <alignment horizontal="right"/>
    </xf>
    <xf numFmtId="3" fontId="0" fillId="0" borderId="93" xfId="0" applyNumberFormat="1" applyBorder="1" applyAlignment="1">
      <alignment horizontal="right"/>
    </xf>
    <xf numFmtId="167" fontId="0" fillId="0" borderId="21" xfId="0" applyNumberFormat="1" applyBorder="1"/>
    <xf numFmtId="164" fontId="0" fillId="0" borderId="21" xfId="1" applyNumberFormat="1" applyFont="1" applyBorder="1"/>
    <xf numFmtId="164" fontId="0" fillId="0" borderId="21" xfId="1" applyNumberFormat="1" applyFont="1" applyBorder="1" applyAlignment="1">
      <alignment horizontal="right"/>
    </xf>
    <xf numFmtId="3" fontId="0" fillId="0" borderId="21" xfId="0" applyNumberFormat="1" applyBorder="1" applyAlignment="1">
      <alignment horizontal="right"/>
    </xf>
    <xf numFmtId="167" fontId="0" fillId="0" borderId="22" xfId="0" applyNumberFormat="1" applyBorder="1"/>
    <xf numFmtId="164" fontId="0" fillId="0" borderId="22" xfId="1" applyNumberFormat="1" applyFont="1" applyBorder="1" applyAlignment="1">
      <alignment horizontal="right"/>
    </xf>
    <xf numFmtId="3" fontId="0" fillId="0" borderId="22" xfId="0" applyNumberFormat="1" applyBorder="1" applyAlignment="1">
      <alignment horizontal="right"/>
    </xf>
    <xf numFmtId="164" fontId="17" fillId="0" borderId="86" xfId="1" applyNumberFormat="1" applyFont="1" applyBorder="1" applyAlignment="1">
      <alignment horizontal="right"/>
    </xf>
    <xf numFmtId="167" fontId="0" fillId="0" borderId="41" xfId="0" applyNumberFormat="1" applyBorder="1"/>
    <xf numFmtId="164" fontId="0" fillId="0" borderId="41" xfId="1" applyNumberFormat="1" applyFont="1" applyBorder="1" applyAlignment="1">
      <alignment horizontal="right"/>
    </xf>
    <xf numFmtId="0" fontId="0" fillId="2" borderId="94" xfId="0" applyFill="1" applyBorder="1" applyAlignment="1">
      <alignment vertical="center" wrapText="1"/>
    </xf>
    <xf numFmtId="168" fontId="17" fillId="0" borderId="86" xfId="0" applyNumberFormat="1" applyFont="1" applyBorder="1"/>
    <xf numFmtId="164" fontId="17" fillId="0" borderId="95" xfId="1" applyNumberFormat="1" applyFont="1" applyBorder="1" applyAlignment="1"/>
    <xf numFmtId="169" fontId="17" fillId="0" borderId="86" xfId="0" applyNumberFormat="1" applyFont="1" applyBorder="1" applyAlignment="1">
      <alignment horizontal="right" indent="1"/>
    </xf>
    <xf numFmtId="0" fontId="17" fillId="10" borderId="0" xfId="0" applyFont="1" applyFill="1"/>
    <xf numFmtId="168" fontId="18" fillId="0" borderId="87" xfId="0" applyNumberFormat="1" applyFont="1" applyBorder="1"/>
    <xf numFmtId="164" fontId="18" fillId="0" borderId="97" xfId="1" applyNumberFormat="1" applyFont="1" applyBorder="1" applyAlignment="1"/>
    <xf numFmtId="169" fontId="18" fillId="0" borderId="87" xfId="0" applyNumberFormat="1" applyFont="1" applyBorder="1" applyAlignment="1">
      <alignment horizontal="right" indent="1"/>
    </xf>
    <xf numFmtId="0" fontId="18" fillId="10" borderId="0" xfId="0" applyFont="1" applyFill="1"/>
    <xf numFmtId="168" fontId="0" fillId="0" borderId="89" xfId="0" applyNumberFormat="1" applyBorder="1"/>
    <xf numFmtId="164" fontId="0" fillId="0" borderId="99" xfId="1" applyNumberFormat="1" applyFont="1" applyBorder="1" applyAlignment="1"/>
    <xf numFmtId="169" fontId="0" fillId="0" borderId="88" xfId="0" applyNumberFormat="1" applyBorder="1" applyAlignment="1">
      <alignment horizontal="right" indent="1"/>
    </xf>
    <xf numFmtId="168" fontId="0" fillId="0" borderId="19" xfId="0" applyNumberFormat="1" applyBorder="1"/>
    <xf numFmtId="164" fontId="0" fillId="0" borderId="101" xfId="1" applyNumberFormat="1" applyFont="1" applyBorder="1" applyAlignment="1"/>
    <xf numFmtId="169" fontId="0" fillId="0" borderId="90" xfId="0" applyNumberFormat="1" applyBorder="1" applyAlignment="1">
      <alignment horizontal="right" indent="1"/>
    </xf>
    <xf numFmtId="164" fontId="0" fillId="0" borderId="103" xfId="1" applyNumberFormat="1" applyFont="1" applyBorder="1" applyAlignment="1"/>
    <xf numFmtId="169" fontId="0" fillId="0" borderId="91" xfId="0" applyNumberFormat="1" applyBorder="1" applyAlignment="1">
      <alignment horizontal="right" indent="1"/>
    </xf>
    <xf numFmtId="168" fontId="0" fillId="0" borderId="93" xfId="0" applyNumberFormat="1" applyBorder="1"/>
    <xf numFmtId="164" fontId="0" fillId="0" borderId="105" xfId="1" applyNumberFormat="1" applyFont="1" applyBorder="1" applyAlignment="1"/>
    <xf numFmtId="169" fontId="0" fillId="0" borderId="92" xfId="0" applyNumberFormat="1" applyBorder="1" applyAlignment="1">
      <alignment horizontal="right" indent="1"/>
    </xf>
    <xf numFmtId="168" fontId="0" fillId="0" borderId="21" xfId="0" applyNumberFormat="1" applyBorder="1"/>
    <xf numFmtId="164" fontId="0" fillId="0" borderId="107" xfId="1" applyNumberFormat="1" applyFont="1" applyBorder="1" applyAlignment="1"/>
    <xf numFmtId="169" fontId="0" fillId="0" borderId="21" xfId="0" applyNumberFormat="1" applyBorder="1" applyAlignment="1">
      <alignment horizontal="right" indent="1"/>
    </xf>
    <xf numFmtId="164" fontId="0" fillId="0" borderId="52" xfId="1" applyNumberFormat="1" applyFont="1" applyBorder="1" applyAlignment="1"/>
    <xf numFmtId="169" fontId="0" fillId="0" borderId="19" xfId="0" applyNumberFormat="1" applyBorder="1" applyAlignment="1">
      <alignment horizontal="right" indent="1"/>
    </xf>
    <xf numFmtId="168" fontId="0" fillId="0" borderId="22" xfId="0" applyNumberFormat="1" applyBorder="1"/>
    <xf numFmtId="164" fontId="0" fillId="0" borderId="84" xfId="1" applyNumberFormat="1" applyFont="1" applyBorder="1" applyAlignment="1"/>
    <xf numFmtId="169" fontId="0" fillId="0" borderId="23" xfId="0" applyNumberFormat="1" applyBorder="1" applyAlignment="1">
      <alignment horizontal="right" indent="1"/>
    </xf>
    <xf numFmtId="0" fontId="0" fillId="2" borderId="8" xfId="0" applyFill="1" applyBorder="1" applyAlignment="1">
      <alignment vertical="center" wrapText="1"/>
    </xf>
    <xf numFmtId="164" fontId="17" fillId="0" borderId="95" xfId="1" applyNumberFormat="1" applyFont="1" applyBorder="1" applyAlignment="1">
      <alignment horizontal="right"/>
    </xf>
    <xf numFmtId="169" fontId="17" fillId="0" borderId="86" xfId="0" applyNumberFormat="1" applyFont="1" applyBorder="1" applyAlignment="1">
      <alignment horizontal="right" indent="2"/>
    </xf>
    <xf numFmtId="168" fontId="0" fillId="0" borderId="41" xfId="0" applyNumberFormat="1" applyBorder="1"/>
    <xf numFmtId="164" fontId="0" fillId="0" borderId="107" xfId="1" applyNumberFormat="1" applyFont="1" applyBorder="1" applyAlignment="1">
      <alignment horizontal="right"/>
    </xf>
    <xf numFmtId="164" fontId="0" fillId="0" borderId="109" xfId="1" applyNumberFormat="1" applyFont="1" applyBorder="1" applyAlignment="1">
      <alignment horizontal="right"/>
    </xf>
    <xf numFmtId="169" fontId="0" fillId="0" borderId="41" xfId="0" applyNumberFormat="1" applyBorder="1" applyAlignment="1">
      <alignment horizontal="right" indent="1"/>
    </xf>
    <xf numFmtId="164" fontId="0" fillId="0" borderId="52" xfId="1" applyNumberFormat="1" applyFont="1" applyBorder="1" applyAlignment="1">
      <alignment horizontal="right"/>
    </xf>
    <xf numFmtId="169" fontId="17" fillId="0" borderId="86" xfId="0" applyNumberFormat="1" applyFont="1" applyBorder="1"/>
    <xf numFmtId="169" fontId="18" fillId="0" borderId="87" xfId="0" applyNumberFormat="1" applyFont="1" applyBorder="1" applyAlignment="1">
      <alignment horizontal="right"/>
    </xf>
    <xf numFmtId="169" fontId="0" fillId="0" borderId="19" xfId="0" applyNumberFormat="1" applyBorder="1"/>
    <xf numFmtId="164" fontId="0" fillId="0" borderId="112" xfId="1" applyNumberFormat="1" applyFont="1" applyBorder="1" applyAlignment="1">
      <alignment horizontal="right"/>
    </xf>
    <xf numFmtId="169" fontId="0" fillId="0" borderId="32" xfId="0" applyNumberFormat="1" applyBorder="1"/>
    <xf numFmtId="0" fontId="0" fillId="10" borderId="114" xfId="0" applyFill="1" applyBorder="1"/>
    <xf numFmtId="169" fontId="0" fillId="0" borderId="32" xfId="0" applyNumberFormat="1" applyBorder="1" applyAlignment="1">
      <alignment horizontal="right" indent="1"/>
    </xf>
    <xf numFmtId="0" fontId="0" fillId="0" borderId="114" xfId="0" applyBorder="1"/>
    <xf numFmtId="164" fontId="0" fillId="0" borderId="110" xfId="1" applyNumberFormat="1" applyFont="1" applyBorder="1" applyAlignment="1">
      <alignment horizontal="right"/>
    </xf>
    <xf numFmtId="169" fontId="0" fillId="0" borderId="41" xfId="0" applyNumberFormat="1" applyBorder="1" applyAlignment="1">
      <alignment horizontal="right"/>
    </xf>
    <xf numFmtId="169" fontId="0" fillId="0" borderId="19" xfId="0" applyNumberFormat="1" applyBorder="1" applyAlignment="1">
      <alignment horizontal="right"/>
    </xf>
    <xf numFmtId="0" fontId="19" fillId="0" borderId="118" xfId="0" applyFont="1" applyBorder="1"/>
    <xf numFmtId="164" fontId="19" fillId="0" borderId="121" xfId="1" applyNumberFormat="1" applyFont="1" applyBorder="1" applyAlignment="1"/>
    <xf numFmtId="0" fontId="20" fillId="0" borderId="122" xfId="0" applyFont="1" applyBorder="1" applyAlignment="1">
      <alignment horizontal="left" indent="1"/>
    </xf>
    <xf numFmtId="164" fontId="20" fillId="0" borderId="125" xfId="1" applyNumberFormat="1" applyFont="1" applyBorder="1" applyAlignment="1"/>
    <xf numFmtId="0" fontId="0" fillId="0" borderId="31" xfId="0" applyBorder="1" applyAlignment="1">
      <alignment horizontal="left" indent="2"/>
    </xf>
    <xf numFmtId="164" fontId="0" fillId="0" borderId="128" xfId="1" applyNumberFormat="1" applyFont="1" applyBorder="1" applyAlignment="1"/>
    <xf numFmtId="164" fontId="0" fillId="0" borderId="129" xfId="1" applyNumberFormat="1" applyFont="1" applyBorder="1" applyAlignment="1"/>
    <xf numFmtId="0" fontId="0" fillId="0" borderId="23" xfId="0" applyBorder="1" applyAlignment="1">
      <alignment horizontal="left" indent="2"/>
    </xf>
    <xf numFmtId="164" fontId="0" fillId="0" borderId="132" xfId="1" applyNumberFormat="1" applyFont="1" applyBorder="1" applyAlignment="1"/>
    <xf numFmtId="0" fontId="20" fillId="0" borderId="133" xfId="0" applyFont="1" applyBorder="1" applyAlignment="1">
      <alignment horizontal="left" indent="1"/>
    </xf>
    <xf numFmtId="0" fontId="0" fillId="0" borderId="32" xfId="0" applyBorder="1" applyAlignment="1">
      <alignment horizontal="left" indent="2"/>
    </xf>
    <xf numFmtId="164" fontId="0" fillId="0" borderId="134" xfId="1" applyNumberFormat="1" applyFont="1" applyBorder="1" applyAlignment="1"/>
    <xf numFmtId="0" fontId="0" fillId="13" borderId="0" xfId="0" applyFill="1" applyAlignment="1">
      <alignment horizontal="center"/>
    </xf>
    <xf numFmtId="0" fontId="0" fillId="2" borderId="12" xfId="0" applyFill="1" applyBorder="1" applyAlignment="1">
      <alignment horizontal="right" vertical="center" wrapText="1"/>
    </xf>
    <xf numFmtId="0" fontId="0" fillId="13" borderId="0" xfId="0" applyFill="1" applyAlignment="1">
      <alignment horizontal="right"/>
    </xf>
    <xf numFmtId="3" fontId="6" fillId="0" borderId="13" xfId="0" applyNumberFormat="1" applyFont="1" applyBorder="1" applyAlignment="1">
      <alignment horizontal="right" vertical="center"/>
    </xf>
    <xf numFmtId="0" fontId="21" fillId="0" borderId="135" xfId="0" applyFont="1" applyBorder="1" applyAlignment="1">
      <alignment horizontal="left" indent="1"/>
    </xf>
    <xf numFmtId="3" fontId="21" fillId="0" borderId="135" xfId="0" applyNumberFormat="1" applyFont="1" applyBorder="1" applyAlignment="1">
      <alignment horizontal="right" vertical="center"/>
    </xf>
    <xf numFmtId="164" fontId="21" fillId="0" borderId="135" xfId="1" applyNumberFormat="1" applyFont="1" applyBorder="1" applyAlignment="1">
      <alignment horizontal="right" vertical="center"/>
    </xf>
    <xf numFmtId="0" fontId="22" fillId="13" borderId="0" xfId="0" applyFont="1" applyFill="1" applyAlignment="1">
      <alignment horizontal="right"/>
    </xf>
    <xf numFmtId="3" fontId="0" fillId="0" borderId="0" xfId="0" applyNumberFormat="1"/>
    <xf numFmtId="3" fontId="0" fillId="0" borderId="31" xfId="0" applyNumberFormat="1" applyBorder="1" applyAlignment="1">
      <alignment horizontal="left" indent="3"/>
    </xf>
    <xf numFmtId="3" fontId="0" fillId="0" borderId="31" xfId="0" applyNumberFormat="1" applyBorder="1" applyAlignment="1">
      <alignment horizontal="right" vertical="center"/>
    </xf>
    <xf numFmtId="164" fontId="1" fillId="0" borderId="31" xfId="1" applyNumberFormat="1" applyFont="1" applyBorder="1" applyAlignment="1">
      <alignment horizontal="right" vertical="center"/>
    </xf>
    <xf numFmtId="164" fontId="0" fillId="0" borderId="31" xfId="1" applyNumberFormat="1" applyFont="1" applyBorder="1" applyAlignment="1">
      <alignment horizontal="right" vertical="center"/>
    </xf>
    <xf numFmtId="3" fontId="23" fillId="0" borderId="136" xfId="0" applyNumberFormat="1" applyFont="1" applyBorder="1" applyAlignment="1">
      <alignment horizontal="right"/>
    </xf>
    <xf numFmtId="3" fontId="24" fillId="0" borderId="137" xfId="0" applyNumberFormat="1" applyFont="1" applyBorder="1" applyAlignment="1">
      <alignment horizontal="right"/>
    </xf>
    <xf numFmtId="0" fontId="21" fillId="0" borderId="138" xfId="0" applyFont="1" applyBorder="1" applyAlignment="1">
      <alignment horizontal="left"/>
    </xf>
    <xf numFmtId="3" fontId="21" fillId="0" borderId="138" xfId="0" applyNumberFormat="1" applyFont="1" applyBorder="1" applyAlignment="1">
      <alignment horizontal="right" vertical="center"/>
    </xf>
    <xf numFmtId="164" fontId="21" fillId="0" borderId="138" xfId="1" applyNumberFormat="1" applyFont="1" applyBorder="1" applyAlignment="1">
      <alignment horizontal="right" vertical="center"/>
    </xf>
    <xf numFmtId="0" fontId="22" fillId="0" borderId="139" xfId="0" applyFont="1" applyBorder="1" applyAlignment="1">
      <alignment horizontal="left" indent="1"/>
    </xf>
    <xf numFmtId="3" fontId="22" fillId="0" borderId="139" xfId="0" applyNumberFormat="1" applyFont="1" applyBorder="1" applyAlignment="1">
      <alignment horizontal="right" vertical="center"/>
    </xf>
    <xf numFmtId="164" fontId="22" fillId="0" borderId="139" xfId="1" applyNumberFormat="1" applyFont="1" applyBorder="1" applyAlignment="1">
      <alignment horizontal="right" vertical="center"/>
    </xf>
    <xf numFmtId="3" fontId="0" fillId="0" borderId="18" xfId="0" applyNumberFormat="1" applyBorder="1" applyAlignment="1">
      <alignment horizontal="left" indent="3"/>
    </xf>
    <xf numFmtId="3" fontId="0" fillId="0" borderId="18" xfId="0" applyNumberFormat="1" applyBorder="1" applyAlignment="1">
      <alignment horizontal="right" vertical="center"/>
    </xf>
    <xf numFmtId="164" fontId="1" fillId="0" borderId="18" xfId="1" applyNumberFormat="1" applyFont="1" applyBorder="1" applyAlignment="1">
      <alignment horizontal="right" vertical="center"/>
    </xf>
    <xf numFmtId="0" fontId="0" fillId="0" borderId="0" xfId="0" applyAlignment="1">
      <alignment horizontal="left"/>
    </xf>
    <xf numFmtId="0" fontId="21" fillId="0" borderId="135" xfId="0" applyFont="1" applyBorder="1" applyAlignment="1">
      <alignment horizontal="left"/>
    </xf>
    <xf numFmtId="0" fontId="0" fillId="12" borderId="0" xfId="0" applyFill="1" applyAlignment="1">
      <alignment horizontal="center"/>
    </xf>
    <xf numFmtId="0" fontId="0" fillId="12" borderId="0" xfId="0" applyFill="1" applyAlignment="1">
      <alignment horizontal="right"/>
    </xf>
    <xf numFmtId="0" fontId="25" fillId="0" borderId="140" xfId="0" applyFont="1" applyBorder="1" applyAlignment="1">
      <alignment horizontal="left"/>
    </xf>
    <xf numFmtId="3" fontId="25" fillId="0" borderId="140" xfId="0" applyNumberFormat="1" applyFont="1" applyBorder="1" applyAlignment="1">
      <alignment horizontal="right" vertical="center"/>
    </xf>
    <xf numFmtId="164" fontId="25" fillId="0" borderId="140" xfId="1" applyNumberFormat="1" applyFont="1" applyBorder="1" applyAlignment="1">
      <alignment horizontal="right" vertical="center"/>
    </xf>
    <xf numFmtId="0" fontId="22" fillId="12" borderId="0" xfId="0" applyFont="1" applyFill="1" applyAlignment="1">
      <alignment horizontal="right"/>
    </xf>
    <xf numFmtId="0" fontId="25" fillId="0" borderId="141" xfId="0" applyFont="1" applyBorder="1" applyAlignment="1">
      <alignment horizontal="left"/>
    </xf>
    <xf numFmtId="3" fontId="25" fillId="0" borderId="141" xfId="0" applyNumberFormat="1" applyFont="1" applyBorder="1" applyAlignment="1">
      <alignment horizontal="right" vertical="center"/>
    </xf>
    <xf numFmtId="164" fontId="25" fillId="0" borderId="141" xfId="1" applyNumberFormat="1" applyFont="1" applyBorder="1" applyAlignment="1">
      <alignment horizontal="right" vertical="center"/>
    </xf>
    <xf numFmtId="0" fontId="26" fillId="0" borderId="142" xfId="0" applyFont="1" applyBorder="1" applyAlignment="1">
      <alignment horizontal="left" indent="1"/>
    </xf>
    <xf numFmtId="3" fontId="26" fillId="0" borderId="142" xfId="0" applyNumberFormat="1" applyFont="1" applyBorder="1" applyAlignment="1">
      <alignment horizontal="right" vertical="center"/>
    </xf>
    <xf numFmtId="164" fontId="26" fillId="0" borderId="142" xfId="1" applyNumberFormat="1" applyFont="1" applyBorder="1" applyAlignment="1">
      <alignment horizontal="right" vertical="center"/>
    </xf>
    <xf numFmtId="0" fontId="27" fillId="1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5" fillId="5" borderId="0" xfId="0" applyFont="1" applyFill="1" applyAlignment="1">
      <alignment horizontal="center"/>
    </xf>
    <xf numFmtId="2" fontId="0" fillId="0" borderId="25" xfId="0" applyNumberFormat="1" applyBorder="1" applyAlignment="1">
      <alignment horizontal="right"/>
    </xf>
    <xf numFmtId="2" fontId="0" fillId="0" borderId="26" xfId="0" applyNumberFormat="1" applyBorder="1" applyAlignment="1">
      <alignment horizontal="right"/>
    </xf>
    <xf numFmtId="2" fontId="0" fillId="0" borderId="27" xfId="0" applyNumberFormat="1" applyBorder="1" applyAlignment="1">
      <alignment horizontal="right"/>
    </xf>
    <xf numFmtId="0" fontId="5" fillId="4" borderId="28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0" fillId="2" borderId="8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5" fillId="7" borderId="0" xfId="0" applyFont="1" applyFill="1" applyAlignment="1">
      <alignment horizontal="center"/>
    </xf>
    <xf numFmtId="165" fontId="13" fillId="0" borderId="47" xfId="0" applyNumberFormat="1" applyFont="1" applyBorder="1" applyAlignment="1">
      <alignment horizontal="center"/>
    </xf>
    <xf numFmtId="165" fontId="13" fillId="0" borderId="48" xfId="0" applyNumberFormat="1" applyFont="1" applyBorder="1" applyAlignment="1">
      <alignment horizontal="center"/>
    </xf>
    <xf numFmtId="2" fontId="13" fillId="0" borderId="47" xfId="0" applyNumberFormat="1" applyFont="1" applyBorder="1" applyAlignment="1">
      <alignment horizontal="center"/>
    </xf>
    <xf numFmtId="2" fontId="13" fillId="0" borderId="48" xfId="0" applyNumberFormat="1" applyFont="1" applyBorder="1" applyAlignment="1">
      <alignment horizontal="center"/>
    </xf>
    <xf numFmtId="165" fontId="13" fillId="0" borderId="44" xfId="0" applyNumberFormat="1" applyFont="1" applyBorder="1" applyAlignment="1">
      <alignment horizontal="center"/>
    </xf>
    <xf numFmtId="165" fontId="13" fillId="0" borderId="45" xfId="0" applyNumberFormat="1" applyFont="1" applyBorder="1" applyAlignment="1">
      <alignment horizontal="center"/>
    </xf>
    <xf numFmtId="2" fontId="13" fillId="0" borderId="44" xfId="0" applyNumberFormat="1" applyFont="1" applyBorder="1" applyAlignment="1">
      <alignment horizontal="center"/>
    </xf>
    <xf numFmtId="2" fontId="13" fillId="0" borderId="45" xfId="0" applyNumberFormat="1" applyFont="1" applyBorder="1" applyAlignment="1">
      <alignment horizontal="center"/>
    </xf>
    <xf numFmtId="165" fontId="0" fillId="0" borderId="52" xfId="0" applyNumberFormat="1" applyBorder="1" applyAlignment="1">
      <alignment horizontal="center"/>
    </xf>
    <xf numFmtId="165" fontId="0" fillId="0" borderId="53" xfId="0" applyNumberFormat="1" applyBorder="1" applyAlignment="1">
      <alignment horizontal="center"/>
    </xf>
    <xf numFmtId="2" fontId="0" fillId="0" borderId="52" xfId="0" applyNumberFormat="1" applyBorder="1" applyAlignment="1">
      <alignment horizontal="center"/>
    </xf>
    <xf numFmtId="2" fontId="0" fillId="0" borderId="53" xfId="0" applyNumberFormat="1" applyBorder="1" applyAlignment="1">
      <alignment horizontal="center"/>
    </xf>
    <xf numFmtId="165" fontId="0" fillId="0" borderId="50" xfId="0" applyNumberFormat="1" applyBorder="1" applyAlignment="1">
      <alignment horizontal="center"/>
    </xf>
    <xf numFmtId="165" fontId="0" fillId="0" borderId="51" xfId="0" applyNumberFormat="1" applyBorder="1" applyAlignment="1">
      <alignment horizontal="center"/>
    </xf>
    <xf numFmtId="2" fontId="0" fillId="0" borderId="50" xfId="0" applyNumberFormat="1" applyBorder="1" applyAlignment="1">
      <alignment horizontal="center"/>
    </xf>
    <xf numFmtId="2" fontId="0" fillId="0" borderId="51" xfId="0" applyNumberFormat="1" applyBorder="1" applyAlignment="1">
      <alignment horizontal="center"/>
    </xf>
    <xf numFmtId="165" fontId="0" fillId="0" borderId="55" xfId="0" applyNumberFormat="1" applyBorder="1" applyAlignment="1">
      <alignment horizontal="center"/>
    </xf>
    <xf numFmtId="165" fontId="0" fillId="0" borderId="56" xfId="0" applyNumberFormat="1" applyBorder="1" applyAlignment="1">
      <alignment horizontal="center"/>
    </xf>
    <xf numFmtId="2" fontId="0" fillId="0" borderId="55" xfId="0" applyNumberFormat="1" applyBorder="1" applyAlignment="1">
      <alignment horizontal="center"/>
    </xf>
    <xf numFmtId="2" fontId="0" fillId="0" borderId="56" xfId="0" applyNumberFormat="1" applyBorder="1" applyAlignment="1">
      <alignment horizontal="center"/>
    </xf>
    <xf numFmtId="165" fontId="0" fillId="0" borderId="62" xfId="0" applyNumberFormat="1" applyBorder="1" applyAlignment="1">
      <alignment horizontal="center"/>
    </xf>
    <xf numFmtId="165" fontId="0" fillId="0" borderId="63" xfId="0" applyNumberFormat="1" applyBorder="1" applyAlignment="1">
      <alignment horizontal="center"/>
    </xf>
    <xf numFmtId="2" fontId="0" fillId="0" borderId="62" xfId="0" applyNumberFormat="1" applyBorder="1" applyAlignment="1">
      <alignment horizontal="center"/>
    </xf>
    <xf numFmtId="2" fontId="0" fillId="0" borderId="63" xfId="0" applyNumberFormat="1" applyBorder="1" applyAlignment="1">
      <alignment horizontal="center"/>
    </xf>
    <xf numFmtId="165" fontId="0" fillId="0" borderId="59" xfId="0" applyNumberFormat="1" applyBorder="1" applyAlignment="1">
      <alignment horizontal="center"/>
    </xf>
    <xf numFmtId="165" fontId="0" fillId="0" borderId="60" xfId="0" applyNumberFormat="1" applyBorder="1" applyAlignment="1">
      <alignment horizontal="center"/>
    </xf>
    <xf numFmtId="2" fontId="0" fillId="0" borderId="59" xfId="0" applyNumberFormat="1" applyBorder="1" applyAlignment="1">
      <alignment horizontal="center"/>
    </xf>
    <xf numFmtId="2" fontId="0" fillId="0" borderId="60" xfId="0" applyNumberFormat="1" applyBorder="1" applyAlignment="1">
      <alignment horizontal="center"/>
    </xf>
    <xf numFmtId="165" fontId="0" fillId="0" borderId="65" xfId="0" applyNumberFormat="1" applyBorder="1" applyAlignment="1">
      <alignment horizontal="center"/>
    </xf>
    <xf numFmtId="165" fontId="0" fillId="0" borderId="66" xfId="0" applyNumberFormat="1" applyBorder="1" applyAlignment="1">
      <alignment horizontal="center"/>
    </xf>
    <xf numFmtId="2" fontId="0" fillId="0" borderId="65" xfId="0" applyNumberFormat="1" applyBorder="1" applyAlignment="1">
      <alignment horizontal="center"/>
    </xf>
    <xf numFmtId="2" fontId="0" fillId="0" borderId="66" xfId="0" applyNumberFormat="1" applyBorder="1" applyAlignment="1">
      <alignment horizontal="center"/>
    </xf>
    <xf numFmtId="2" fontId="13" fillId="0" borderId="43" xfId="0" applyNumberFormat="1" applyFont="1" applyBorder="1" applyAlignment="1">
      <alignment horizontal="center"/>
    </xf>
    <xf numFmtId="2" fontId="0" fillId="0" borderId="49" xfId="0" applyNumberFormat="1" applyBorder="1" applyAlignment="1">
      <alignment horizontal="center"/>
    </xf>
    <xf numFmtId="2" fontId="13" fillId="0" borderId="46" xfId="0" applyNumberFormat="1" applyFont="1" applyBorder="1" applyAlignment="1">
      <alignment horizontal="center"/>
    </xf>
    <xf numFmtId="2" fontId="0" fillId="0" borderId="54" xfId="0" applyNumberFormat="1" applyBorder="1" applyAlignment="1">
      <alignment horizontal="center"/>
    </xf>
    <xf numFmtId="2" fontId="0" fillId="0" borderId="61" xfId="0" applyNumberFormat="1" applyBorder="1" applyAlignment="1">
      <alignment horizontal="center"/>
    </xf>
    <xf numFmtId="2" fontId="0" fillId="0" borderId="67" xfId="0" applyNumberFormat="1" applyBorder="1" applyAlignment="1">
      <alignment horizontal="center"/>
    </xf>
    <xf numFmtId="2" fontId="0" fillId="0" borderId="64" xfId="0" applyNumberFormat="1" applyBorder="1" applyAlignment="1">
      <alignment horizontal="center"/>
    </xf>
    <xf numFmtId="2" fontId="0" fillId="0" borderId="68" xfId="0" applyNumberFormat="1" applyBorder="1" applyAlignment="1">
      <alignment horizontal="center"/>
    </xf>
    <xf numFmtId="166" fontId="15" fillId="0" borderId="74" xfId="0" applyNumberFormat="1" applyFont="1" applyBorder="1" applyAlignment="1">
      <alignment horizontal="center"/>
    </xf>
    <xf numFmtId="166" fontId="15" fillId="0" borderId="75" xfId="0" applyNumberFormat="1" applyFont="1" applyBorder="1" applyAlignment="1">
      <alignment horizontal="center"/>
    </xf>
    <xf numFmtId="166" fontId="0" fillId="0" borderId="77" xfId="0" applyNumberFormat="1" applyBorder="1" applyAlignment="1">
      <alignment horizontal="center"/>
    </xf>
    <xf numFmtId="166" fontId="0" fillId="0" borderId="78" xfId="0" applyNumberFormat="1" applyBorder="1" applyAlignment="1">
      <alignment horizontal="center"/>
    </xf>
    <xf numFmtId="166" fontId="0" fillId="0" borderId="52" xfId="0" applyNumberFormat="1" applyBorder="1" applyAlignment="1">
      <alignment horizontal="center"/>
    </xf>
    <xf numFmtId="166" fontId="0" fillId="0" borderId="53" xfId="0" applyNumberFormat="1" applyBorder="1" applyAlignment="1">
      <alignment horizontal="center"/>
    </xf>
    <xf numFmtId="0" fontId="5" fillId="8" borderId="0" xfId="0" applyFont="1" applyFill="1" applyAlignment="1">
      <alignment horizontal="center"/>
    </xf>
    <xf numFmtId="166" fontId="15" fillId="0" borderId="71" xfId="0" applyNumberFormat="1" applyFont="1" applyBorder="1" applyAlignment="1">
      <alignment horizontal="center"/>
    </xf>
    <xf numFmtId="166" fontId="15" fillId="0" borderId="72" xfId="0" applyNumberFormat="1" applyFont="1" applyBorder="1" applyAlignment="1">
      <alignment horizontal="center"/>
    </xf>
    <xf numFmtId="166" fontId="0" fillId="0" borderId="80" xfId="0" applyNumberFormat="1" applyBorder="1" applyAlignment="1">
      <alignment horizontal="center"/>
    </xf>
    <xf numFmtId="166" fontId="0" fillId="0" borderId="81" xfId="0" applyNumberFormat="1" applyBorder="1" applyAlignment="1">
      <alignment horizontal="center"/>
    </xf>
    <xf numFmtId="166" fontId="0" fillId="0" borderId="82" xfId="0" applyNumberFormat="1" applyBorder="1" applyAlignment="1">
      <alignment horizontal="center"/>
    </xf>
    <xf numFmtId="166" fontId="0" fillId="0" borderId="83" xfId="0" applyNumberFormat="1" applyBorder="1" applyAlignment="1">
      <alignment horizontal="center"/>
    </xf>
    <xf numFmtId="0" fontId="16" fillId="9" borderId="0" xfId="0" applyFont="1" applyFill="1" applyAlignment="1">
      <alignment horizontal="center"/>
    </xf>
    <xf numFmtId="0" fontId="5" fillId="10" borderId="0" xfId="0" applyFont="1" applyFill="1" applyAlignment="1">
      <alignment horizontal="center"/>
    </xf>
    <xf numFmtId="166" fontId="0" fillId="0" borderId="84" xfId="0" applyNumberFormat="1" applyBorder="1" applyAlignment="1">
      <alignment horizontal="center"/>
    </xf>
    <xf numFmtId="166" fontId="0" fillId="0" borderId="85" xfId="0" applyNumberFormat="1" applyBorder="1" applyAlignment="1">
      <alignment horizontal="center"/>
    </xf>
    <xf numFmtId="169" fontId="17" fillId="0" borderId="95" xfId="0" applyNumberFormat="1" applyFont="1" applyBorder="1" applyAlignment="1">
      <alignment horizontal="right" indent="1"/>
    </xf>
    <xf numFmtId="169" fontId="17" fillId="0" borderId="96" xfId="0" applyNumberFormat="1" applyFont="1" applyBorder="1" applyAlignment="1">
      <alignment horizontal="right" indent="1"/>
    </xf>
    <xf numFmtId="169" fontId="18" fillId="0" borderId="97" xfId="0" applyNumberFormat="1" applyFont="1" applyBorder="1" applyAlignment="1">
      <alignment horizontal="right" indent="1"/>
    </xf>
    <xf numFmtId="169" fontId="18" fillId="0" borderId="98" xfId="0" applyNumberFormat="1" applyFont="1" applyBorder="1" applyAlignment="1">
      <alignment horizontal="right" indent="1"/>
    </xf>
    <xf numFmtId="169" fontId="0" fillId="0" borderId="103" xfId="0" applyNumberFormat="1" applyBorder="1" applyAlignment="1">
      <alignment horizontal="right" indent="1"/>
    </xf>
    <xf numFmtId="169" fontId="0" fillId="0" borderId="104" xfId="0" applyNumberFormat="1" applyBorder="1" applyAlignment="1">
      <alignment horizontal="right" indent="1"/>
    </xf>
    <xf numFmtId="169" fontId="0" fillId="0" borderId="105" xfId="0" applyNumberFormat="1" applyBorder="1" applyAlignment="1">
      <alignment horizontal="right" indent="1"/>
    </xf>
    <xf numFmtId="169" fontId="0" fillId="0" borderId="106" xfId="0" applyNumberFormat="1" applyBorder="1" applyAlignment="1">
      <alignment horizontal="right" indent="1"/>
    </xf>
    <xf numFmtId="169" fontId="0" fillId="0" borderId="99" xfId="0" applyNumberFormat="1" applyBorder="1" applyAlignment="1">
      <alignment horizontal="right" indent="1"/>
    </xf>
    <xf numFmtId="169" fontId="0" fillId="0" borderId="100" xfId="0" applyNumberFormat="1" applyBorder="1" applyAlignment="1">
      <alignment horizontal="right" indent="1"/>
    </xf>
    <xf numFmtId="169" fontId="0" fillId="0" borderId="101" xfId="0" applyNumberFormat="1" applyBorder="1" applyAlignment="1">
      <alignment horizontal="right" indent="1"/>
    </xf>
    <xf numFmtId="169" fontId="0" fillId="0" borderId="102" xfId="0" applyNumberFormat="1" applyBorder="1" applyAlignment="1">
      <alignment horizontal="right" indent="1"/>
    </xf>
    <xf numFmtId="169" fontId="0" fillId="0" borderId="82" xfId="0" applyNumberFormat="1" applyBorder="1" applyAlignment="1">
      <alignment horizontal="right" indent="1"/>
    </xf>
    <xf numFmtId="169" fontId="0" fillId="0" borderId="83" xfId="0" applyNumberFormat="1" applyBorder="1" applyAlignment="1">
      <alignment horizontal="right" indent="1"/>
    </xf>
    <xf numFmtId="169" fontId="0" fillId="0" borderId="107" xfId="0" applyNumberFormat="1" applyBorder="1" applyAlignment="1">
      <alignment horizontal="right" indent="1"/>
    </xf>
    <xf numFmtId="169" fontId="0" fillId="0" borderId="108" xfId="0" applyNumberFormat="1" applyBorder="1" applyAlignment="1">
      <alignment horizontal="right" indent="1"/>
    </xf>
    <xf numFmtId="169" fontId="0" fillId="0" borderId="52" xfId="0" applyNumberFormat="1" applyBorder="1" applyAlignment="1">
      <alignment horizontal="right" indent="1"/>
    </xf>
    <xf numFmtId="169" fontId="0" fillId="0" borderId="53" xfId="0" applyNumberFormat="1" applyBorder="1" applyAlignment="1">
      <alignment horizontal="right" indent="1"/>
    </xf>
    <xf numFmtId="169" fontId="17" fillId="0" borderId="95" xfId="0" applyNumberFormat="1" applyFont="1" applyBorder="1" applyAlignment="1">
      <alignment horizontal="right" indent="2"/>
    </xf>
    <xf numFmtId="169" fontId="17" fillId="0" borderId="96" xfId="0" applyNumberFormat="1" applyFont="1" applyBorder="1" applyAlignment="1">
      <alignment horizontal="right" indent="2"/>
    </xf>
    <xf numFmtId="169" fontId="0" fillId="0" borderId="110" xfId="0" applyNumberFormat="1" applyBorder="1" applyAlignment="1">
      <alignment horizontal="right" indent="1"/>
    </xf>
    <xf numFmtId="169" fontId="0" fillId="0" borderId="111" xfId="0" applyNumberFormat="1" applyBorder="1" applyAlignment="1">
      <alignment horizontal="right" indent="1"/>
    </xf>
    <xf numFmtId="169" fontId="17" fillId="0" borderId="95" xfId="0" applyNumberFormat="1" applyFont="1" applyBorder="1"/>
    <xf numFmtId="169" fontId="17" fillId="0" borderId="96" xfId="0" applyNumberFormat="1" applyFont="1" applyBorder="1"/>
    <xf numFmtId="169" fontId="18" fillId="0" borderId="97" xfId="0" applyNumberFormat="1" applyFont="1" applyBorder="1" applyAlignment="1">
      <alignment horizontal="right"/>
    </xf>
    <xf numFmtId="169" fontId="18" fillId="0" borderId="98" xfId="0" applyNumberFormat="1" applyFont="1" applyBorder="1" applyAlignment="1">
      <alignment horizontal="right"/>
    </xf>
    <xf numFmtId="169" fontId="0" fillId="0" borderId="52" xfId="0" applyNumberFormat="1" applyBorder="1"/>
    <xf numFmtId="169" fontId="0" fillId="0" borderId="53" xfId="0" applyNumberFormat="1" applyBorder="1"/>
    <xf numFmtId="2" fontId="0" fillId="0" borderId="115" xfId="0" applyNumberFormat="1" applyBorder="1" applyAlignment="1">
      <alignment horizontal="right"/>
    </xf>
    <xf numFmtId="2" fontId="0" fillId="0" borderId="116" xfId="0" applyNumberFormat="1" applyBorder="1" applyAlignment="1">
      <alignment horizontal="right"/>
    </xf>
    <xf numFmtId="2" fontId="0" fillId="0" borderId="117" xfId="0" applyNumberFormat="1" applyBorder="1" applyAlignment="1">
      <alignment horizontal="right"/>
    </xf>
    <xf numFmtId="169" fontId="0" fillId="0" borderId="112" xfId="0" applyNumberFormat="1" applyBorder="1"/>
    <xf numFmtId="169" fontId="0" fillId="0" borderId="113" xfId="0" applyNumberFormat="1" applyBorder="1"/>
    <xf numFmtId="169" fontId="0" fillId="0" borderId="112" xfId="0" applyNumberFormat="1" applyBorder="1" applyAlignment="1">
      <alignment horizontal="right" indent="1"/>
    </xf>
    <xf numFmtId="169" fontId="0" fillId="0" borderId="113" xfId="0" applyNumberFormat="1" applyBorder="1" applyAlignment="1">
      <alignment horizontal="right" indent="1"/>
    </xf>
    <xf numFmtId="169" fontId="0" fillId="0" borderId="52" xfId="0" applyNumberFormat="1" applyBorder="1" applyAlignment="1">
      <alignment horizontal="right"/>
    </xf>
    <xf numFmtId="169" fontId="0" fillId="0" borderId="53" xfId="0" applyNumberFormat="1" applyBorder="1" applyAlignment="1">
      <alignment horizontal="right"/>
    </xf>
    <xf numFmtId="169" fontId="0" fillId="0" borderId="110" xfId="0" applyNumberFormat="1" applyBorder="1" applyAlignment="1">
      <alignment horizontal="right"/>
    </xf>
    <xf numFmtId="169" fontId="0" fillId="0" borderId="111" xfId="0" applyNumberFormat="1" applyBorder="1" applyAlignment="1">
      <alignment horizontal="right"/>
    </xf>
    <xf numFmtId="0" fontId="16" fillId="11" borderId="0" xfId="0" applyFont="1" applyFill="1" applyAlignment="1">
      <alignment horizontal="center"/>
    </xf>
    <xf numFmtId="169" fontId="0" fillId="0" borderId="82" xfId="0" applyNumberFormat="1" applyBorder="1" applyAlignment="1">
      <alignment horizontal="right"/>
    </xf>
    <xf numFmtId="169" fontId="0" fillId="0" borderId="83" xfId="0" applyNumberFormat="1" applyBorder="1" applyAlignment="1">
      <alignment horizontal="right"/>
    </xf>
    <xf numFmtId="0" fontId="5" fillId="12" borderId="0" xfId="0" applyFont="1" applyFill="1" applyAlignment="1">
      <alignment horizontal="center"/>
    </xf>
    <xf numFmtId="1" fontId="19" fillId="0" borderId="119" xfId="1" applyNumberFormat="1" applyFont="1" applyBorder="1" applyAlignment="1">
      <alignment horizontal="center"/>
    </xf>
    <xf numFmtId="1" fontId="19" fillId="0" borderId="121" xfId="1" applyNumberFormat="1" applyFont="1" applyBorder="1" applyAlignment="1">
      <alignment horizontal="center"/>
    </xf>
    <xf numFmtId="164" fontId="19" fillId="0" borderId="119" xfId="1" applyNumberFormat="1" applyFont="1" applyBorder="1" applyAlignment="1">
      <alignment horizontal="center"/>
    </xf>
    <xf numFmtId="164" fontId="19" fillId="0" borderId="121" xfId="1" applyNumberFormat="1" applyFont="1" applyBorder="1" applyAlignment="1">
      <alignment horizontal="center"/>
    </xf>
    <xf numFmtId="0" fontId="20" fillId="0" borderId="123" xfId="0" applyFont="1" applyBorder="1" applyAlignment="1">
      <alignment horizontal="center"/>
    </xf>
    <xf numFmtId="0" fontId="20" fillId="0" borderId="124" xfId="0" applyFont="1" applyBorder="1" applyAlignment="1">
      <alignment horizontal="center"/>
    </xf>
    <xf numFmtId="164" fontId="20" fillId="0" borderId="123" xfId="1" applyNumberFormat="1" applyFont="1" applyBorder="1" applyAlignment="1">
      <alignment horizontal="center"/>
    </xf>
    <xf numFmtId="164" fontId="20" fillId="0" borderId="125" xfId="1" applyNumberFormat="1" applyFont="1" applyBorder="1" applyAlignment="1">
      <alignment horizontal="center"/>
    </xf>
    <xf numFmtId="1" fontId="20" fillId="0" borderId="123" xfId="1" applyNumberFormat="1" applyFont="1" applyBorder="1" applyAlignment="1">
      <alignment horizontal="center"/>
    </xf>
    <xf numFmtId="1" fontId="20" fillId="0" borderId="125" xfId="1" applyNumberFormat="1" applyFont="1" applyBorder="1" applyAlignment="1">
      <alignment horizontal="center"/>
    </xf>
    <xf numFmtId="0" fontId="19" fillId="0" borderId="119" xfId="0" applyFont="1" applyBorder="1" applyAlignment="1">
      <alignment horizontal="center"/>
    </xf>
    <xf numFmtId="0" fontId="19" fillId="0" borderId="120" xfId="0" applyFont="1" applyBorder="1" applyAlignment="1">
      <alignment horizontal="center"/>
    </xf>
    <xf numFmtId="1" fontId="0" fillId="0" borderId="126" xfId="1" applyNumberFormat="1" applyFont="1" applyBorder="1" applyAlignment="1">
      <alignment horizontal="center"/>
    </xf>
    <xf numFmtId="1" fontId="0" fillId="0" borderId="128" xfId="1" applyNumberFormat="1" applyFont="1" applyBorder="1" applyAlignment="1">
      <alignment horizontal="center"/>
    </xf>
    <xf numFmtId="164" fontId="0" fillId="0" borderId="126" xfId="1" applyNumberFormat="1" applyFont="1" applyBorder="1" applyAlignment="1">
      <alignment horizontal="center"/>
    </xf>
    <xf numFmtId="164" fontId="0" fillId="0" borderId="128" xfId="1" applyNumberFormat="1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164" fontId="0" fillId="0" borderId="52" xfId="1" applyNumberFormat="1" applyFont="1" applyBorder="1" applyAlignment="1">
      <alignment horizontal="center"/>
    </xf>
    <xf numFmtId="164" fontId="0" fillId="0" borderId="129" xfId="1" applyNumberFormat="1" applyFont="1" applyBorder="1" applyAlignment="1">
      <alignment horizontal="center"/>
    </xf>
    <xf numFmtId="1" fontId="0" fillId="0" borderId="52" xfId="1" applyNumberFormat="1" applyFont="1" applyBorder="1" applyAlignment="1">
      <alignment horizontal="center"/>
    </xf>
    <xf numFmtId="1" fontId="0" fillId="0" borderId="129" xfId="1" applyNumberFormat="1" applyFont="1" applyBorder="1" applyAlignment="1">
      <alignment horizontal="center"/>
    </xf>
    <xf numFmtId="0" fontId="0" fillId="0" borderId="126" xfId="0" applyBorder="1" applyAlignment="1">
      <alignment horizontal="center"/>
    </xf>
    <xf numFmtId="0" fontId="0" fillId="0" borderId="127" xfId="0" applyBorder="1" applyAlignment="1">
      <alignment horizontal="center"/>
    </xf>
    <xf numFmtId="1" fontId="0" fillId="0" borderId="130" xfId="1" applyNumberFormat="1" applyFont="1" applyBorder="1" applyAlignment="1">
      <alignment horizontal="center"/>
    </xf>
    <xf numFmtId="1" fontId="0" fillId="0" borderId="132" xfId="1" applyNumberFormat="1" applyFont="1" applyBorder="1" applyAlignment="1">
      <alignment horizontal="center"/>
    </xf>
    <xf numFmtId="164" fontId="0" fillId="0" borderId="130" xfId="1" applyNumberFormat="1" applyFont="1" applyBorder="1" applyAlignment="1">
      <alignment horizontal="center"/>
    </xf>
    <xf numFmtId="164" fontId="0" fillId="0" borderId="132" xfId="1" applyNumberFormat="1" applyFont="1" applyBorder="1" applyAlignment="1">
      <alignment horizontal="center"/>
    </xf>
    <xf numFmtId="0" fontId="0" fillId="0" borderId="130" xfId="0" applyBorder="1" applyAlignment="1">
      <alignment horizontal="center"/>
    </xf>
    <xf numFmtId="0" fontId="0" fillId="0" borderId="131" xfId="0" applyBorder="1" applyAlignment="1">
      <alignment horizontal="center"/>
    </xf>
    <xf numFmtId="164" fontId="0" fillId="0" borderId="112" xfId="1" applyNumberFormat="1" applyFont="1" applyBorder="1" applyAlignment="1">
      <alignment horizontal="center"/>
    </xf>
    <xf numFmtId="164" fontId="0" fillId="0" borderId="134" xfId="1" applyNumberFormat="1" applyFont="1" applyBorder="1" applyAlignment="1">
      <alignment horizontal="center"/>
    </xf>
    <xf numFmtId="1" fontId="0" fillId="0" borderId="112" xfId="1" applyNumberFormat="1" applyFont="1" applyBorder="1" applyAlignment="1">
      <alignment horizontal="center"/>
    </xf>
    <xf numFmtId="1" fontId="0" fillId="0" borderId="134" xfId="1" applyNumberFormat="1" applyFont="1" applyBorder="1" applyAlignment="1">
      <alignment horizontal="center"/>
    </xf>
    <xf numFmtId="3" fontId="19" fillId="0" borderId="119" xfId="0" applyNumberFormat="1" applyFont="1" applyBorder="1" applyAlignment="1">
      <alignment horizontal="center"/>
    </xf>
    <xf numFmtId="3" fontId="19" fillId="0" borderId="120" xfId="0" applyNumberFormat="1" applyFont="1" applyBorder="1" applyAlignment="1">
      <alignment horizontal="center"/>
    </xf>
    <xf numFmtId="3" fontId="19" fillId="0" borderId="119" xfId="1" applyNumberFormat="1" applyFont="1" applyBorder="1" applyAlignment="1">
      <alignment horizontal="center"/>
    </xf>
    <xf numFmtId="3" fontId="19" fillId="0" borderId="121" xfId="1" applyNumberFormat="1" applyFont="1" applyBorder="1" applyAlignment="1">
      <alignment horizontal="center"/>
    </xf>
    <xf numFmtId="3" fontId="20" fillId="0" borderId="123" xfId="1" applyNumberFormat="1" applyFont="1" applyBorder="1" applyAlignment="1">
      <alignment horizontal="center"/>
    </xf>
    <xf numFmtId="3" fontId="20" fillId="0" borderId="125" xfId="1" applyNumberFormat="1" applyFont="1" applyBorder="1" applyAlignment="1">
      <alignment horizontal="center"/>
    </xf>
    <xf numFmtId="3" fontId="0" fillId="0" borderId="126" xfId="0" applyNumberFormat="1" applyBorder="1" applyAlignment="1">
      <alignment horizontal="center"/>
    </xf>
    <xf numFmtId="3" fontId="0" fillId="0" borderId="127" xfId="0" applyNumberFormat="1" applyBorder="1" applyAlignment="1">
      <alignment horizontal="center"/>
    </xf>
    <xf numFmtId="3" fontId="0" fillId="0" borderId="126" xfId="1" applyNumberFormat="1" applyFont="1" applyBorder="1" applyAlignment="1">
      <alignment horizontal="center"/>
    </xf>
    <xf numFmtId="3" fontId="0" fillId="0" borderId="128" xfId="1" applyNumberFormat="1" applyFont="1" applyBorder="1" applyAlignment="1">
      <alignment horizontal="center"/>
    </xf>
    <xf numFmtId="3" fontId="20" fillId="0" borderId="123" xfId="0" applyNumberFormat="1" applyFont="1" applyBorder="1" applyAlignment="1">
      <alignment horizontal="center"/>
    </xf>
    <xf numFmtId="3" fontId="20" fillId="0" borderId="124" xfId="0" applyNumberFormat="1" applyFont="1" applyBorder="1" applyAlignment="1">
      <alignment horizontal="center"/>
    </xf>
    <xf numFmtId="3" fontId="0" fillId="0" borderId="52" xfId="1" applyNumberFormat="1" applyFont="1" applyBorder="1" applyAlignment="1">
      <alignment horizontal="center"/>
    </xf>
    <xf numFmtId="3" fontId="0" fillId="0" borderId="129" xfId="1" applyNumberFormat="1" applyFont="1" applyBorder="1" applyAlignment="1">
      <alignment horizontal="center"/>
    </xf>
    <xf numFmtId="3" fontId="0" fillId="0" borderId="52" xfId="0" applyNumberFormat="1" applyBorder="1" applyAlignment="1">
      <alignment horizontal="center"/>
    </xf>
    <xf numFmtId="3" fontId="0" fillId="0" borderId="53" xfId="0" applyNumberFormat="1" applyBorder="1" applyAlignment="1">
      <alignment horizontal="center"/>
    </xf>
    <xf numFmtId="3" fontId="0" fillId="0" borderId="130" xfId="0" applyNumberFormat="1" applyBorder="1" applyAlignment="1">
      <alignment horizontal="center"/>
    </xf>
    <xf numFmtId="3" fontId="0" fillId="0" borderId="131" xfId="0" applyNumberFormat="1" applyBorder="1" applyAlignment="1">
      <alignment horizontal="center"/>
    </xf>
    <xf numFmtId="3" fontId="0" fillId="0" borderId="130" xfId="1" applyNumberFormat="1" applyFont="1" applyBorder="1" applyAlignment="1">
      <alignment horizontal="center"/>
    </xf>
    <xf numFmtId="3" fontId="0" fillId="0" borderId="132" xfId="1" applyNumberFormat="1" applyFont="1" applyBorder="1" applyAlignment="1">
      <alignment horizontal="center"/>
    </xf>
    <xf numFmtId="3" fontId="0" fillId="0" borderId="112" xfId="1" applyNumberFormat="1" applyFont="1" applyBorder="1" applyAlignment="1">
      <alignment horizontal="center"/>
    </xf>
    <xf numFmtId="3" fontId="0" fillId="0" borderId="134" xfId="1" applyNumberFormat="1" applyFont="1" applyBorder="1" applyAlignment="1">
      <alignment horizontal="center"/>
    </xf>
    <xf numFmtId="0" fontId="5" fillId="4" borderId="143" xfId="0" applyFont="1" applyFill="1" applyBorder="1" applyAlignment="1">
      <alignment horizontal="center"/>
    </xf>
    <xf numFmtId="0" fontId="5" fillId="4" borderId="144" xfId="0" applyFont="1" applyFill="1" applyBorder="1" applyAlignment="1">
      <alignment horizontal="center"/>
    </xf>
    <xf numFmtId="0" fontId="5" fillId="4" borderId="145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wrapText="1"/>
    </xf>
    <xf numFmtId="0" fontId="5" fillId="13" borderId="0" xfId="0" applyFont="1" applyFill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1" defaultTableStyle="TableStyleMedium2" defaultPivotStyle="PivotStyleLight16">
    <tableStyle name="Invisible" pivot="0" table="0" count="0" xr9:uid="{9A2025C8-8109-4677-AB3F-B67C7A055FD9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38100</xdr:rowOff>
    </xdr:from>
    <xdr:to>
      <xdr:col>1</xdr:col>
      <xdr:colOff>76200</xdr:colOff>
      <xdr:row>0</xdr:row>
      <xdr:rowOff>620309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434B49A-9B96-4DE1-BAE5-C4EF558324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38100"/>
          <a:ext cx="2133600" cy="5822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1</xdr:col>
      <xdr:colOff>142875</xdr:colOff>
      <xdr:row>0</xdr:row>
      <xdr:rowOff>639359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1403B1E-1D42-4871-82BB-B3144726C9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"/>
          <a:ext cx="2133600" cy="582209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F976D-50A3-40F5-844F-96E78FBA48E7}">
  <sheetPr codeName="Hoja13"/>
  <dimension ref="A1:X363"/>
  <sheetViews>
    <sheetView tabSelected="1" workbookViewId="0">
      <selection sqref="A1:R1"/>
    </sheetView>
  </sheetViews>
  <sheetFormatPr baseColWidth="10" defaultColWidth="0" defaultRowHeight="0" customHeight="1" zeroHeight="1" x14ac:dyDescent="0.25"/>
  <cols>
    <col min="1" max="1" width="31.7109375" bestFit="1" customWidth="1"/>
    <col min="2" max="3" width="14.42578125" customWidth="1"/>
    <col min="4" max="4" width="16.42578125" customWidth="1"/>
    <col min="5" max="6" width="11.7109375" customWidth="1"/>
    <col min="7" max="7" width="17" customWidth="1"/>
    <col min="8" max="8" width="16.7109375" customWidth="1"/>
    <col min="9" max="9" width="11.7109375" customWidth="1"/>
    <col min="10" max="10" width="2.7109375" customWidth="1"/>
    <col min="11" max="13" width="15.42578125" customWidth="1"/>
    <col min="14" max="15" width="11.7109375" customWidth="1"/>
    <col min="16" max="16" width="13" customWidth="1"/>
    <col min="17" max="17" width="12.7109375" customWidth="1"/>
    <col min="18" max="18" width="8.28515625" customWidth="1"/>
    <col min="19" max="19" width="12.5703125" hidden="1" customWidth="1"/>
    <col min="20" max="20" width="11.42578125" hidden="1" customWidth="1"/>
    <col min="21" max="21" width="13.140625" hidden="1" customWidth="1"/>
    <col min="22" max="24" width="0" hidden="1" customWidth="1"/>
    <col min="25" max="16384" width="11.42578125" hidden="1"/>
  </cols>
  <sheetData>
    <row r="1" spans="1:18" ht="53.1" customHeight="1" x14ac:dyDescent="0.25">
      <c r="A1" s="299" t="s">
        <v>0</v>
      </c>
      <c r="B1" s="299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</row>
    <row r="2" spans="1:18" ht="22.5" customHeight="1" x14ac:dyDescent="0.35">
      <c r="A2" s="301" t="s">
        <v>1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</row>
    <row r="3" spans="1:18" ht="37.5" customHeight="1" x14ac:dyDescent="0.25">
      <c r="A3" s="302" t="s">
        <v>2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4"/>
    </row>
    <row r="4" spans="1:18" ht="21" x14ac:dyDescent="0.35">
      <c r="A4" s="305" t="s">
        <v>3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7"/>
    </row>
    <row r="5" spans="1:18" ht="15" x14ac:dyDescent="0.25">
      <c r="A5" s="1"/>
      <c r="B5" s="308" t="s">
        <v>116</v>
      </c>
      <c r="C5" s="309"/>
      <c r="D5" s="309"/>
      <c r="E5" s="309"/>
      <c r="F5" s="309"/>
      <c r="G5" s="309"/>
      <c r="H5" s="309"/>
      <c r="I5" s="310"/>
      <c r="J5" s="2"/>
      <c r="K5" s="308" t="str">
        <f>CONCATENATE("acumulado ",B5)</f>
        <v>acumulado julio</v>
      </c>
      <c r="L5" s="309"/>
      <c r="M5" s="309"/>
      <c r="N5" s="309"/>
      <c r="O5" s="309"/>
      <c r="P5" s="309"/>
      <c r="Q5" s="309"/>
      <c r="R5" s="310"/>
    </row>
    <row r="6" spans="1:18" ht="15" x14ac:dyDescent="0.25">
      <c r="A6" s="3"/>
      <c r="B6" s="4">
        <v>2019</v>
      </c>
      <c r="C6" s="4">
        <v>2021</v>
      </c>
      <c r="D6" s="4">
        <v>2022</v>
      </c>
      <c r="E6" s="4" t="s">
        <v>4</v>
      </c>
      <c r="F6" s="4" t="s">
        <v>5</v>
      </c>
      <c r="G6" s="4" t="s">
        <v>6</v>
      </c>
      <c r="H6" s="4" t="s">
        <v>7</v>
      </c>
      <c r="I6" s="4" t="str">
        <f>CONCATENATE("cuota ",RIGHT(D6,2))</f>
        <v>cuota 22</v>
      </c>
      <c r="J6" s="5"/>
      <c r="K6" s="4">
        <v>2019</v>
      </c>
      <c r="L6" s="4">
        <v>2021</v>
      </c>
      <c r="M6" s="4">
        <v>2022</v>
      </c>
      <c r="N6" s="4" t="s">
        <v>4</v>
      </c>
      <c r="O6" s="4" t="s">
        <v>5</v>
      </c>
      <c r="P6" s="4" t="s">
        <v>6</v>
      </c>
      <c r="Q6" s="4"/>
      <c r="R6" s="4" t="str">
        <f>CONCATENATE("cuota ",RIGHT(M6,2))</f>
        <v>cuota 22</v>
      </c>
    </row>
    <row r="7" spans="1:18" ht="15" x14ac:dyDescent="0.25">
      <c r="A7" s="6" t="s">
        <v>8</v>
      </c>
      <c r="B7" s="7">
        <v>426749</v>
      </c>
      <c r="C7" s="7">
        <v>224964</v>
      </c>
      <c r="D7" s="7">
        <v>455417</v>
      </c>
      <c r="E7" s="8">
        <f t="shared" ref="E7:E18" si="0">D7/C7-1</f>
        <v>1.0243994594690706</v>
      </c>
      <c r="F7" s="8">
        <f t="shared" ref="F7:F18" si="1">D7/B7-1</f>
        <v>6.7177661810572387E-2</v>
      </c>
      <c r="G7" s="7">
        <f t="shared" ref="G7:G18" si="2">D7-C7</f>
        <v>230453</v>
      </c>
      <c r="H7" s="7">
        <f t="shared" ref="H7:H18" si="3">D7-B7</f>
        <v>28668</v>
      </c>
      <c r="I7" s="8">
        <f>D7/$D$7</f>
        <v>1</v>
      </c>
      <c r="J7" s="9"/>
      <c r="K7" s="7">
        <v>2791817</v>
      </c>
      <c r="L7" s="7">
        <v>745750</v>
      </c>
      <c r="M7" s="7">
        <v>2658818</v>
      </c>
      <c r="N7" s="8">
        <f t="shared" ref="N7:N18" si="4">M7/L7-1</f>
        <v>2.5652939993295338</v>
      </c>
      <c r="O7" s="8">
        <f t="shared" ref="O7:O18" si="5">M7/K7-1</f>
        <v>-4.7638867447257427E-2</v>
      </c>
      <c r="P7" s="7">
        <f t="shared" ref="P7:P18" si="6">M7-L7</f>
        <v>1913068</v>
      </c>
      <c r="Q7" s="7">
        <f t="shared" ref="Q7:Q18" si="7">M7-K7</f>
        <v>-132999</v>
      </c>
      <c r="R7" s="8">
        <f>M7/$M$7</f>
        <v>1</v>
      </c>
    </row>
    <row r="8" spans="1:18" ht="15" x14ac:dyDescent="0.25">
      <c r="A8" s="10" t="s">
        <v>9</v>
      </c>
      <c r="B8" s="11">
        <v>309509</v>
      </c>
      <c r="C8" s="11">
        <v>177784</v>
      </c>
      <c r="D8" s="11">
        <v>355886</v>
      </c>
      <c r="E8" s="12">
        <f t="shared" si="0"/>
        <v>1.001788687395941</v>
      </c>
      <c r="F8" s="12">
        <f t="shared" si="1"/>
        <v>0.14984055390957929</v>
      </c>
      <c r="G8" s="11">
        <f t="shared" si="2"/>
        <v>178102</v>
      </c>
      <c r="H8" s="11">
        <f t="shared" si="3"/>
        <v>46377</v>
      </c>
      <c r="I8" s="12">
        <f t="shared" ref="I8:I18" si="8">D8/$D$7</f>
        <v>0.78145084614759663</v>
      </c>
      <c r="J8" s="13"/>
      <c r="K8" s="11">
        <v>2040621</v>
      </c>
      <c r="L8" s="11">
        <v>578416</v>
      </c>
      <c r="M8" s="11">
        <v>2111099</v>
      </c>
      <c r="N8" s="12">
        <f t="shared" si="4"/>
        <v>2.6497935741749883</v>
      </c>
      <c r="O8" s="12">
        <f t="shared" si="5"/>
        <v>3.4537525586573858E-2</v>
      </c>
      <c r="P8" s="11">
        <f t="shared" si="6"/>
        <v>1532683</v>
      </c>
      <c r="Q8" s="11">
        <f t="shared" si="7"/>
        <v>70478</v>
      </c>
      <c r="R8" s="12">
        <f t="shared" ref="R8:R18" si="9">M8/$M$7</f>
        <v>0.79399906274141363</v>
      </c>
    </row>
    <row r="9" spans="1:18" ht="15" x14ac:dyDescent="0.25">
      <c r="A9" s="14" t="s">
        <v>10</v>
      </c>
      <c r="B9" s="15">
        <v>53890</v>
      </c>
      <c r="C9" s="15">
        <v>41300</v>
      </c>
      <c r="D9" s="15">
        <v>79160</v>
      </c>
      <c r="E9" s="16">
        <f t="shared" si="0"/>
        <v>0.91670702179176766</v>
      </c>
      <c r="F9" s="16">
        <f t="shared" si="1"/>
        <v>0.46891816663573938</v>
      </c>
      <c r="G9" s="15">
        <f t="shared" si="2"/>
        <v>37860</v>
      </c>
      <c r="H9" s="15">
        <f t="shared" si="3"/>
        <v>25270</v>
      </c>
      <c r="I9" s="16">
        <f t="shared" si="8"/>
        <v>0.17381871998629828</v>
      </c>
      <c r="J9" s="17"/>
      <c r="K9" s="15">
        <v>342026</v>
      </c>
      <c r="L9" s="15">
        <v>140823</v>
      </c>
      <c r="M9" s="15">
        <v>443049</v>
      </c>
      <c r="N9" s="16">
        <f t="shared" si="4"/>
        <v>2.1461409002790739</v>
      </c>
      <c r="O9" s="16">
        <f t="shared" si="5"/>
        <v>0.29536643413073871</v>
      </c>
      <c r="P9" s="15">
        <f t="shared" si="6"/>
        <v>302226</v>
      </c>
      <c r="Q9" s="15">
        <f t="shared" si="7"/>
        <v>101023</v>
      </c>
      <c r="R9" s="16">
        <f t="shared" si="9"/>
        <v>0.1666338199906876</v>
      </c>
    </row>
    <row r="10" spans="1:18" ht="15" x14ac:dyDescent="0.25">
      <c r="A10" s="18" t="s">
        <v>11</v>
      </c>
      <c r="B10" s="19">
        <v>195947</v>
      </c>
      <c r="C10" s="19">
        <v>111498</v>
      </c>
      <c r="D10" s="19">
        <v>218088</v>
      </c>
      <c r="E10" s="20">
        <f t="shared" si="0"/>
        <v>0.95598127320669435</v>
      </c>
      <c r="F10" s="20">
        <f t="shared" si="1"/>
        <v>0.11299484044154795</v>
      </c>
      <c r="G10" s="19">
        <f t="shared" si="2"/>
        <v>106590</v>
      </c>
      <c r="H10" s="19">
        <f t="shared" si="3"/>
        <v>22141</v>
      </c>
      <c r="I10" s="20">
        <f t="shared" si="8"/>
        <v>0.47887540429979558</v>
      </c>
      <c r="J10" s="17"/>
      <c r="K10" s="19">
        <v>1264542</v>
      </c>
      <c r="L10" s="19">
        <v>329824</v>
      </c>
      <c r="M10" s="19">
        <v>1294819</v>
      </c>
      <c r="N10" s="20">
        <f t="shared" si="4"/>
        <v>2.9257876928301156</v>
      </c>
      <c r="O10" s="20">
        <f t="shared" si="5"/>
        <v>2.3943056062985635E-2</v>
      </c>
      <c r="P10" s="19">
        <f t="shared" si="6"/>
        <v>964995</v>
      </c>
      <c r="Q10" s="19">
        <f t="shared" si="7"/>
        <v>30277</v>
      </c>
      <c r="R10" s="20">
        <f t="shared" si="9"/>
        <v>0.48699045967042498</v>
      </c>
    </row>
    <row r="11" spans="1:18" ht="15" x14ac:dyDescent="0.25">
      <c r="A11" s="18" t="s">
        <v>12</v>
      </c>
      <c r="B11" s="19">
        <v>47205</v>
      </c>
      <c r="C11" s="19">
        <v>21668</v>
      </c>
      <c r="D11" s="19">
        <v>47912</v>
      </c>
      <c r="E11" s="20">
        <f t="shared" si="0"/>
        <v>1.2111870038766845</v>
      </c>
      <c r="F11" s="20">
        <f t="shared" si="1"/>
        <v>1.4977226988666548E-2</v>
      </c>
      <c r="G11" s="19">
        <f t="shared" si="2"/>
        <v>26244</v>
      </c>
      <c r="H11" s="19">
        <f t="shared" si="3"/>
        <v>707</v>
      </c>
      <c r="I11" s="20">
        <f t="shared" si="8"/>
        <v>0.10520468054552201</v>
      </c>
      <c r="J11" s="17"/>
      <c r="K11" s="19">
        <v>329508</v>
      </c>
      <c r="L11" s="19">
        <v>94077</v>
      </c>
      <c r="M11" s="19">
        <v>307806</v>
      </c>
      <c r="N11" s="20">
        <f t="shared" si="4"/>
        <v>2.2718517809879142</v>
      </c>
      <c r="O11" s="20">
        <f t="shared" si="5"/>
        <v>-6.5861830365271823E-2</v>
      </c>
      <c r="P11" s="19">
        <f t="shared" si="6"/>
        <v>213729</v>
      </c>
      <c r="Q11" s="19">
        <f t="shared" si="7"/>
        <v>-21702</v>
      </c>
      <c r="R11" s="20">
        <f t="shared" si="9"/>
        <v>0.11576798411925901</v>
      </c>
    </row>
    <row r="12" spans="1:18" ht="15" x14ac:dyDescent="0.25">
      <c r="A12" s="18" t="s">
        <v>13</v>
      </c>
      <c r="B12" s="19">
        <v>8734</v>
      </c>
      <c r="C12" s="19">
        <v>2588</v>
      </c>
      <c r="D12" s="19">
        <v>7469</v>
      </c>
      <c r="E12" s="20">
        <f t="shared" si="0"/>
        <v>1.8860123647604325</v>
      </c>
      <c r="F12" s="20">
        <f t="shared" si="1"/>
        <v>-0.14483627204030225</v>
      </c>
      <c r="G12" s="19">
        <f t="shared" si="2"/>
        <v>4881</v>
      </c>
      <c r="H12" s="19">
        <f t="shared" si="3"/>
        <v>-1265</v>
      </c>
      <c r="I12" s="20">
        <f t="shared" si="8"/>
        <v>1.6400353961314576E-2</v>
      </c>
      <c r="J12" s="17"/>
      <c r="K12" s="19">
        <v>75855</v>
      </c>
      <c r="L12" s="19">
        <v>4995</v>
      </c>
      <c r="M12" s="19">
        <v>48652</v>
      </c>
      <c r="N12" s="20">
        <f t="shared" si="4"/>
        <v>8.7401401401401397</v>
      </c>
      <c r="O12" s="20">
        <f t="shared" si="5"/>
        <v>-0.35861841671610306</v>
      </c>
      <c r="P12" s="19">
        <f t="shared" si="6"/>
        <v>43657</v>
      </c>
      <c r="Q12" s="19">
        <f t="shared" si="7"/>
        <v>-27203</v>
      </c>
      <c r="R12" s="20">
        <f t="shared" si="9"/>
        <v>1.8298356638175309E-2</v>
      </c>
    </row>
    <row r="13" spans="1:18" ht="15" x14ac:dyDescent="0.25">
      <c r="A13" s="21" t="s">
        <v>14</v>
      </c>
      <c r="B13" s="22">
        <v>3733</v>
      </c>
      <c r="C13" s="22">
        <v>730</v>
      </c>
      <c r="D13" s="22">
        <v>3257</v>
      </c>
      <c r="E13" s="23">
        <f t="shared" si="0"/>
        <v>3.4616438356164387</v>
      </c>
      <c r="F13" s="23">
        <f t="shared" si="1"/>
        <v>-0.12751138494508441</v>
      </c>
      <c r="G13" s="22">
        <f t="shared" si="2"/>
        <v>2527</v>
      </c>
      <c r="H13" s="22">
        <f t="shared" si="3"/>
        <v>-476</v>
      </c>
      <c r="I13" s="23">
        <f t="shared" si="8"/>
        <v>7.1516873546661631E-3</v>
      </c>
      <c r="J13" s="17"/>
      <c r="K13" s="22">
        <v>28690</v>
      </c>
      <c r="L13" s="22">
        <v>8697</v>
      </c>
      <c r="M13" s="22">
        <v>16773</v>
      </c>
      <c r="N13" s="23">
        <f t="shared" si="4"/>
        <v>0.92859606760952063</v>
      </c>
      <c r="O13" s="23">
        <f t="shared" si="5"/>
        <v>-0.41537120948065531</v>
      </c>
      <c r="P13" s="22">
        <f t="shared" si="6"/>
        <v>8076</v>
      </c>
      <c r="Q13" s="22">
        <f t="shared" si="7"/>
        <v>-11917</v>
      </c>
      <c r="R13" s="23">
        <f t="shared" si="9"/>
        <v>6.3084423228667776E-3</v>
      </c>
    </row>
    <row r="14" spans="1:18" ht="15" x14ac:dyDescent="0.25">
      <c r="A14" s="10" t="s">
        <v>15</v>
      </c>
      <c r="B14" s="11">
        <v>117240</v>
      </c>
      <c r="C14" s="11">
        <v>47180</v>
      </c>
      <c r="D14" s="11">
        <v>99531</v>
      </c>
      <c r="E14" s="12">
        <f t="shared" si="0"/>
        <v>1.1096015260703687</v>
      </c>
      <c r="F14" s="12">
        <f t="shared" si="1"/>
        <v>-0.15104912998976461</v>
      </c>
      <c r="G14" s="11">
        <f t="shared" si="2"/>
        <v>52351</v>
      </c>
      <c r="H14" s="11">
        <f t="shared" si="3"/>
        <v>-17709</v>
      </c>
      <c r="I14" s="12">
        <f t="shared" si="8"/>
        <v>0.21854915385240339</v>
      </c>
      <c r="J14" s="13"/>
      <c r="K14" s="11">
        <v>751196</v>
      </c>
      <c r="L14" s="11">
        <v>167334</v>
      </c>
      <c r="M14" s="11">
        <v>547719</v>
      </c>
      <c r="N14" s="12">
        <f t="shared" si="4"/>
        <v>2.2732080748682275</v>
      </c>
      <c r="O14" s="12">
        <f t="shared" si="5"/>
        <v>-0.2708707181614386</v>
      </c>
      <c r="P14" s="11">
        <f t="shared" si="6"/>
        <v>380385</v>
      </c>
      <c r="Q14" s="11">
        <f t="shared" si="7"/>
        <v>-203477</v>
      </c>
      <c r="R14" s="12">
        <f t="shared" si="9"/>
        <v>0.20600093725858634</v>
      </c>
    </row>
    <row r="15" spans="1:18" ht="15" x14ac:dyDescent="0.25">
      <c r="A15" s="24" t="s">
        <v>16</v>
      </c>
      <c r="B15" s="15">
        <v>6350</v>
      </c>
      <c r="C15" s="15">
        <v>4717</v>
      </c>
      <c r="D15" s="15">
        <v>6707</v>
      </c>
      <c r="E15" s="16">
        <f t="shared" si="0"/>
        <v>0.42187831248675001</v>
      </c>
      <c r="F15" s="16">
        <f t="shared" si="1"/>
        <v>5.6220472440944969E-2</v>
      </c>
      <c r="G15" s="15">
        <f t="shared" si="2"/>
        <v>1990</v>
      </c>
      <c r="H15" s="15">
        <f t="shared" si="3"/>
        <v>357</v>
      </c>
      <c r="I15" s="16">
        <f t="shared" si="8"/>
        <v>1.472716213931408E-2</v>
      </c>
      <c r="J15" s="17"/>
      <c r="K15" s="15">
        <v>38994</v>
      </c>
      <c r="L15" s="15">
        <v>19864</v>
      </c>
      <c r="M15" s="15">
        <v>45212</v>
      </c>
      <c r="N15" s="16">
        <f t="shared" si="4"/>
        <v>1.2760773258155456</v>
      </c>
      <c r="O15" s="16">
        <f t="shared" si="5"/>
        <v>0.15946042980971442</v>
      </c>
      <c r="P15" s="15">
        <f t="shared" si="6"/>
        <v>25348</v>
      </c>
      <c r="Q15" s="15">
        <f t="shared" si="7"/>
        <v>6218</v>
      </c>
      <c r="R15" s="16">
        <f t="shared" si="9"/>
        <v>1.7004548637778141E-2</v>
      </c>
    </row>
    <row r="16" spans="1:18" ht="15" x14ac:dyDescent="0.25">
      <c r="A16" s="25" t="s">
        <v>12</v>
      </c>
      <c r="B16" s="19">
        <v>63573</v>
      </c>
      <c r="C16" s="19">
        <v>29611</v>
      </c>
      <c r="D16" s="19">
        <v>62217</v>
      </c>
      <c r="E16" s="20">
        <f t="shared" si="0"/>
        <v>1.1011448448211811</v>
      </c>
      <c r="F16" s="20">
        <f t="shared" si="1"/>
        <v>-2.1329809824925716E-2</v>
      </c>
      <c r="G16" s="19">
        <f t="shared" si="2"/>
        <v>32606</v>
      </c>
      <c r="H16" s="19">
        <f t="shared" si="3"/>
        <v>-1356</v>
      </c>
      <c r="I16" s="20">
        <f t="shared" si="8"/>
        <v>0.13661545352940271</v>
      </c>
      <c r="J16" s="17"/>
      <c r="K16" s="19">
        <v>407721</v>
      </c>
      <c r="L16" s="19">
        <v>108673</v>
      </c>
      <c r="M16" s="19">
        <v>325592</v>
      </c>
      <c r="N16" s="20">
        <f t="shared" si="4"/>
        <v>1.9960707811507916</v>
      </c>
      <c r="O16" s="20">
        <f t="shared" si="5"/>
        <v>-0.20143431415109847</v>
      </c>
      <c r="P16" s="19">
        <f t="shared" si="6"/>
        <v>216919</v>
      </c>
      <c r="Q16" s="19">
        <f t="shared" si="7"/>
        <v>-82129</v>
      </c>
      <c r="R16" s="20">
        <f t="shared" si="9"/>
        <v>0.12245742280968461</v>
      </c>
    </row>
    <row r="17" spans="1:24" ht="15" x14ac:dyDescent="0.25">
      <c r="A17" s="25" t="s">
        <v>13</v>
      </c>
      <c r="B17" s="19">
        <v>31248</v>
      </c>
      <c r="C17" s="19">
        <v>9328</v>
      </c>
      <c r="D17" s="19">
        <v>22502</v>
      </c>
      <c r="E17" s="20">
        <f t="shared" si="0"/>
        <v>1.4123070325900513</v>
      </c>
      <c r="F17" s="20">
        <f t="shared" si="1"/>
        <v>-0.27988991295442911</v>
      </c>
      <c r="G17" s="19">
        <f t="shared" si="2"/>
        <v>13174</v>
      </c>
      <c r="H17" s="19">
        <f t="shared" si="3"/>
        <v>-8746</v>
      </c>
      <c r="I17" s="20">
        <f t="shared" si="8"/>
        <v>4.9409661914245624E-2</v>
      </c>
      <c r="J17" s="17"/>
      <c r="K17" s="19">
        <v>208995</v>
      </c>
      <c r="L17" s="19">
        <v>26047</v>
      </c>
      <c r="M17" s="19">
        <v>126860</v>
      </c>
      <c r="N17" s="20">
        <f t="shared" si="4"/>
        <v>3.8704265366452955</v>
      </c>
      <c r="O17" s="20">
        <f t="shared" si="5"/>
        <v>-0.39299983253187876</v>
      </c>
      <c r="P17" s="19">
        <f t="shared" si="6"/>
        <v>100813</v>
      </c>
      <c r="Q17" s="19">
        <f t="shared" si="7"/>
        <v>-82135</v>
      </c>
      <c r="R17" s="20">
        <f t="shared" si="9"/>
        <v>4.7712931084414205E-2</v>
      </c>
    </row>
    <row r="18" spans="1:24" ht="15" x14ac:dyDescent="0.25">
      <c r="A18" s="26" t="s">
        <v>14</v>
      </c>
      <c r="B18" s="27">
        <v>16069</v>
      </c>
      <c r="C18" s="27">
        <v>3524</v>
      </c>
      <c r="D18" s="27">
        <v>8105</v>
      </c>
      <c r="E18" s="28">
        <f t="shared" si="0"/>
        <v>1.2999432463110101</v>
      </c>
      <c r="F18" s="28">
        <f t="shared" si="1"/>
        <v>-0.49561267035907652</v>
      </c>
      <c r="G18" s="27">
        <f t="shared" si="2"/>
        <v>4581</v>
      </c>
      <c r="H18" s="27">
        <f t="shared" si="3"/>
        <v>-7964</v>
      </c>
      <c r="I18" s="28">
        <f t="shared" si="8"/>
        <v>1.7796876269440973E-2</v>
      </c>
      <c r="J18" s="29"/>
      <c r="K18" s="27">
        <v>95486</v>
      </c>
      <c r="L18" s="27">
        <v>12750</v>
      </c>
      <c r="M18" s="27">
        <v>50055</v>
      </c>
      <c r="N18" s="28">
        <f t="shared" si="4"/>
        <v>2.9258823529411764</v>
      </c>
      <c r="O18" s="28">
        <f t="shared" si="5"/>
        <v>-0.47578702637035797</v>
      </c>
      <c r="P18" s="27">
        <f t="shared" si="6"/>
        <v>37305</v>
      </c>
      <c r="Q18" s="27">
        <f t="shared" si="7"/>
        <v>-45431</v>
      </c>
      <c r="R18" s="28">
        <f t="shared" si="9"/>
        <v>1.8826034726709389E-2</v>
      </c>
    </row>
    <row r="19" spans="1:24" ht="15" x14ac:dyDescent="0.25">
      <c r="A19" s="312" t="s">
        <v>17</v>
      </c>
      <c r="B19" s="313"/>
      <c r="C19" s="313"/>
      <c r="D19" s="313"/>
      <c r="E19" s="313"/>
      <c r="F19" s="313"/>
      <c r="G19" s="313"/>
      <c r="H19" s="313"/>
      <c r="I19" s="313"/>
      <c r="J19" s="313"/>
      <c r="K19" s="313"/>
      <c r="L19" s="313"/>
      <c r="M19" s="313"/>
      <c r="N19" s="313"/>
      <c r="O19" s="313"/>
      <c r="P19" s="313"/>
      <c r="Q19" s="313"/>
      <c r="R19" s="314"/>
    </row>
    <row r="20" spans="1:24" ht="21" x14ac:dyDescent="0.35">
      <c r="A20" s="477" t="s">
        <v>18</v>
      </c>
      <c r="B20" s="478"/>
      <c r="C20" s="478"/>
      <c r="D20" s="478"/>
      <c r="E20" s="478"/>
      <c r="F20" s="478"/>
      <c r="G20" s="478"/>
      <c r="H20" s="478"/>
      <c r="I20" s="478"/>
      <c r="J20" s="478"/>
      <c r="K20" s="478"/>
      <c r="L20" s="478"/>
      <c r="M20" s="478"/>
      <c r="N20" s="478"/>
      <c r="O20" s="478"/>
      <c r="P20" s="478"/>
      <c r="Q20" s="478"/>
      <c r="R20" s="479"/>
    </row>
    <row r="21" spans="1:24" ht="15" x14ac:dyDescent="0.25">
      <c r="A21" s="1"/>
      <c r="B21" s="308" t="s">
        <v>116</v>
      </c>
      <c r="C21" s="309"/>
      <c r="D21" s="309"/>
      <c r="E21" s="309"/>
      <c r="F21" s="309"/>
      <c r="G21" s="309"/>
      <c r="H21" s="309"/>
      <c r="I21" s="310"/>
      <c r="J21" s="2"/>
      <c r="K21" s="308" t="str">
        <f>CONCATENATE("acumulado ",B21)</f>
        <v>acumulado julio</v>
      </c>
      <c r="L21" s="309"/>
      <c r="M21" s="309"/>
      <c r="N21" s="309"/>
      <c r="O21" s="309"/>
      <c r="P21" s="309"/>
      <c r="Q21" s="309"/>
      <c r="R21" s="310"/>
    </row>
    <row r="22" spans="1:24" ht="15" x14ac:dyDescent="0.25">
      <c r="A22" s="3"/>
      <c r="B22" s="4">
        <v>2019</v>
      </c>
      <c r="C22" s="4">
        <v>2021</v>
      </c>
      <c r="D22" s="4">
        <v>2022</v>
      </c>
      <c r="E22" s="4" t="s">
        <v>4</v>
      </c>
      <c r="F22" s="4" t="s">
        <v>5</v>
      </c>
      <c r="G22" s="4" t="s">
        <v>6</v>
      </c>
      <c r="H22" s="4" t="s">
        <v>7</v>
      </c>
      <c r="I22" s="4" t="str">
        <f>CONCATENATE("cuota ",RIGHT(D22,2))</f>
        <v>cuota 22</v>
      </c>
      <c r="J22" s="5"/>
      <c r="K22" s="4">
        <v>2019</v>
      </c>
      <c r="L22" s="4">
        <v>2021</v>
      </c>
      <c r="M22" s="4">
        <v>2022</v>
      </c>
      <c r="N22" s="4" t="s">
        <v>4</v>
      </c>
      <c r="O22" s="4" t="s">
        <v>5</v>
      </c>
      <c r="P22" s="4" t="s">
        <v>6</v>
      </c>
      <c r="Q22" s="4" t="s">
        <v>7</v>
      </c>
      <c r="R22" s="4" t="str">
        <f>CONCATENATE("cuota ",RIGHT(M22,2))</f>
        <v>cuota 22</v>
      </c>
    </row>
    <row r="23" spans="1:24" ht="15" x14ac:dyDescent="0.25">
      <c r="A23" s="6" t="s">
        <v>19</v>
      </c>
      <c r="B23" s="7">
        <v>426749</v>
      </c>
      <c r="C23" s="7">
        <v>224964</v>
      </c>
      <c r="D23" s="7">
        <v>455417</v>
      </c>
      <c r="E23" s="8">
        <f t="shared" ref="E23:E54" si="10">D23/C23-1</f>
        <v>1.0243994594690706</v>
      </c>
      <c r="F23" s="8">
        <f t="shared" ref="F23:F54" si="11">D23/B23-1</f>
        <v>6.7177661810572387E-2</v>
      </c>
      <c r="G23" s="7">
        <f t="shared" ref="G23:G54" si="12">D23-C23</f>
        <v>230453</v>
      </c>
      <c r="H23" s="7">
        <f t="shared" ref="H23:H54" si="13">D23-B23</f>
        <v>28668</v>
      </c>
      <c r="I23" s="8">
        <f>D23/$D$23</f>
        <v>1</v>
      </c>
      <c r="J23" s="9"/>
      <c r="K23" s="7">
        <v>2791817</v>
      </c>
      <c r="L23" s="7">
        <v>745750</v>
      </c>
      <c r="M23" s="7">
        <v>2658818</v>
      </c>
      <c r="N23" s="8">
        <f t="shared" ref="N23:N54" si="14">M23/L23-1</f>
        <v>2.5652939993295338</v>
      </c>
      <c r="O23" s="8">
        <f t="shared" ref="O23:O54" si="15">M23/K23-1</f>
        <v>-4.7638867447257427E-2</v>
      </c>
      <c r="P23" s="7">
        <f t="shared" ref="P23:P54" si="16">M23-L23</f>
        <v>1913068</v>
      </c>
      <c r="Q23" s="7">
        <f t="shared" ref="Q23:Q54" si="17">M23-K23</f>
        <v>-132999</v>
      </c>
      <c r="R23" s="8">
        <f>M23/$M$23</f>
        <v>1</v>
      </c>
      <c r="S23" s="30"/>
      <c r="T23" s="30"/>
      <c r="U23" s="30"/>
      <c r="V23" s="31"/>
    </row>
    <row r="24" spans="1:24" ht="15" x14ac:dyDescent="0.25">
      <c r="A24" s="10" t="s">
        <v>20</v>
      </c>
      <c r="B24" s="11">
        <v>121911</v>
      </c>
      <c r="C24" s="11">
        <v>111387</v>
      </c>
      <c r="D24" s="11">
        <v>135433</v>
      </c>
      <c r="E24" s="12">
        <f t="shared" si="10"/>
        <v>0.21587797498810457</v>
      </c>
      <c r="F24" s="12">
        <f t="shared" si="11"/>
        <v>0.11091698042014264</v>
      </c>
      <c r="G24" s="11">
        <f t="shared" si="12"/>
        <v>24046</v>
      </c>
      <c r="H24" s="11">
        <f t="shared" si="13"/>
        <v>13522</v>
      </c>
      <c r="I24" s="12">
        <f t="shared" ref="I24:I54" si="18">D24/$D$23</f>
        <v>0.29738239898818009</v>
      </c>
      <c r="J24" s="32"/>
      <c r="K24" s="11">
        <v>588589</v>
      </c>
      <c r="L24" s="11">
        <v>384545</v>
      </c>
      <c r="M24" s="11">
        <v>582661</v>
      </c>
      <c r="N24" s="12">
        <f t="shared" si="14"/>
        <v>0.51519588084619494</v>
      </c>
      <c r="O24" s="12">
        <f t="shared" si="15"/>
        <v>-1.0071543980604503E-2</v>
      </c>
      <c r="P24" s="11">
        <f t="shared" si="16"/>
        <v>198116</v>
      </c>
      <c r="Q24" s="11">
        <f t="shared" si="17"/>
        <v>-5928</v>
      </c>
      <c r="R24" s="12">
        <f t="shared" ref="R24:R54" si="19">M24/$M$23</f>
        <v>0.21914286724401594</v>
      </c>
      <c r="S24" s="30"/>
      <c r="T24" s="30"/>
      <c r="U24" s="30"/>
      <c r="V24" s="31"/>
      <c r="X24" s="33"/>
    </row>
    <row r="25" spans="1:24" ht="15" x14ac:dyDescent="0.25">
      <c r="A25" s="34" t="s">
        <v>21</v>
      </c>
      <c r="B25" s="15">
        <v>53840</v>
      </c>
      <c r="C25" s="15">
        <v>51146</v>
      </c>
      <c r="D25" s="15">
        <v>64498</v>
      </c>
      <c r="E25" s="16">
        <v>0.26105658311500402</v>
      </c>
      <c r="F25" s="16">
        <v>0.1979569093610698</v>
      </c>
      <c r="G25" s="15">
        <v>13352</v>
      </c>
      <c r="H25" s="15">
        <v>10658</v>
      </c>
      <c r="I25" s="16">
        <v>0.14162405004644096</v>
      </c>
      <c r="J25" s="17"/>
      <c r="K25" s="15">
        <v>228828</v>
      </c>
      <c r="L25" s="15">
        <v>229473</v>
      </c>
      <c r="M25" s="15">
        <v>253134</v>
      </c>
      <c r="N25" s="16">
        <v>0.10311016982390075</v>
      </c>
      <c r="O25" s="16">
        <v>0.10621951859038226</v>
      </c>
      <c r="P25" s="15">
        <v>23661</v>
      </c>
      <c r="Q25" s="15">
        <v>24306</v>
      </c>
      <c r="R25" s="16">
        <v>9.520546348038865E-2</v>
      </c>
      <c r="S25" s="30"/>
      <c r="T25" s="30"/>
      <c r="U25" s="30"/>
      <c r="V25" s="31"/>
      <c r="W25" s="30"/>
      <c r="X25" s="33"/>
    </row>
    <row r="26" spans="1:24" ht="15" x14ac:dyDescent="0.25">
      <c r="A26" s="35" t="s">
        <v>22</v>
      </c>
      <c r="B26" s="15">
        <v>32577</v>
      </c>
      <c r="C26" s="15">
        <v>31308</v>
      </c>
      <c r="D26" s="15">
        <v>38332</v>
      </c>
      <c r="E26" s="37">
        <v>0.22435160342404492</v>
      </c>
      <c r="F26" s="37">
        <v>0.17665837861067635</v>
      </c>
      <c r="G26" s="36">
        <v>7024</v>
      </c>
      <c r="H26" s="36">
        <v>5755</v>
      </c>
      <c r="I26" s="37">
        <v>8.4169014331919978E-2</v>
      </c>
      <c r="J26" s="17"/>
      <c r="K26" s="15">
        <v>141333</v>
      </c>
      <c r="L26" s="15">
        <v>121129</v>
      </c>
      <c r="M26" s="15">
        <v>123124</v>
      </c>
      <c r="N26" s="37">
        <v>1.6470044332901335E-2</v>
      </c>
      <c r="O26" s="37">
        <v>-0.12883756801313206</v>
      </c>
      <c r="P26" s="36">
        <v>1995</v>
      </c>
      <c r="Q26" s="36">
        <v>-18209</v>
      </c>
      <c r="R26" s="37">
        <v>4.6307795418866579E-2</v>
      </c>
      <c r="S26" s="30"/>
      <c r="T26" s="30"/>
      <c r="U26" s="30"/>
      <c r="V26" s="31"/>
      <c r="W26" s="30"/>
      <c r="X26" s="33"/>
    </row>
    <row r="27" spans="1:24" ht="15" x14ac:dyDescent="0.25">
      <c r="A27" s="35" t="s">
        <v>23</v>
      </c>
      <c r="B27" s="36">
        <v>21263</v>
      </c>
      <c r="C27" s="36">
        <v>19838</v>
      </c>
      <c r="D27" s="36">
        <v>26166</v>
      </c>
      <c r="E27" s="37">
        <v>0.31898376852505295</v>
      </c>
      <c r="F27" s="37">
        <v>0.23058834595306399</v>
      </c>
      <c r="G27" s="36">
        <v>6328</v>
      </c>
      <c r="H27" s="36">
        <v>4903</v>
      </c>
      <c r="I27" s="37">
        <v>5.7455035714520979E-2</v>
      </c>
      <c r="J27" s="17"/>
      <c r="K27" s="36">
        <v>87495</v>
      </c>
      <c r="L27" s="36">
        <v>108344</v>
      </c>
      <c r="M27" s="36">
        <v>130010</v>
      </c>
      <c r="N27" s="37">
        <v>0.19997415639075533</v>
      </c>
      <c r="O27" s="37">
        <v>0.48591348077032981</v>
      </c>
      <c r="P27" s="36">
        <v>21666</v>
      </c>
      <c r="Q27" s="36">
        <v>42515</v>
      </c>
      <c r="R27" s="37">
        <v>4.8897668061522077E-2</v>
      </c>
      <c r="S27" s="30"/>
      <c r="T27" s="30"/>
      <c r="U27" s="30"/>
      <c r="V27" s="31"/>
      <c r="W27" s="30"/>
      <c r="X27" s="33"/>
    </row>
    <row r="28" spans="1:24" ht="15" x14ac:dyDescent="0.25">
      <c r="A28" s="38" t="s">
        <v>24</v>
      </c>
      <c r="B28" s="22">
        <v>68071</v>
      </c>
      <c r="C28" s="22">
        <v>60241</v>
      </c>
      <c r="D28" s="22">
        <v>70935</v>
      </c>
      <c r="E28" s="23">
        <v>0.17752029348782394</v>
      </c>
      <c r="F28" s="23">
        <v>4.2073717148271683E-2</v>
      </c>
      <c r="G28" s="22">
        <v>10694</v>
      </c>
      <c r="H28" s="22">
        <v>2864</v>
      </c>
      <c r="I28" s="23">
        <v>0.15575834894173912</v>
      </c>
      <c r="J28" s="17"/>
      <c r="K28" s="15">
        <v>359761</v>
      </c>
      <c r="L28" s="15">
        <v>155072</v>
      </c>
      <c r="M28" s="15">
        <v>329527</v>
      </c>
      <c r="N28" s="23">
        <v>1.1249935513825835</v>
      </c>
      <c r="O28" s="23">
        <v>-8.4039125975300277E-2</v>
      </c>
      <c r="P28" s="22">
        <v>174455</v>
      </c>
      <c r="Q28" s="22">
        <v>-30234</v>
      </c>
      <c r="R28" s="23">
        <v>0.1239374037636273</v>
      </c>
      <c r="S28" s="30"/>
      <c r="T28" s="30"/>
      <c r="U28" s="30"/>
      <c r="V28" s="31"/>
      <c r="W28" s="30"/>
      <c r="X28" s="33"/>
    </row>
    <row r="29" spans="1:24" ht="15" x14ac:dyDescent="0.25">
      <c r="A29" s="10" t="s">
        <v>25</v>
      </c>
      <c r="B29" s="11">
        <v>304838</v>
      </c>
      <c r="C29" s="11">
        <v>113577</v>
      </c>
      <c r="D29" s="11">
        <v>319984</v>
      </c>
      <c r="E29" s="12">
        <f t="shared" si="10"/>
        <v>1.8173309737006611</v>
      </c>
      <c r="F29" s="12">
        <f t="shared" si="11"/>
        <v>4.9685406675020749E-2</v>
      </c>
      <c r="G29" s="11">
        <f t="shared" si="12"/>
        <v>206407</v>
      </c>
      <c r="H29" s="11">
        <f t="shared" si="13"/>
        <v>15146</v>
      </c>
      <c r="I29" s="12">
        <f t="shared" si="18"/>
        <v>0.70261760101181991</v>
      </c>
      <c r="J29" s="32"/>
      <c r="K29" s="11">
        <v>2203228</v>
      </c>
      <c r="L29" s="11">
        <v>361205</v>
      </c>
      <c r="M29" s="11">
        <v>2076157</v>
      </c>
      <c r="N29" s="12">
        <f t="shared" si="14"/>
        <v>4.7478634016694121</v>
      </c>
      <c r="O29" s="12">
        <f t="shared" si="15"/>
        <v>-5.7674920616477277E-2</v>
      </c>
      <c r="P29" s="11">
        <f t="shared" si="16"/>
        <v>1714952</v>
      </c>
      <c r="Q29" s="11">
        <f t="shared" si="17"/>
        <v>-127071</v>
      </c>
      <c r="R29" s="12">
        <f t="shared" si="19"/>
        <v>0.78085713275598401</v>
      </c>
      <c r="S29" s="30"/>
      <c r="T29" s="30"/>
      <c r="U29" s="30"/>
      <c r="V29" s="31"/>
      <c r="X29" s="33"/>
    </row>
    <row r="30" spans="1:24" ht="15" x14ac:dyDescent="0.25">
      <c r="A30" s="34" t="s">
        <v>26</v>
      </c>
      <c r="B30" s="15">
        <v>36928</v>
      </c>
      <c r="C30" s="15">
        <v>18480</v>
      </c>
      <c r="D30" s="15">
        <v>26193</v>
      </c>
      <c r="E30" s="16">
        <f t="shared" si="10"/>
        <v>0.41737012987012978</v>
      </c>
      <c r="F30" s="16">
        <f t="shared" si="11"/>
        <v>-0.29070082322357016</v>
      </c>
      <c r="G30" s="15">
        <f t="shared" si="12"/>
        <v>7713</v>
      </c>
      <c r="H30" s="15">
        <f t="shared" si="13"/>
        <v>-10735</v>
      </c>
      <c r="I30" s="16">
        <f t="shared" si="18"/>
        <v>5.7514322038922573E-2</v>
      </c>
      <c r="J30" s="17"/>
      <c r="K30" s="15">
        <v>287147</v>
      </c>
      <c r="L30" s="15">
        <v>55842</v>
      </c>
      <c r="M30" s="15">
        <v>210882</v>
      </c>
      <c r="N30" s="16">
        <f t="shared" si="14"/>
        <v>2.7764048565595787</v>
      </c>
      <c r="O30" s="16">
        <f t="shared" si="15"/>
        <v>-0.26559567051022648</v>
      </c>
      <c r="P30" s="15">
        <f t="shared" si="16"/>
        <v>155040</v>
      </c>
      <c r="Q30" s="15">
        <f t="shared" si="17"/>
        <v>-76265</v>
      </c>
      <c r="R30" s="16">
        <f t="shared" si="19"/>
        <v>7.9314191494115061E-2</v>
      </c>
      <c r="S30" s="30"/>
      <c r="T30" s="30"/>
      <c r="U30" s="30"/>
      <c r="V30" s="31"/>
      <c r="X30" s="33"/>
    </row>
    <row r="31" spans="1:24" ht="15" x14ac:dyDescent="0.25">
      <c r="A31" s="39" t="s">
        <v>27</v>
      </c>
      <c r="B31" s="19">
        <v>2514</v>
      </c>
      <c r="C31" s="19">
        <v>1542</v>
      </c>
      <c r="D31" s="19">
        <v>2676</v>
      </c>
      <c r="E31" s="20">
        <f t="shared" si="10"/>
        <v>0.7354085603112841</v>
      </c>
      <c r="F31" s="20">
        <f t="shared" si="11"/>
        <v>6.4439140811455742E-2</v>
      </c>
      <c r="G31" s="19">
        <f t="shared" si="12"/>
        <v>1134</v>
      </c>
      <c r="H31" s="19">
        <f t="shared" si="13"/>
        <v>162</v>
      </c>
      <c r="I31" s="20">
        <f t="shared" si="18"/>
        <v>5.8759334851356008E-3</v>
      </c>
      <c r="J31" s="17"/>
      <c r="K31" s="19">
        <v>15975</v>
      </c>
      <c r="L31" s="19">
        <v>4216</v>
      </c>
      <c r="M31" s="19">
        <v>14558</v>
      </c>
      <c r="N31" s="20">
        <f t="shared" si="14"/>
        <v>2.4530360531309299</v>
      </c>
      <c r="O31" s="20">
        <f t="shared" si="15"/>
        <v>-8.870109546165883E-2</v>
      </c>
      <c r="P31" s="19">
        <f t="shared" si="16"/>
        <v>10342</v>
      </c>
      <c r="Q31" s="19">
        <f t="shared" si="17"/>
        <v>-1417</v>
      </c>
      <c r="R31" s="20">
        <f t="shared" si="19"/>
        <v>5.4753653691226702E-3</v>
      </c>
      <c r="S31" s="30"/>
      <c r="T31" s="30"/>
      <c r="U31" s="30"/>
      <c r="V31" s="31"/>
      <c r="X31" s="33"/>
    </row>
    <row r="32" spans="1:24" ht="15" x14ac:dyDescent="0.25">
      <c r="A32" s="39" t="s">
        <v>28</v>
      </c>
      <c r="B32" s="19">
        <v>202</v>
      </c>
      <c r="C32" s="19">
        <v>70</v>
      </c>
      <c r="D32" s="19">
        <v>382</v>
      </c>
      <c r="E32" s="20">
        <f t="shared" si="10"/>
        <v>4.4571428571428573</v>
      </c>
      <c r="F32" s="20">
        <f t="shared" si="11"/>
        <v>0.89108910891089099</v>
      </c>
      <c r="G32" s="19">
        <f t="shared" si="12"/>
        <v>312</v>
      </c>
      <c r="H32" s="19">
        <f t="shared" si="13"/>
        <v>180</v>
      </c>
      <c r="I32" s="20">
        <f t="shared" si="18"/>
        <v>8.387917007928997E-4</v>
      </c>
      <c r="J32" s="17"/>
      <c r="K32" s="19">
        <v>2022</v>
      </c>
      <c r="L32" s="19">
        <v>256</v>
      </c>
      <c r="M32" s="19">
        <v>2232</v>
      </c>
      <c r="N32" s="20">
        <f t="shared" si="14"/>
        <v>7.71875</v>
      </c>
      <c r="O32" s="20">
        <f t="shared" si="15"/>
        <v>0.10385756676557856</v>
      </c>
      <c r="P32" s="19">
        <f t="shared" si="16"/>
        <v>1976</v>
      </c>
      <c r="Q32" s="19">
        <f t="shared" si="17"/>
        <v>210</v>
      </c>
      <c r="R32" s="20">
        <f t="shared" si="19"/>
        <v>8.3947077235072129E-4</v>
      </c>
      <c r="S32" s="30"/>
      <c r="T32" s="30"/>
      <c r="U32" s="30"/>
      <c r="V32" s="31"/>
      <c r="X32" s="33"/>
    </row>
    <row r="33" spans="1:24" ht="15" x14ac:dyDescent="0.25">
      <c r="A33" s="39" t="s">
        <v>29</v>
      </c>
      <c r="B33" s="19">
        <v>2362</v>
      </c>
      <c r="C33" s="19">
        <v>1270</v>
      </c>
      <c r="D33" s="19">
        <v>2101</v>
      </c>
      <c r="E33" s="20">
        <f t="shared" si="10"/>
        <v>0.6543307086614174</v>
      </c>
      <c r="F33" s="20">
        <f t="shared" si="11"/>
        <v>-0.11049957662997456</v>
      </c>
      <c r="G33" s="19">
        <f t="shared" si="12"/>
        <v>831</v>
      </c>
      <c r="H33" s="19">
        <f t="shared" si="13"/>
        <v>-261</v>
      </c>
      <c r="I33" s="20">
        <f t="shared" si="18"/>
        <v>4.6133543543609486E-3</v>
      </c>
      <c r="J33" s="17"/>
      <c r="K33" s="19">
        <v>48283</v>
      </c>
      <c r="L33" s="19">
        <v>2074</v>
      </c>
      <c r="M33" s="19">
        <v>35056</v>
      </c>
      <c r="N33" s="20">
        <f t="shared" si="14"/>
        <v>15.902603664416585</v>
      </c>
      <c r="O33" s="20">
        <f t="shared" si="15"/>
        <v>-0.2739473520700868</v>
      </c>
      <c r="P33" s="19">
        <f t="shared" si="16"/>
        <v>32982</v>
      </c>
      <c r="Q33" s="19">
        <f t="shared" si="17"/>
        <v>-13227</v>
      </c>
      <c r="R33" s="20">
        <f t="shared" si="19"/>
        <v>1.3184806180791615E-2</v>
      </c>
      <c r="S33" s="30"/>
      <c r="T33" s="30"/>
      <c r="U33" s="30"/>
      <c r="V33" s="31"/>
      <c r="X33" s="33"/>
    </row>
    <row r="34" spans="1:24" ht="15" x14ac:dyDescent="0.25">
      <c r="A34" s="39" t="s">
        <v>30</v>
      </c>
      <c r="B34" s="19">
        <v>1527</v>
      </c>
      <c r="C34" s="19">
        <v>942</v>
      </c>
      <c r="D34" s="19">
        <v>2471</v>
      </c>
      <c r="E34" s="20">
        <f t="shared" si="10"/>
        <v>1.6231422505307855</v>
      </c>
      <c r="F34" s="20">
        <f t="shared" si="11"/>
        <v>0.61820563195808775</v>
      </c>
      <c r="G34" s="19">
        <f t="shared" si="12"/>
        <v>1529</v>
      </c>
      <c r="H34" s="19">
        <f t="shared" si="13"/>
        <v>944</v>
      </c>
      <c r="I34" s="20">
        <f t="shared" si="18"/>
        <v>5.4257965776420289E-3</v>
      </c>
      <c r="J34" s="17"/>
      <c r="K34" s="19">
        <v>10486</v>
      </c>
      <c r="L34" s="19">
        <v>2523</v>
      </c>
      <c r="M34" s="19">
        <v>15217</v>
      </c>
      <c r="N34" s="20">
        <f t="shared" si="14"/>
        <v>5.0313119302417757</v>
      </c>
      <c r="O34" s="20">
        <f t="shared" si="15"/>
        <v>0.45117299256151067</v>
      </c>
      <c r="P34" s="19">
        <f t="shared" si="16"/>
        <v>12694</v>
      </c>
      <c r="Q34" s="19">
        <f t="shared" si="17"/>
        <v>4731</v>
      </c>
      <c r="R34" s="20">
        <f t="shared" si="19"/>
        <v>5.7232198668731747E-3</v>
      </c>
      <c r="S34" s="30"/>
      <c r="T34" s="30"/>
      <c r="U34" s="30"/>
      <c r="V34" s="31"/>
      <c r="X34" s="33"/>
    </row>
    <row r="35" spans="1:24" ht="15" x14ac:dyDescent="0.25">
      <c r="A35" s="39" t="s">
        <v>31</v>
      </c>
      <c r="B35" s="19">
        <v>136</v>
      </c>
      <c r="C35" s="19">
        <v>56</v>
      </c>
      <c r="D35" s="19">
        <v>179</v>
      </c>
      <c r="E35" s="20">
        <f t="shared" si="10"/>
        <v>2.1964285714285716</v>
      </c>
      <c r="F35" s="20">
        <f t="shared" si="11"/>
        <v>0.31617647058823528</v>
      </c>
      <c r="G35" s="19">
        <f t="shared" si="12"/>
        <v>123</v>
      </c>
      <c r="H35" s="19">
        <f t="shared" si="13"/>
        <v>43</v>
      </c>
      <c r="I35" s="20">
        <f t="shared" si="18"/>
        <v>3.9304637288463103E-4</v>
      </c>
      <c r="J35" s="17"/>
      <c r="K35" s="19">
        <v>46854</v>
      </c>
      <c r="L35" s="19">
        <v>464</v>
      </c>
      <c r="M35" s="19">
        <v>27003</v>
      </c>
      <c r="N35" s="20">
        <f t="shared" si="14"/>
        <v>57.196120689655174</v>
      </c>
      <c r="O35" s="20">
        <f t="shared" si="15"/>
        <v>-0.4236778076578307</v>
      </c>
      <c r="P35" s="19">
        <f t="shared" si="16"/>
        <v>26539</v>
      </c>
      <c r="Q35" s="19">
        <f t="shared" si="17"/>
        <v>-19851</v>
      </c>
      <c r="R35" s="20">
        <f t="shared" si="19"/>
        <v>1.0156016696140916E-2</v>
      </c>
      <c r="S35" s="30"/>
      <c r="T35" s="30"/>
      <c r="U35" s="30"/>
      <c r="V35" s="31"/>
      <c r="X35" s="33"/>
    </row>
    <row r="36" spans="1:24" ht="15" x14ac:dyDescent="0.25">
      <c r="A36" s="39" t="s">
        <v>32</v>
      </c>
      <c r="B36" s="19">
        <v>145</v>
      </c>
      <c r="C36" s="19">
        <v>218</v>
      </c>
      <c r="D36" s="19">
        <v>233</v>
      </c>
      <c r="E36" s="20">
        <f t="shared" si="10"/>
        <v>6.8807339449541205E-2</v>
      </c>
      <c r="F36" s="20">
        <f t="shared" si="11"/>
        <v>0.60689655172413803</v>
      </c>
      <c r="G36" s="19">
        <f t="shared" si="12"/>
        <v>15</v>
      </c>
      <c r="H36" s="19">
        <f t="shared" si="13"/>
        <v>88</v>
      </c>
      <c r="I36" s="20">
        <f t="shared" si="18"/>
        <v>5.1161902168781576E-4</v>
      </c>
      <c r="J36" s="17"/>
      <c r="K36" s="19">
        <v>1464</v>
      </c>
      <c r="L36" s="19">
        <v>2363</v>
      </c>
      <c r="M36" s="19">
        <v>2830</v>
      </c>
      <c r="N36" s="20">
        <f t="shared" si="14"/>
        <v>0.19763013118916639</v>
      </c>
      <c r="O36" s="20">
        <f t="shared" si="15"/>
        <v>0.93306010928961758</v>
      </c>
      <c r="P36" s="19">
        <f t="shared" si="16"/>
        <v>467</v>
      </c>
      <c r="Q36" s="19">
        <f t="shared" si="17"/>
        <v>1366</v>
      </c>
      <c r="R36" s="20">
        <f t="shared" si="19"/>
        <v>1.0643827445127874E-3</v>
      </c>
      <c r="S36" s="30"/>
      <c r="T36" s="30"/>
      <c r="U36" s="30"/>
      <c r="V36" s="31"/>
      <c r="X36" s="33"/>
    </row>
    <row r="37" spans="1:24" ht="15" x14ac:dyDescent="0.25">
      <c r="A37" s="39" t="s">
        <v>33</v>
      </c>
      <c r="B37" s="19">
        <v>149779</v>
      </c>
      <c r="C37" s="19">
        <v>17629</v>
      </c>
      <c r="D37" s="19">
        <v>165818</v>
      </c>
      <c r="E37" s="20">
        <f t="shared" si="10"/>
        <v>8.4059787849566057</v>
      </c>
      <c r="F37" s="20">
        <f t="shared" si="11"/>
        <v>0.10708443773826781</v>
      </c>
      <c r="G37" s="19">
        <f t="shared" si="12"/>
        <v>148189</v>
      </c>
      <c r="H37" s="19">
        <f t="shared" si="13"/>
        <v>16039</v>
      </c>
      <c r="I37" s="20">
        <f t="shared" si="18"/>
        <v>0.36410147183789804</v>
      </c>
      <c r="J37" s="17"/>
      <c r="K37" s="19">
        <v>1013302</v>
      </c>
      <c r="L37" s="19">
        <v>31530</v>
      </c>
      <c r="M37" s="19">
        <v>942987</v>
      </c>
      <c r="N37" s="20">
        <f t="shared" si="14"/>
        <v>28.907611798287345</v>
      </c>
      <c r="O37" s="20">
        <f t="shared" si="15"/>
        <v>-6.9391948303664686E-2</v>
      </c>
      <c r="P37" s="19">
        <f t="shared" si="16"/>
        <v>911457</v>
      </c>
      <c r="Q37" s="19">
        <f t="shared" si="17"/>
        <v>-70315</v>
      </c>
      <c r="R37" s="20">
        <f t="shared" si="19"/>
        <v>0.35466398978794339</v>
      </c>
      <c r="S37" s="30"/>
      <c r="T37" s="30"/>
      <c r="U37" s="30"/>
      <c r="V37" s="31"/>
      <c r="X37" s="33"/>
    </row>
    <row r="38" spans="1:24" ht="15" x14ac:dyDescent="0.25">
      <c r="A38" s="39" t="s">
        <v>34</v>
      </c>
      <c r="B38" s="19">
        <v>13483</v>
      </c>
      <c r="C38" s="19">
        <v>11943</v>
      </c>
      <c r="D38" s="19">
        <v>15278</v>
      </c>
      <c r="E38" s="20">
        <f t="shared" si="10"/>
        <v>0.27924307125512859</v>
      </c>
      <c r="F38" s="20">
        <f t="shared" si="11"/>
        <v>0.13313060891493</v>
      </c>
      <c r="G38" s="19">
        <f t="shared" si="12"/>
        <v>3335</v>
      </c>
      <c r="H38" s="19">
        <f t="shared" si="13"/>
        <v>1795</v>
      </c>
      <c r="I38" s="20">
        <f t="shared" si="18"/>
        <v>3.3547276452130688E-2</v>
      </c>
      <c r="J38" s="17"/>
      <c r="K38" s="19">
        <v>98317</v>
      </c>
      <c r="L38" s="19">
        <v>55737</v>
      </c>
      <c r="M38" s="19">
        <v>110427</v>
      </c>
      <c r="N38" s="20">
        <f t="shared" si="14"/>
        <v>0.98121535066472898</v>
      </c>
      <c r="O38" s="20">
        <f t="shared" si="15"/>
        <v>0.12317300161721767</v>
      </c>
      <c r="P38" s="19">
        <f t="shared" si="16"/>
        <v>54690</v>
      </c>
      <c r="Q38" s="19">
        <f t="shared" si="17"/>
        <v>12110</v>
      </c>
      <c r="R38" s="20">
        <f t="shared" si="19"/>
        <v>4.1532365133679701E-2</v>
      </c>
      <c r="S38" s="30"/>
      <c r="T38" s="30"/>
      <c r="U38" s="30"/>
      <c r="V38" s="31"/>
      <c r="X38" s="33"/>
    </row>
    <row r="39" spans="1:24" ht="15" x14ac:dyDescent="0.25">
      <c r="A39" s="39" t="s">
        <v>35</v>
      </c>
      <c r="B39" s="19">
        <v>13797</v>
      </c>
      <c r="C39" s="19">
        <v>7761</v>
      </c>
      <c r="D39" s="19">
        <v>15218</v>
      </c>
      <c r="E39" s="20">
        <f t="shared" si="10"/>
        <v>0.96082978997551871</v>
      </c>
      <c r="F39" s="20">
        <f t="shared" si="11"/>
        <v>0.10299340436326743</v>
      </c>
      <c r="G39" s="19">
        <f t="shared" si="12"/>
        <v>7457</v>
      </c>
      <c r="H39" s="19">
        <f t="shared" si="13"/>
        <v>1421</v>
      </c>
      <c r="I39" s="20">
        <f t="shared" si="18"/>
        <v>3.3415529064571591E-2</v>
      </c>
      <c r="J39" s="17"/>
      <c r="K39" s="19">
        <v>80032</v>
      </c>
      <c r="L39" s="19">
        <v>17525</v>
      </c>
      <c r="M39" s="19">
        <v>102529</v>
      </c>
      <c r="N39" s="20">
        <f t="shared" si="14"/>
        <v>4.850442225392297</v>
      </c>
      <c r="O39" s="20">
        <f t="shared" si="15"/>
        <v>0.28110005997600962</v>
      </c>
      <c r="P39" s="19">
        <f t="shared" si="16"/>
        <v>85004</v>
      </c>
      <c r="Q39" s="19">
        <f t="shared" si="17"/>
        <v>22497</v>
      </c>
      <c r="R39" s="20">
        <f t="shared" si="19"/>
        <v>3.8561872230442253E-2</v>
      </c>
      <c r="S39" s="30"/>
      <c r="T39" s="30"/>
      <c r="U39" s="30"/>
      <c r="V39" s="31"/>
      <c r="X39" s="33"/>
    </row>
    <row r="40" spans="1:24" ht="15" x14ac:dyDescent="0.25">
      <c r="A40" s="39" t="s">
        <v>36</v>
      </c>
      <c r="B40" s="19">
        <v>12140</v>
      </c>
      <c r="C40" s="19">
        <v>8901</v>
      </c>
      <c r="D40" s="19">
        <v>14155</v>
      </c>
      <c r="E40" s="20">
        <f t="shared" si="10"/>
        <v>0.59027075609482083</v>
      </c>
      <c r="F40" s="20">
        <f t="shared" si="11"/>
        <v>0.16598023064250422</v>
      </c>
      <c r="G40" s="19">
        <f t="shared" si="12"/>
        <v>5254</v>
      </c>
      <c r="H40" s="19">
        <f t="shared" si="13"/>
        <v>2015</v>
      </c>
      <c r="I40" s="20">
        <f t="shared" si="18"/>
        <v>3.1081404514982973E-2</v>
      </c>
      <c r="J40" s="17"/>
      <c r="K40" s="19">
        <v>78294</v>
      </c>
      <c r="L40" s="19">
        <v>22207</v>
      </c>
      <c r="M40" s="19">
        <v>85314</v>
      </c>
      <c r="N40" s="20">
        <f t="shared" si="14"/>
        <v>2.8417616067005897</v>
      </c>
      <c r="O40" s="20">
        <f t="shared" si="15"/>
        <v>8.9662043068434283E-2</v>
      </c>
      <c r="P40" s="19">
        <f t="shared" si="16"/>
        <v>63107</v>
      </c>
      <c r="Q40" s="19">
        <f t="shared" si="17"/>
        <v>7020</v>
      </c>
      <c r="R40" s="20">
        <f t="shared" si="19"/>
        <v>3.208719062380351E-2</v>
      </c>
      <c r="S40" s="30"/>
      <c r="T40" s="30"/>
      <c r="U40" s="30"/>
      <c r="V40" s="31"/>
      <c r="X40" s="33"/>
    </row>
    <row r="41" spans="1:24" ht="15" x14ac:dyDescent="0.25">
      <c r="A41" s="39" t="s">
        <v>37</v>
      </c>
      <c r="B41" s="19">
        <v>11454</v>
      </c>
      <c r="C41" s="19">
        <v>2072</v>
      </c>
      <c r="D41" s="19">
        <v>12847</v>
      </c>
      <c r="E41" s="20">
        <f t="shared" si="10"/>
        <v>5.2002895752895757</v>
      </c>
      <c r="F41" s="20">
        <f t="shared" si="11"/>
        <v>0.12161690239217737</v>
      </c>
      <c r="G41" s="19">
        <f t="shared" si="12"/>
        <v>10775</v>
      </c>
      <c r="H41" s="19">
        <f t="shared" si="13"/>
        <v>1393</v>
      </c>
      <c r="I41" s="20">
        <f t="shared" si="18"/>
        <v>2.8209311466194719E-2</v>
      </c>
      <c r="J41" s="17"/>
      <c r="K41" s="19">
        <v>64958</v>
      </c>
      <c r="L41" s="19">
        <v>5486</v>
      </c>
      <c r="M41" s="19">
        <v>80671</v>
      </c>
      <c r="N41" s="20">
        <f t="shared" si="14"/>
        <v>13.704885162231134</v>
      </c>
      <c r="O41" s="20">
        <f t="shared" si="15"/>
        <v>0.24189476276978961</v>
      </c>
      <c r="P41" s="19">
        <f t="shared" si="16"/>
        <v>75185</v>
      </c>
      <c r="Q41" s="19">
        <f t="shared" si="17"/>
        <v>15713</v>
      </c>
      <c r="R41" s="20">
        <f t="shared" si="19"/>
        <v>3.0340925930244192E-2</v>
      </c>
      <c r="S41" s="30"/>
      <c r="T41" s="30"/>
      <c r="U41" s="30"/>
      <c r="V41" s="31"/>
      <c r="X41" s="33"/>
    </row>
    <row r="42" spans="1:24" ht="15" x14ac:dyDescent="0.25">
      <c r="A42" s="39" t="s">
        <v>38</v>
      </c>
      <c r="B42" s="19">
        <v>2449</v>
      </c>
      <c r="C42" s="19">
        <v>2684</v>
      </c>
      <c r="D42" s="19">
        <v>5114</v>
      </c>
      <c r="E42" s="20">
        <f t="shared" si="10"/>
        <v>0.90536512667660207</v>
      </c>
      <c r="F42" s="20">
        <f t="shared" si="11"/>
        <v>1.088199265006125</v>
      </c>
      <c r="G42" s="19">
        <f t="shared" si="12"/>
        <v>2430</v>
      </c>
      <c r="H42" s="19">
        <f t="shared" si="13"/>
        <v>2665</v>
      </c>
      <c r="I42" s="20">
        <f t="shared" si="18"/>
        <v>1.1229268999620129E-2</v>
      </c>
      <c r="J42" s="17"/>
      <c r="K42" s="19">
        <v>15181</v>
      </c>
      <c r="L42" s="19">
        <v>4815</v>
      </c>
      <c r="M42" s="19">
        <v>31246</v>
      </c>
      <c r="N42" s="20">
        <f t="shared" si="14"/>
        <v>5.4893042575285564</v>
      </c>
      <c r="O42" s="20">
        <f t="shared" si="15"/>
        <v>1.0582306830907053</v>
      </c>
      <c r="P42" s="19">
        <f t="shared" si="16"/>
        <v>26431</v>
      </c>
      <c r="Q42" s="19">
        <f t="shared" si="17"/>
        <v>16065</v>
      </c>
      <c r="R42" s="20">
        <f t="shared" si="19"/>
        <v>1.1751838598956378E-2</v>
      </c>
      <c r="S42" s="30"/>
      <c r="T42" s="30"/>
      <c r="U42" s="30"/>
      <c r="V42" s="31"/>
      <c r="X42" s="33"/>
    </row>
    <row r="43" spans="1:24" ht="15" x14ac:dyDescent="0.25">
      <c r="A43" s="39" t="s">
        <v>39</v>
      </c>
      <c r="B43" s="19">
        <v>9494</v>
      </c>
      <c r="C43" s="19">
        <v>5462</v>
      </c>
      <c r="D43" s="19">
        <v>10483</v>
      </c>
      <c r="E43" s="20">
        <f t="shared" si="10"/>
        <v>0.91926034419626501</v>
      </c>
      <c r="F43" s="20">
        <f t="shared" si="11"/>
        <v>0.10417105540341276</v>
      </c>
      <c r="G43" s="19">
        <f t="shared" si="12"/>
        <v>5021</v>
      </c>
      <c r="H43" s="19">
        <f t="shared" si="13"/>
        <v>989</v>
      </c>
      <c r="I43" s="20">
        <f t="shared" si="18"/>
        <v>2.3018464396366407E-2</v>
      </c>
      <c r="J43" s="17"/>
      <c r="K43" s="19">
        <v>73102</v>
      </c>
      <c r="L43" s="19">
        <v>22777</v>
      </c>
      <c r="M43" s="19">
        <v>81199</v>
      </c>
      <c r="N43" s="20">
        <f t="shared" si="14"/>
        <v>2.5649558765421259</v>
      </c>
      <c r="O43" s="20">
        <f t="shared" si="15"/>
        <v>0.11076304341878473</v>
      </c>
      <c r="P43" s="19">
        <f t="shared" si="16"/>
        <v>58422</v>
      </c>
      <c r="Q43" s="19">
        <f t="shared" si="17"/>
        <v>8097</v>
      </c>
      <c r="R43" s="20">
        <f t="shared" si="19"/>
        <v>3.0539510414026083E-2</v>
      </c>
      <c r="S43" s="30"/>
      <c r="T43" s="30"/>
      <c r="U43" s="30"/>
      <c r="V43" s="31"/>
      <c r="X43" s="33"/>
    </row>
    <row r="44" spans="1:24" ht="15" x14ac:dyDescent="0.25">
      <c r="A44" s="39" t="s">
        <v>40</v>
      </c>
      <c r="B44" s="19">
        <v>2232</v>
      </c>
      <c r="C44" s="19">
        <v>101</v>
      </c>
      <c r="D44" s="19">
        <v>512</v>
      </c>
      <c r="E44" s="20">
        <f t="shared" si="10"/>
        <v>4.0693069306930694</v>
      </c>
      <c r="F44" s="20">
        <f t="shared" si="11"/>
        <v>-0.77060931899641583</v>
      </c>
      <c r="G44" s="19">
        <f t="shared" si="12"/>
        <v>411</v>
      </c>
      <c r="H44" s="19">
        <f t="shared" si="13"/>
        <v>-1720</v>
      </c>
      <c r="I44" s="20">
        <f t="shared" si="18"/>
        <v>1.1242443738376038E-3</v>
      </c>
      <c r="J44" s="17"/>
      <c r="K44" s="19">
        <v>36470</v>
      </c>
      <c r="L44" s="19">
        <v>331</v>
      </c>
      <c r="M44" s="19">
        <v>16804</v>
      </c>
      <c r="N44" s="20">
        <f t="shared" si="14"/>
        <v>49.76737160120846</v>
      </c>
      <c r="O44" s="20">
        <f t="shared" si="15"/>
        <v>-0.53923772964080063</v>
      </c>
      <c r="P44" s="19">
        <f t="shared" si="16"/>
        <v>16473</v>
      </c>
      <c r="Q44" s="19">
        <f t="shared" si="17"/>
        <v>-19666</v>
      </c>
      <c r="R44" s="20">
        <f t="shared" si="19"/>
        <v>6.3201016391494268E-3</v>
      </c>
      <c r="S44" s="30"/>
      <c r="T44" s="30"/>
      <c r="U44" s="30"/>
      <c r="V44" s="31"/>
      <c r="X44" s="33"/>
    </row>
    <row r="45" spans="1:24" ht="15" x14ac:dyDescent="0.25">
      <c r="A45" s="39" t="s">
        <v>41</v>
      </c>
      <c r="B45" s="19">
        <v>1700</v>
      </c>
      <c r="C45" s="19">
        <v>216</v>
      </c>
      <c r="D45" s="19">
        <v>648</v>
      </c>
      <c r="E45" s="20">
        <f t="shared" si="10"/>
        <v>2</v>
      </c>
      <c r="F45" s="20">
        <f t="shared" si="11"/>
        <v>-0.61882352941176477</v>
      </c>
      <c r="G45" s="19">
        <f t="shared" si="12"/>
        <v>432</v>
      </c>
      <c r="H45" s="19">
        <f t="shared" si="13"/>
        <v>-1052</v>
      </c>
      <c r="I45" s="20">
        <f t="shared" si="18"/>
        <v>1.4228717856382173E-3</v>
      </c>
      <c r="J45" s="17"/>
      <c r="K45" s="19">
        <v>59547</v>
      </c>
      <c r="L45" s="19">
        <v>2811</v>
      </c>
      <c r="M45" s="19">
        <v>26721</v>
      </c>
      <c r="N45" s="20">
        <f t="shared" si="14"/>
        <v>8.505869797225186</v>
      </c>
      <c r="O45" s="20">
        <f t="shared" si="15"/>
        <v>-0.55126202831376903</v>
      </c>
      <c r="P45" s="19">
        <f t="shared" si="16"/>
        <v>23910</v>
      </c>
      <c r="Q45" s="19">
        <f t="shared" si="17"/>
        <v>-32826</v>
      </c>
      <c r="R45" s="20">
        <f t="shared" si="19"/>
        <v>1.0049954528666498E-2</v>
      </c>
      <c r="S45" s="30"/>
      <c r="T45" s="30"/>
      <c r="U45" s="30"/>
      <c r="V45" s="31"/>
      <c r="X45" s="33"/>
    </row>
    <row r="46" spans="1:24" ht="15" x14ac:dyDescent="0.25">
      <c r="A46" s="39" t="s">
        <v>42</v>
      </c>
      <c r="B46" s="19">
        <v>1043</v>
      </c>
      <c r="C46" s="19">
        <v>1990</v>
      </c>
      <c r="D46" s="19">
        <v>2567</v>
      </c>
      <c r="E46" s="20">
        <f t="shared" si="10"/>
        <v>0.28994974874371859</v>
      </c>
      <c r="F46" s="20">
        <f t="shared" si="11"/>
        <v>1.4611697027804409</v>
      </c>
      <c r="G46" s="19">
        <f t="shared" si="12"/>
        <v>577</v>
      </c>
      <c r="H46" s="19">
        <f t="shared" si="13"/>
        <v>1524</v>
      </c>
      <c r="I46" s="20">
        <f t="shared" si="18"/>
        <v>5.6365923977365799E-3</v>
      </c>
      <c r="J46" s="17"/>
      <c r="K46" s="19">
        <v>5239</v>
      </c>
      <c r="L46" s="19">
        <v>10805</v>
      </c>
      <c r="M46" s="19">
        <v>15818</v>
      </c>
      <c r="N46" s="20">
        <f t="shared" si="14"/>
        <v>0.46395187413234606</v>
      </c>
      <c r="O46" s="20">
        <f t="shared" si="15"/>
        <v>2.0192784882611186</v>
      </c>
      <c r="P46" s="19">
        <f t="shared" si="16"/>
        <v>5013</v>
      </c>
      <c r="Q46" s="19">
        <f t="shared" si="17"/>
        <v>10579</v>
      </c>
      <c r="R46" s="20">
        <f t="shared" si="19"/>
        <v>5.9492601599658197E-3</v>
      </c>
      <c r="S46" s="30"/>
      <c r="T46" s="30"/>
      <c r="U46" s="30"/>
      <c r="V46" s="31"/>
      <c r="X46" s="33"/>
    </row>
    <row r="47" spans="1:24" ht="15" x14ac:dyDescent="0.25">
      <c r="A47" s="39" t="s">
        <v>43</v>
      </c>
      <c r="B47" s="19">
        <v>1192</v>
      </c>
      <c r="C47" s="19">
        <v>1197</v>
      </c>
      <c r="D47" s="19">
        <v>1445</v>
      </c>
      <c r="E47" s="20">
        <f t="shared" si="10"/>
        <v>0.2071846282372598</v>
      </c>
      <c r="F47" s="20">
        <f t="shared" si="11"/>
        <v>0.21224832214765099</v>
      </c>
      <c r="G47" s="19">
        <f t="shared" si="12"/>
        <v>248</v>
      </c>
      <c r="H47" s="19">
        <f t="shared" si="13"/>
        <v>253</v>
      </c>
      <c r="I47" s="20">
        <f t="shared" si="18"/>
        <v>3.1729162503815185E-3</v>
      </c>
      <c r="J47" s="17"/>
      <c r="K47" s="19">
        <v>5850</v>
      </c>
      <c r="L47" s="19">
        <v>3130</v>
      </c>
      <c r="M47" s="19">
        <v>8732</v>
      </c>
      <c r="N47" s="20">
        <f t="shared" si="14"/>
        <v>1.7897763578274759</v>
      </c>
      <c r="O47" s="20">
        <f t="shared" si="15"/>
        <v>0.49264957264957254</v>
      </c>
      <c r="P47" s="19">
        <f t="shared" si="16"/>
        <v>5602</v>
      </c>
      <c r="Q47" s="19">
        <f t="shared" si="17"/>
        <v>2882</v>
      </c>
      <c r="R47" s="20">
        <f t="shared" si="19"/>
        <v>3.284166121938395E-3</v>
      </c>
      <c r="S47" s="30"/>
      <c r="T47" s="30"/>
      <c r="U47" s="30"/>
      <c r="V47" s="31"/>
      <c r="X47" s="33"/>
    </row>
    <row r="48" spans="1:24" ht="15" x14ac:dyDescent="0.25">
      <c r="A48" s="39" t="s">
        <v>44</v>
      </c>
      <c r="B48" s="19">
        <v>1730</v>
      </c>
      <c r="C48" s="19">
        <v>1314</v>
      </c>
      <c r="D48" s="19">
        <v>2964</v>
      </c>
      <c r="E48" s="20">
        <f t="shared" si="10"/>
        <v>1.2557077625570776</v>
      </c>
      <c r="F48" s="20">
        <f t="shared" si="11"/>
        <v>0.71329479768786119</v>
      </c>
      <c r="G48" s="19">
        <f t="shared" si="12"/>
        <v>1650</v>
      </c>
      <c r="H48" s="19">
        <f t="shared" si="13"/>
        <v>1234</v>
      </c>
      <c r="I48" s="20">
        <f t="shared" si="18"/>
        <v>6.508320945419253E-3</v>
      </c>
      <c r="J48" s="17"/>
      <c r="K48" s="19">
        <v>6654</v>
      </c>
      <c r="L48" s="19">
        <v>3095</v>
      </c>
      <c r="M48" s="19">
        <v>10131</v>
      </c>
      <c r="N48" s="20">
        <f t="shared" si="14"/>
        <v>2.2733441033925685</v>
      </c>
      <c r="O48" s="20">
        <f t="shared" si="15"/>
        <v>0.52254283137962121</v>
      </c>
      <c r="P48" s="19">
        <f t="shared" si="16"/>
        <v>7036</v>
      </c>
      <c r="Q48" s="19">
        <f t="shared" si="17"/>
        <v>3477</v>
      </c>
      <c r="R48" s="20">
        <f t="shared" si="19"/>
        <v>3.8103397825650347E-3</v>
      </c>
      <c r="S48" s="30"/>
      <c r="T48" s="30"/>
      <c r="U48" s="30"/>
      <c r="V48" s="31"/>
      <c r="X48" s="33"/>
    </row>
    <row r="49" spans="1:24" ht="15" x14ac:dyDescent="0.25">
      <c r="A49" s="39" t="s">
        <v>45</v>
      </c>
      <c r="B49" s="19">
        <v>636</v>
      </c>
      <c r="C49" s="19">
        <v>450</v>
      </c>
      <c r="D49" s="19">
        <v>618</v>
      </c>
      <c r="E49" s="20">
        <f t="shared" si="10"/>
        <v>0.37333333333333329</v>
      </c>
      <c r="F49" s="20">
        <f t="shared" si="11"/>
        <v>-2.8301886792452824E-2</v>
      </c>
      <c r="G49" s="19">
        <f t="shared" si="12"/>
        <v>168</v>
      </c>
      <c r="H49" s="19">
        <f t="shared" si="13"/>
        <v>-18</v>
      </c>
      <c r="I49" s="20">
        <f t="shared" si="18"/>
        <v>1.3569980918586701E-3</v>
      </c>
      <c r="J49" s="17"/>
      <c r="K49" s="19">
        <v>5387</v>
      </c>
      <c r="L49" s="19">
        <v>6463</v>
      </c>
      <c r="M49" s="19">
        <v>13413</v>
      </c>
      <c r="N49" s="20">
        <f t="shared" si="14"/>
        <v>1.0753520037134456</v>
      </c>
      <c r="O49" s="20">
        <f t="shared" si="15"/>
        <v>1.4898830517913497</v>
      </c>
      <c r="P49" s="19">
        <f t="shared" si="16"/>
        <v>6950</v>
      </c>
      <c r="Q49" s="19">
        <f t="shared" si="17"/>
        <v>8026</v>
      </c>
      <c r="R49" s="20">
        <f t="shared" si="19"/>
        <v>5.04472288061838E-3</v>
      </c>
      <c r="S49" s="30"/>
      <c r="T49" s="30"/>
      <c r="U49" s="30"/>
      <c r="V49" s="31"/>
      <c r="X49" s="33"/>
    </row>
    <row r="50" spans="1:24" ht="15" x14ac:dyDescent="0.25">
      <c r="A50" s="39" t="s">
        <v>46</v>
      </c>
      <c r="B50" s="19">
        <v>2495</v>
      </c>
      <c r="C50" s="19">
        <v>2192</v>
      </c>
      <c r="D50" s="19">
        <v>3094</v>
      </c>
      <c r="E50" s="20">
        <f t="shared" si="10"/>
        <v>0.41149635036496357</v>
      </c>
      <c r="F50" s="20">
        <f t="shared" si="11"/>
        <v>0.24008016032064128</v>
      </c>
      <c r="G50" s="19">
        <f t="shared" si="12"/>
        <v>902</v>
      </c>
      <c r="H50" s="19">
        <f t="shared" si="13"/>
        <v>599</v>
      </c>
      <c r="I50" s="20">
        <f t="shared" si="18"/>
        <v>6.7937736184639575E-3</v>
      </c>
      <c r="J50" s="17"/>
      <c r="K50" s="19">
        <v>9390</v>
      </c>
      <c r="L50" s="19">
        <v>5161</v>
      </c>
      <c r="M50" s="19">
        <v>16354</v>
      </c>
      <c r="N50" s="20">
        <f t="shared" si="14"/>
        <v>2.168765743073048</v>
      </c>
      <c r="O50" s="20">
        <f t="shared" si="15"/>
        <v>0.74164004259850902</v>
      </c>
      <c r="P50" s="19">
        <f t="shared" si="16"/>
        <v>11193</v>
      </c>
      <c r="Q50" s="19">
        <f t="shared" si="17"/>
        <v>6964</v>
      </c>
      <c r="R50" s="20">
        <f t="shared" si="19"/>
        <v>6.1508534995625879E-3</v>
      </c>
      <c r="S50" s="30"/>
      <c r="T50" s="30"/>
      <c r="U50" s="30"/>
      <c r="V50" s="31"/>
      <c r="X50" s="33"/>
    </row>
    <row r="51" spans="1:24" ht="15" x14ac:dyDescent="0.25">
      <c r="A51" s="39" t="s">
        <v>47</v>
      </c>
      <c r="B51" s="19">
        <v>4820</v>
      </c>
      <c r="C51" s="19">
        <v>8160</v>
      </c>
      <c r="D51" s="19">
        <v>9038</v>
      </c>
      <c r="E51" s="20">
        <f t="shared" si="10"/>
        <v>0.10759803921568634</v>
      </c>
      <c r="F51" s="20">
        <f t="shared" si="11"/>
        <v>0.87510373443983402</v>
      </c>
      <c r="G51" s="19">
        <f t="shared" si="12"/>
        <v>878</v>
      </c>
      <c r="H51" s="19">
        <f t="shared" si="13"/>
        <v>4218</v>
      </c>
      <c r="I51" s="20">
        <f t="shared" si="18"/>
        <v>1.9845548145984888E-2</v>
      </c>
      <c r="J51" s="17"/>
      <c r="K51" s="19">
        <v>30149</v>
      </c>
      <c r="L51" s="19">
        <v>25864</v>
      </c>
      <c r="M51" s="19">
        <v>52235</v>
      </c>
      <c r="N51" s="20">
        <f t="shared" si="14"/>
        <v>1.0196025363439531</v>
      </c>
      <c r="O51" s="20">
        <f t="shared" si="15"/>
        <v>0.73256161066702052</v>
      </c>
      <c r="P51" s="19">
        <f t="shared" si="16"/>
        <v>26371</v>
      </c>
      <c r="Q51" s="19">
        <f t="shared" si="17"/>
        <v>22086</v>
      </c>
      <c r="R51" s="20">
        <f t="shared" si="19"/>
        <v>1.9645947936263407E-2</v>
      </c>
      <c r="S51" s="30"/>
      <c r="T51" s="30"/>
      <c r="U51" s="30"/>
      <c r="V51" s="31"/>
      <c r="X51" s="33"/>
    </row>
    <row r="52" spans="1:24" ht="15" x14ac:dyDescent="0.25">
      <c r="A52" s="39" t="s">
        <v>48</v>
      </c>
      <c r="B52" s="19">
        <v>3745</v>
      </c>
      <c r="C52" s="19">
        <v>3037</v>
      </c>
      <c r="D52" s="19">
        <v>4059</v>
      </c>
      <c r="E52" s="20">
        <f t="shared" si="10"/>
        <v>0.33651629897925583</v>
      </c>
      <c r="F52" s="20">
        <f t="shared" si="11"/>
        <v>8.3845126835780937E-2</v>
      </c>
      <c r="G52" s="19">
        <f t="shared" si="12"/>
        <v>1022</v>
      </c>
      <c r="H52" s="19">
        <f t="shared" si="13"/>
        <v>314</v>
      </c>
      <c r="I52" s="20">
        <f t="shared" si="18"/>
        <v>8.9127107683727221E-3</v>
      </c>
      <c r="J52" s="17"/>
      <c r="K52" s="19">
        <v>22446</v>
      </c>
      <c r="L52" s="19">
        <v>11213</v>
      </c>
      <c r="M52" s="19">
        <v>23388</v>
      </c>
      <c r="N52" s="20">
        <f t="shared" si="14"/>
        <v>1.0857932756621778</v>
      </c>
      <c r="O52" s="20">
        <f t="shared" si="15"/>
        <v>4.1967388398823857E-2</v>
      </c>
      <c r="P52" s="19">
        <f t="shared" si="16"/>
        <v>12175</v>
      </c>
      <c r="Q52" s="19">
        <f t="shared" si="17"/>
        <v>942</v>
      </c>
      <c r="R52" s="20">
        <f t="shared" si="19"/>
        <v>8.7963899747933103E-3</v>
      </c>
      <c r="S52" s="30"/>
      <c r="T52" s="30"/>
      <c r="U52" s="30"/>
      <c r="V52" s="31"/>
      <c r="X52" s="33"/>
    </row>
    <row r="53" spans="1:24" ht="15" x14ac:dyDescent="0.25">
      <c r="A53" s="40" t="s">
        <v>49</v>
      </c>
      <c r="B53" s="19">
        <v>5844</v>
      </c>
      <c r="C53" s="19">
        <v>409</v>
      </c>
      <c r="D53" s="19">
        <v>589</v>
      </c>
      <c r="E53" s="20">
        <f t="shared" si="10"/>
        <v>0.44009779951100247</v>
      </c>
      <c r="F53" s="20">
        <f t="shared" si="11"/>
        <v>-0.89921286789869947</v>
      </c>
      <c r="G53" s="19">
        <f t="shared" si="12"/>
        <v>180</v>
      </c>
      <c r="H53" s="19">
        <f t="shared" si="13"/>
        <v>-5255</v>
      </c>
      <c r="I53" s="20">
        <f t="shared" si="18"/>
        <v>1.2933201878717747E-3</v>
      </c>
      <c r="J53" s="17"/>
      <c r="K53" s="19">
        <v>33083</v>
      </c>
      <c r="L53" s="19">
        <v>2858</v>
      </c>
      <c r="M53" s="19">
        <v>4498</v>
      </c>
      <c r="N53" s="20">
        <f t="shared" si="14"/>
        <v>0.57382785164450656</v>
      </c>
      <c r="O53" s="20">
        <f t="shared" si="15"/>
        <v>-0.86403893238219021</v>
      </c>
      <c r="P53" s="19">
        <f t="shared" si="16"/>
        <v>1640</v>
      </c>
      <c r="Q53" s="19">
        <f t="shared" si="17"/>
        <v>-28585</v>
      </c>
      <c r="R53" s="20">
        <f t="shared" si="19"/>
        <v>1.6917291819146703E-3</v>
      </c>
      <c r="S53" s="30"/>
      <c r="T53" s="30"/>
      <c r="U53" s="30"/>
      <c r="V53" s="31"/>
      <c r="X53" s="33"/>
    </row>
    <row r="54" spans="1:24" ht="15" x14ac:dyDescent="0.25">
      <c r="A54" s="38" t="s">
        <v>50</v>
      </c>
      <c r="B54" s="22">
        <f>B29-SUM(B30:B53)</f>
        <v>22991</v>
      </c>
      <c r="C54" s="22">
        <f>C29-SUM(C30:C53)</f>
        <v>15481</v>
      </c>
      <c r="D54" s="22">
        <f>D29-SUM(D30:D53)</f>
        <v>21302</v>
      </c>
      <c r="E54" s="23">
        <f t="shared" si="10"/>
        <v>0.37600930172469482</v>
      </c>
      <c r="F54" s="23">
        <f t="shared" si="11"/>
        <v>-7.3463529207080991E-2</v>
      </c>
      <c r="G54" s="22">
        <f t="shared" si="12"/>
        <v>5821</v>
      </c>
      <c r="H54" s="22">
        <f t="shared" si="13"/>
        <v>-1689</v>
      </c>
      <c r="I54" s="23">
        <f t="shared" si="18"/>
        <v>4.6774714163063745E-2</v>
      </c>
      <c r="J54" s="17"/>
      <c r="K54" s="22">
        <f>K29-SUM(K30:K53)</f>
        <v>153596</v>
      </c>
      <c r="L54" s="22">
        <f>L29-SUM(L30:L53)</f>
        <v>61659</v>
      </c>
      <c r="M54" s="22">
        <f>M29-SUM(M30:M53)</f>
        <v>145912</v>
      </c>
      <c r="N54" s="23">
        <f t="shared" si="14"/>
        <v>1.3664347459413873</v>
      </c>
      <c r="O54" s="23">
        <f t="shared" si="15"/>
        <v>-5.0027344462095336E-2</v>
      </c>
      <c r="P54" s="22">
        <f t="shared" si="16"/>
        <v>84253</v>
      </c>
      <c r="Q54" s="22">
        <f t="shared" si="17"/>
        <v>-7684</v>
      </c>
      <c r="R54" s="23">
        <f t="shared" si="19"/>
        <v>5.4878521207544106E-2</v>
      </c>
      <c r="S54" s="30"/>
      <c r="T54" s="30"/>
      <c r="U54" s="30"/>
      <c r="V54" s="31"/>
      <c r="X54" s="33"/>
    </row>
    <row r="55" spans="1:24" ht="21" x14ac:dyDescent="0.35">
      <c r="A55" s="315" t="s">
        <v>51</v>
      </c>
      <c r="B55" s="316"/>
      <c r="C55" s="316"/>
      <c r="D55" s="316"/>
      <c r="E55" s="316"/>
      <c r="F55" s="316"/>
      <c r="G55" s="316"/>
      <c r="H55" s="316"/>
      <c r="I55" s="316"/>
      <c r="J55" s="316"/>
      <c r="K55" s="316"/>
      <c r="L55" s="316"/>
      <c r="M55" s="316"/>
      <c r="N55" s="316"/>
      <c r="O55" s="316"/>
      <c r="P55" s="316"/>
      <c r="Q55" s="316"/>
      <c r="R55" s="317"/>
    </row>
    <row r="56" spans="1:24" ht="15" x14ac:dyDescent="0.25">
      <c r="A56" s="1"/>
      <c r="B56" s="308" t="s">
        <v>116</v>
      </c>
      <c r="C56" s="309"/>
      <c r="D56" s="309"/>
      <c r="E56" s="309"/>
      <c r="F56" s="309"/>
      <c r="G56" s="309"/>
      <c r="H56" s="309"/>
      <c r="I56" s="310"/>
      <c r="J56" s="2"/>
      <c r="K56" s="308" t="str">
        <f>CONCATENATE("acumulado ",B56)</f>
        <v>acumulado julio</v>
      </c>
      <c r="L56" s="309"/>
      <c r="M56" s="309"/>
      <c r="N56" s="309"/>
      <c r="O56" s="309"/>
      <c r="P56" s="309"/>
      <c r="Q56" s="309"/>
      <c r="R56" s="310"/>
    </row>
    <row r="57" spans="1:24" ht="15" x14ac:dyDescent="0.25">
      <c r="A57" s="3"/>
      <c r="B57" s="4">
        <v>2019</v>
      </c>
      <c r="C57" s="4">
        <v>2021</v>
      </c>
      <c r="D57" s="4">
        <v>2022</v>
      </c>
      <c r="E57" s="4" t="s">
        <v>4</v>
      </c>
      <c r="F57" s="4" t="s">
        <v>5</v>
      </c>
      <c r="G57" s="4" t="s">
        <v>6</v>
      </c>
      <c r="H57" s="4" t="s">
        <v>7</v>
      </c>
      <c r="I57" s="4" t="str">
        <f>CONCATENATE("cuota ",RIGHT(D57,2))</f>
        <v>cuota 22</v>
      </c>
      <c r="J57" s="5"/>
      <c r="K57" s="4">
        <v>2019</v>
      </c>
      <c r="L57" s="4">
        <v>2021</v>
      </c>
      <c r="M57" s="4">
        <v>2022</v>
      </c>
      <c r="N57" s="4" t="s">
        <v>4</v>
      </c>
      <c r="O57" s="4" t="s">
        <v>5</v>
      </c>
      <c r="P57" s="4" t="s">
        <v>6</v>
      </c>
      <c r="Q57" s="4" t="s">
        <v>7</v>
      </c>
      <c r="R57" s="4" t="str">
        <f>CONCATENATE("cuota ",RIGHT(M57,2))</f>
        <v>cuota 22</v>
      </c>
    </row>
    <row r="58" spans="1:24" ht="15" x14ac:dyDescent="0.25">
      <c r="A58" s="6" t="s">
        <v>52</v>
      </c>
      <c r="B58" s="7">
        <v>426749</v>
      </c>
      <c r="C58" s="7">
        <v>224964</v>
      </c>
      <c r="D58" s="7">
        <v>455417</v>
      </c>
      <c r="E58" s="8">
        <f t="shared" ref="E58:E68" si="20">D58/C58-1</f>
        <v>1.0243994594690706</v>
      </c>
      <c r="F58" s="8">
        <f t="shared" ref="F58:F68" si="21">D58/B58-1</f>
        <v>6.7177661810572387E-2</v>
      </c>
      <c r="G58" s="7">
        <f t="shared" ref="G58:G68" si="22">D58-C58</f>
        <v>230453</v>
      </c>
      <c r="H58" s="7">
        <f t="shared" ref="H58:H68" si="23">D58-B58</f>
        <v>28668</v>
      </c>
      <c r="I58" s="8">
        <f>D58/$D$58</f>
        <v>1</v>
      </c>
      <c r="J58" s="9"/>
      <c r="K58" s="7">
        <v>2791817</v>
      </c>
      <c r="L58" s="7">
        <v>745750</v>
      </c>
      <c r="M58" s="7">
        <v>2658818</v>
      </c>
      <c r="N58" s="8">
        <f t="shared" ref="N58:N68" si="24">M58/L58-1</f>
        <v>2.5652939993295338</v>
      </c>
      <c r="O58" s="8">
        <f t="shared" ref="O58:O68" si="25">M58/K58-1</f>
        <v>-4.7638867447257427E-2</v>
      </c>
      <c r="P58" s="7">
        <f t="shared" ref="P58:P68" si="26">M58-L58</f>
        <v>1913068</v>
      </c>
      <c r="Q58" s="7">
        <f t="shared" ref="Q58:Q68" si="27">M58-K58</f>
        <v>-132999</v>
      </c>
      <c r="R58" s="8">
        <f>M58/$M$58</f>
        <v>1</v>
      </c>
    </row>
    <row r="59" spans="1:24" ht="15" x14ac:dyDescent="0.25">
      <c r="A59" s="41" t="s">
        <v>53</v>
      </c>
      <c r="B59" s="42">
        <v>155735</v>
      </c>
      <c r="C59" s="42">
        <v>94144</v>
      </c>
      <c r="D59" s="42">
        <v>164843</v>
      </c>
      <c r="E59" s="43">
        <f t="shared" si="20"/>
        <v>0.75096660435078189</v>
      </c>
      <c r="F59" s="43">
        <f t="shared" si="21"/>
        <v>5.8483963142517803E-2</v>
      </c>
      <c r="G59" s="42">
        <f t="shared" si="22"/>
        <v>70699</v>
      </c>
      <c r="H59" s="42">
        <f t="shared" si="23"/>
        <v>9108</v>
      </c>
      <c r="I59" s="43">
        <f t="shared" ref="I59:I68" si="28">D59/$D$58</f>
        <v>0.36196057679006272</v>
      </c>
      <c r="J59" s="44"/>
      <c r="K59" s="42">
        <v>1025250</v>
      </c>
      <c r="L59" s="42">
        <v>281997</v>
      </c>
      <c r="M59" s="42">
        <v>993053</v>
      </c>
      <c r="N59" s="43">
        <f t="shared" si="24"/>
        <v>2.5215020017943455</v>
      </c>
      <c r="O59" s="43">
        <f t="shared" si="25"/>
        <v>-3.1404047793221146E-2</v>
      </c>
      <c r="P59" s="42">
        <f t="shared" si="26"/>
        <v>711056</v>
      </c>
      <c r="Q59" s="42">
        <f t="shared" si="27"/>
        <v>-32197</v>
      </c>
      <c r="R59" s="43">
        <f t="shared" ref="R59:R68" si="29">M59/$M$58</f>
        <v>0.37349416169139821</v>
      </c>
    </row>
    <row r="60" spans="1:24" ht="15" x14ac:dyDescent="0.25">
      <c r="A60" s="45" t="s">
        <v>54</v>
      </c>
      <c r="B60" s="19">
        <v>112094</v>
      </c>
      <c r="C60" s="19">
        <v>42074</v>
      </c>
      <c r="D60" s="19">
        <v>119732</v>
      </c>
      <c r="E60" s="20">
        <f t="shared" si="20"/>
        <v>1.8457479678661408</v>
      </c>
      <c r="F60" s="20">
        <f t="shared" si="21"/>
        <v>6.8139240280478797E-2</v>
      </c>
      <c r="G60" s="19">
        <f t="shared" si="22"/>
        <v>77658</v>
      </c>
      <c r="H60" s="19">
        <f t="shared" si="23"/>
        <v>7638</v>
      </c>
      <c r="I60" s="20">
        <f t="shared" si="28"/>
        <v>0.26290630345375776</v>
      </c>
      <c r="J60" s="17"/>
      <c r="K60" s="19">
        <v>753991</v>
      </c>
      <c r="L60" s="19">
        <v>123433</v>
      </c>
      <c r="M60" s="19">
        <v>692851</v>
      </c>
      <c r="N60" s="20">
        <f t="shared" si="24"/>
        <v>4.6131747587760161</v>
      </c>
      <c r="O60" s="20">
        <f t="shared" si="25"/>
        <v>-8.1088501056378659E-2</v>
      </c>
      <c r="P60" s="19">
        <f t="shared" si="26"/>
        <v>569418</v>
      </c>
      <c r="Q60" s="19">
        <f t="shared" si="27"/>
        <v>-61140</v>
      </c>
      <c r="R60" s="20">
        <f t="shared" si="29"/>
        <v>0.2605860950241799</v>
      </c>
    </row>
    <row r="61" spans="1:24" ht="15" x14ac:dyDescent="0.25">
      <c r="A61" s="46" t="s">
        <v>55</v>
      </c>
      <c r="B61" s="47">
        <v>3189</v>
      </c>
      <c r="C61" s="47">
        <v>1838</v>
      </c>
      <c r="D61" s="47">
        <v>2342</v>
      </c>
      <c r="E61" s="48">
        <f t="shared" si="20"/>
        <v>0.27421109902067475</v>
      </c>
      <c r="F61" s="48">
        <f t="shared" si="21"/>
        <v>-0.26560050172467853</v>
      </c>
      <c r="G61" s="47">
        <f t="shared" si="22"/>
        <v>504</v>
      </c>
      <c r="H61" s="47">
        <f t="shared" si="23"/>
        <v>-847</v>
      </c>
      <c r="I61" s="48">
        <f t="shared" si="28"/>
        <v>5.1425396943899767E-3</v>
      </c>
      <c r="J61" s="17"/>
      <c r="K61" s="47">
        <v>26378</v>
      </c>
      <c r="L61" s="47">
        <v>6896</v>
      </c>
      <c r="M61" s="47">
        <v>19165</v>
      </c>
      <c r="N61" s="48">
        <f t="shared" si="24"/>
        <v>1.7791473317865427</v>
      </c>
      <c r="O61" s="48">
        <f t="shared" si="25"/>
        <v>-0.2734475699446508</v>
      </c>
      <c r="P61" s="47">
        <f t="shared" si="26"/>
        <v>12269</v>
      </c>
      <c r="Q61" s="47">
        <f t="shared" si="27"/>
        <v>-7213</v>
      </c>
      <c r="R61" s="48">
        <f t="shared" si="29"/>
        <v>7.2080902115150419E-3</v>
      </c>
    </row>
    <row r="62" spans="1:24" ht="15" x14ac:dyDescent="0.25">
      <c r="A62" s="45" t="s">
        <v>56</v>
      </c>
      <c r="B62" s="19">
        <v>72529</v>
      </c>
      <c r="C62" s="19">
        <v>41575</v>
      </c>
      <c r="D62" s="19">
        <v>73949</v>
      </c>
      <c r="E62" s="20">
        <f t="shared" si="20"/>
        <v>0.77868911605532176</v>
      </c>
      <c r="F62" s="20">
        <f t="shared" si="21"/>
        <v>1.9578375546333238E-2</v>
      </c>
      <c r="G62" s="19">
        <f t="shared" si="22"/>
        <v>32374</v>
      </c>
      <c r="H62" s="19">
        <f t="shared" si="23"/>
        <v>1420</v>
      </c>
      <c r="I62" s="20">
        <f t="shared" si="28"/>
        <v>0.16237645937679093</v>
      </c>
      <c r="J62" s="17"/>
      <c r="K62" s="19">
        <v>450854</v>
      </c>
      <c r="L62" s="19">
        <v>111657</v>
      </c>
      <c r="M62" s="19">
        <v>395281</v>
      </c>
      <c r="N62" s="20">
        <f t="shared" si="24"/>
        <v>2.5401363103074592</v>
      </c>
      <c r="O62" s="20">
        <f t="shared" si="25"/>
        <v>-0.12326163236879339</v>
      </c>
      <c r="P62" s="19">
        <f t="shared" si="26"/>
        <v>283624</v>
      </c>
      <c r="Q62" s="19">
        <f t="shared" si="27"/>
        <v>-55573</v>
      </c>
      <c r="R62" s="20">
        <f t="shared" si="29"/>
        <v>0.1486679419200562</v>
      </c>
    </row>
    <row r="63" spans="1:24" ht="15" x14ac:dyDescent="0.25">
      <c r="A63" s="45" t="s">
        <v>57</v>
      </c>
      <c r="B63" s="19">
        <v>12797</v>
      </c>
      <c r="C63" s="19">
        <v>10658</v>
      </c>
      <c r="D63" s="19">
        <v>15515</v>
      </c>
      <c r="E63" s="20">
        <f t="shared" si="20"/>
        <v>0.45571401763933195</v>
      </c>
      <c r="F63" s="20">
        <f t="shared" si="21"/>
        <v>0.21239352973353132</v>
      </c>
      <c r="G63" s="19">
        <f t="shared" si="22"/>
        <v>4857</v>
      </c>
      <c r="H63" s="19">
        <f t="shared" si="23"/>
        <v>2718</v>
      </c>
      <c r="I63" s="20">
        <f t="shared" si="28"/>
        <v>3.406767863298911E-2</v>
      </c>
      <c r="J63" s="17"/>
      <c r="K63" s="19">
        <v>82063</v>
      </c>
      <c r="L63" s="19">
        <v>43336</v>
      </c>
      <c r="M63" s="19">
        <v>107595</v>
      </c>
      <c r="N63" s="20">
        <f t="shared" si="24"/>
        <v>1.4828087502307552</v>
      </c>
      <c r="O63" s="20">
        <f t="shared" si="25"/>
        <v>0.31112681720141833</v>
      </c>
      <c r="P63" s="19">
        <f t="shared" si="26"/>
        <v>64259</v>
      </c>
      <c r="Q63" s="19">
        <f t="shared" si="27"/>
        <v>25532</v>
      </c>
      <c r="R63" s="20">
        <f t="shared" si="29"/>
        <v>4.0467230175213198E-2</v>
      </c>
    </row>
    <row r="64" spans="1:24" ht="15" x14ac:dyDescent="0.25">
      <c r="A64" s="45" t="s">
        <v>58</v>
      </c>
      <c r="B64" s="19">
        <v>17228</v>
      </c>
      <c r="C64" s="19">
        <v>14398</v>
      </c>
      <c r="D64" s="19">
        <v>18083</v>
      </c>
      <c r="E64" s="20">
        <f t="shared" si="20"/>
        <v>0.25593832476732881</v>
      </c>
      <c r="F64" s="20">
        <f t="shared" si="21"/>
        <v>4.9628511725098745E-2</v>
      </c>
      <c r="G64" s="19">
        <f t="shared" si="22"/>
        <v>3685</v>
      </c>
      <c r="H64" s="19">
        <f t="shared" si="23"/>
        <v>855</v>
      </c>
      <c r="I64" s="20">
        <f t="shared" si="28"/>
        <v>3.9706466820518337E-2</v>
      </c>
      <c r="J64" s="17"/>
      <c r="K64" s="19">
        <v>129345</v>
      </c>
      <c r="L64" s="19">
        <v>73201</v>
      </c>
      <c r="M64" s="19">
        <v>122504</v>
      </c>
      <c r="N64" s="20">
        <f t="shared" si="24"/>
        <v>0.67352905014958808</v>
      </c>
      <c r="O64" s="20">
        <f t="shared" si="25"/>
        <v>-5.2889558931539682E-2</v>
      </c>
      <c r="P64" s="19">
        <f t="shared" si="26"/>
        <v>49303</v>
      </c>
      <c r="Q64" s="19">
        <f t="shared" si="27"/>
        <v>-6841</v>
      </c>
      <c r="R64" s="20">
        <f t="shared" si="29"/>
        <v>4.6074609093213599E-2</v>
      </c>
    </row>
    <row r="65" spans="1:18" ht="15" x14ac:dyDescent="0.25">
      <c r="A65" s="45" t="s">
        <v>59</v>
      </c>
      <c r="B65" s="19">
        <v>4387</v>
      </c>
      <c r="C65" s="19">
        <v>2428</v>
      </c>
      <c r="D65" s="19">
        <v>4275</v>
      </c>
      <c r="E65" s="20">
        <f t="shared" si="20"/>
        <v>0.76070840197693568</v>
      </c>
      <c r="F65" s="20">
        <f t="shared" si="21"/>
        <v>-2.5529974925917465E-2</v>
      </c>
      <c r="G65" s="19">
        <f t="shared" si="22"/>
        <v>1847</v>
      </c>
      <c r="H65" s="19">
        <f t="shared" si="23"/>
        <v>-112</v>
      </c>
      <c r="I65" s="20">
        <f t="shared" si="28"/>
        <v>9.3870013635854611E-3</v>
      </c>
      <c r="J65" s="17"/>
      <c r="K65" s="19">
        <v>31365</v>
      </c>
      <c r="L65" s="19">
        <v>14230</v>
      </c>
      <c r="M65" s="19">
        <v>28946</v>
      </c>
      <c r="N65" s="20">
        <f t="shared" si="24"/>
        <v>1.0341531974701335</v>
      </c>
      <c r="O65" s="20">
        <f t="shared" si="25"/>
        <v>-7.7124183006535896E-2</v>
      </c>
      <c r="P65" s="19">
        <f t="shared" si="26"/>
        <v>14716</v>
      </c>
      <c r="Q65" s="19">
        <f t="shared" si="27"/>
        <v>-2419</v>
      </c>
      <c r="R65" s="20">
        <f t="shared" si="29"/>
        <v>1.0886792552179201E-2</v>
      </c>
    </row>
    <row r="66" spans="1:18" ht="15" x14ac:dyDescent="0.25">
      <c r="A66" s="45" t="s">
        <v>60</v>
      </c>
      <c r="B66" s="19">
        <v>24858</v>
      </c>
      <c r="C66" s="19">
        <v>10219</v>
      </c>
      <c r="D66" s="19">
        <v>23111</v>
      </c>
      <c r="E66" s="20">
        <f t="shared" si="20"/>
        <v>1.2615715823466092</v>
      </c>
      <c r="F66" s="20">
        <f t="shared" si="21"/>
        <v>-7.0279185775203201E-2</v>
      </c>
      <c r="G66" s="19">
        <f t="shared" si="22"/>
        <v>12892</v>
      </c>
      <c r="H66" s="19">
        <f t="shared" si="23"/>
        <v>-1747</v>
      </c>
      <c r="I66" s="20">
        <f t="shared" si="28"/>
        <v>5.0746897897970433E-2</v>
      </c>
      <c r="J66" s="17"/>
      <c r="K66" s="19">
        <v>140028</v>
      </c>
      <c r="L66" s="19">
        <v>44078</v>
      </c>
      <c r="M66" s="19">
        <v>145637</v>
      </c>
      <c r="N66" s="20">
        <f t="shared" si="24"/>
        <v>2.3040745950360724</v>
      </c>
      <c r="O66" s="20">
        <f t="shared" si="25"/>
        <v>4.0056274459393748E-2</v>
      </c>
      <c r="P66" s="19">
        <f t="shared" si="26"/>
        <v>101559</v>
      </c>
      <c r="Q66" s="19">
        <f t="shared" si="27"/>
        <v>5609</v>
      </c>
      <c r="R66" s="20">
        <f t="shared" si="29"/>
        <v>5.4775091788907701E-2</v>
      </c>
    </row>
    <row r="67" spans="1:18" ht="15" x14ac:dyDescent="0.25">
      <c r="A67" s="49" t="s">
        <v>61</v>
      </c>
      <c r="B67" s="27">
        <v>13016</v>
      </c>
      <c r="C67" s="27">
        <v>2379</v>
      </c>
      <c r="D67" s="27">
        <v>24503</v>
      </c>
      <c r="E67" s="28">
        <f t="shared" si="20"/>
        <v>9.299705758722153</v>
      </c>
      <c r="F67" s="28">
        <f t="shared" si="21"/>
        <v>0.88252919483712344</v>
      </c>
      <c r="G67" s="27">
        <f t="shared" si="22"/>
        <v>22124</v>
      </c>
      <c r="H67" s="27">
        <f t="shared" si="23"/>
        <v>11487</v>
      </c>
      <c r="I67" s="28">
        <f t="shared" si="28"/>
        <v>5.3803437289341415E-2</v>
      </c>
      <c r="J67" s="17"/>
      <c r="K67" s="27">
        <v>77208</v>
      </c>
      <c r="L67" s="27">
        <v>19378</v>
      </c>
      <c r="M67" s="27">
        <v>91869</v>
      </c>
      <c r="N67" s="28">
        <f t="shared" si="24"/>
        <v>3.7408917328929716</v>
      </c>
      <c r="O67" s="28">
        <f t="shared" si="25"/>
        <v>0.18988964874106307</v>
      </c>
      <c r="P67" s="27">
        <f t="shared" si="26"/>
        <v>72491</v>
      </c>
      <c r="Q67" s="27">
        <f t="shared" si="27"/>
        <v>14661</v>
      </c>
      <c r="R67" s="28">
        <f t="shared" si="29"/>
        <v>3.4552571857118464E-2</v>
      </c>
    </row>
    <row r="68" spans="1:18" ht="15" x14ac:dyDescent="0.25">
      <c r="A68" s="50" t="s">
        <v>62</v>
      </c>
      <c r="B68" s="51">
        <f>B58-SUM(B59:B67)</f>
        <v>10916</v>
      </c>
      <c r="C68" s="51">
        <f t="shared" ref="C68:D68" si="30">C58-SUM(C59:C67)</f>
        <v>5251</v>
      </c>
      <c r="D68" s="51">
        <f t="shared" si="30"/>
        <v>9064</v>
      </c>
      <c r="E68" s="52">
        <f t="shared" si="20"/>
        <v>0.72614740049514381</v>
      </c>
      <c r="F68" s="52">
        <f t="shared" si="21"/>
        <v>-0.16965921582997434</v>
      </c>
      <c r="G68" s="51">
        <f t="shared" si="22"/>
        <v>3813</v>
      </c>
      <c r="H68" s="51">
        <f t="shared" si="23"/>
        <v>-1852</v>
      </c>
      <c r="I68" s="52">
        <f t="shared" si="28"/>
        <v>1.9902638680593828E-2</v>
      </c>
      <c r="J68" s="17"/>
      <c r="K68" s="51">
        <f>K58-SUM(K59:K67)</f>
        <v>75335</v>
      </c>
      <c r="L68" s="51">
        <f t="shared" ref="L68:M68" si="31">L58-SUM(L59:L67)</f>
        <v>27544</v>
      </c>
      <c r="M68" s="51">
        <f t="shared" si="31"/>
        <v>61917</v>
      </c>
      <c r="N68" s="52">
        <f t="shared" si="24"/>
        <v>1.2479305837932038</v>
      </c>
      <c r="O68" s="52">
        <f t="shared" si="25"/>
        <v>-0.17811110373664296</v>
      </c>
      <c r="P68" s="51">
        <f t="shared" si="26"/>
        <v>34373</v>
      </c>
      <c r="Q68" s="51">
        <f t="shared" si="27"/>
        <v>-13418</v>
      </c>
      <c r="R68" s="52">
        <f t="shared" si="29"/>
        <v>2.3287415686218463E-2</v>
      </c>
    </row>
    <row r="69" spans="1:18" ht="21" x14ac:dyDescent="0.35">
      <c r="A69" s="311" t="s">
        <v>63</v>
      </c>
      <c r="B69" s="311"/>
      <c r="C69" s="311"/>
      <c r="D69" s="311"/>
      <c r="E69" s="311"/>
      <c r="F69" s="311"/>
      <c r="G69" s="311"/>
      <c r="H69" s="311"/>
      <c r="I69" s="311"/>
      <c r="J69" s="311"/>
      <c r="K69" s="311"/>
      <c r="L69" s="311"/>
      <c r="M69" s="311"/>
      <c r="N69" s="311"/>
      <c r="O69" s="311"/>
      <c r="P69" s="311"/>
      <c r="Q69" s="311"/>
      <c r="R69" s="311"/>
    </row>
    <row r="70" spans="1:18" ht="15" x14ac:dyDescent="0.25">
      <c r="A70" s="53"/>
      <c r="B70" s="308" t="s">
        <v>116</v>
      </c>
      <c r="C70" s="309"/>
      <c r="D70" s="309"/>
      <c r="E70" s="309"/>
      <c r="F70" s="309"/>
      <c r="G70" s="309"/>
      <c r="H70" s="309"/>
      <c r="I70" s="310"/>
      <c r="J70" s="54"/>
      <c r="K70" s="308" t="str">
        <f>CONCATENATE("acumulado ",B70)</f>
        <v>acumulado julio</v>
      </c>
      <c r="L70" s="309"/>
      <c r="M70" s="309"/>
      <c r="N70" s="309"/>
      <c r="O70" s="309"/>
      <c r="P70" s="309"/>
      <c r="Q70" s="309"/>
      <c r="R70" s="310"/>
    </row>
    <row r="71" spans="1:18" ht="15" x14ac:dyDescent="0.25">
      <c r="A71" s="3"/>
      <c r="B71" s="4">
        <v>2019</v>
      </c>
      <c r="C71" s="4">
        <v>2021</v>
      </c>
      <c r="D71" s="4">
        <v>2022</v>
      </c>
      <c r="E71" s="4" t="s">
        <v>4</v>
      </c>
      <c r="F71" s="4" t="s">
        <v>5</v>
      </c>
      <c r="G71" s="4" t="s">
        <v>6</v>
      </c>
      <c r="H71" s="4" t="s">
        <v>7</v>
      </c>
      <c r="I71" s="4" t="str">
        <f>CONCATENATE("cuota ",RIGHT(D71,2))</f>
        <v>cuota 22</v>
      </c>
      <c r="J71" s="55"/>
      <c r="K71" s="4">
        <v>2019</v>
      </c>
      <c r="L71" s="4">
        <v>2021</v>
      </c>
      <c r="M71" s="4">
        <v>2022</v>
      </c>
      <c r="N71" s="4" t="s">
        <v>4</v>
      </c>
      <c r="O71" s="4" t="s">
        <v>5</v>
      </c>
      <c r="P71" s="4" t="s">
        <v>6</v>
      </c>
      <c r="Q71" s="4" t="s">
        <v>7</v>
      </c>
      <c r="R71" s="4" t="str">
        <f>CONCATENATE("cuota ",RIGHT(M71,2))</f>
        <v>cuota 22</v>
      </c>
    </row>
    <row r="72" spans="1:18" ht="15" x14ac:dyDescent="0.25">
      <c r="A72" s="56" t="s">
        <v>8</v>
      </c>
      <c r="B72" s="57">
        <v>3074756</v>
      </c>
      <c r="C72" s="57">
        <v>1243542</v>
      </c>
      <c r="D72" s="57">
        <v>2966022</v>
      </c>
      <c r="E72" s="58">
        <f t="shared" ref="E72:E83" si="32">D72/C72-1</f>
        <v>1.3851401882686711</v>
      </c>
      <c r="F72" s="58">
        <f t="shared" ref="F72:F83" si="33">D72/B72-1</f>
        <v>-3.5363456482400579E-2</v>
      </c>
      <c r="G72" s="57">
        <f t="shared" ref="G72:G83" si="34">D72-C72</f>
        <v>1722480</v>
      </c>
      <c r="H72" s="57">
        <f t="shared" ref="H72:H83" si="35">D72-B72</f>
        <v>-108734</v>
      </c>
      <c r="I72" s="58">
        <f>D72/$D$72</f>
        <v>1</v>
      </c>
      <c r="J72" s="59"/>
      <c r="K72" s="57">
        <v>19552352</v>
      </c>
      <c r="L72" s="57">
        <v>3612090</v>
      </c>
      <c r="M72" s="57">
        <v>17324543</v>
      </c>
      <c r="N72" s="58">
        <f t="shared" ref="N72:N83" si="36">M72/L72-1</f>
        <v>3.7962655969258794</v>
      </c>
      <c r="O72" s="58">
        <f t="shared" ref="O72:O83" si="37">M72/K72-1</f>
        <v>-0.11394071669740802</v>
      </c>
      <c r="P72" s="57">
        <f t="shared" ref="P72:P83" si="38">M72-L72</f>
        <v>13712453</v>
      </c>
      <c r="Q72" s="57">
        <f t="shared" ref="Q72:Q83" si="39">M72-K72</f>
        <v>-2227809</v>
      </c>
      <c r="R72" s="58">
        <f>M72/$M$72</f>
        <v>1</v>
      </c>
    </row>
    <row r="73" spans="1:18" ht="15" x14ac:dyDescent="0.25">
      <c r="A73" s="60" t="s">
        <v>9</v>
      </c>
      <c r="B73" s="61">
        <v>2146553</v>
      </c>
      <c r="C73" s="61">
        <v>955577</v>
      </c>
      <c r="D73" s="61">
        <v>2257807</v>
      </c>
      <c r="E73" s="62">
        <f t="shared" si="32"/>
        <v>1.3627682541542963</v>
      </c>
      <c r="F73" s="62">
        <f t="shared" si="33"/>
        <v>5.1829141884686791E-2</v>
      </c>
      <c r="G73" s="61">
        <f t="shared" si="34"/>
        <v>1302230</v>
      </c>
      <c r="H73" s="61">
        <f t="shared" si="35"/>
        <v>111254</v>
      </c>
      <c r="I73" s="62">
        <f t="shared" ref="I73:I83" si="40">D73/$D$72</f>
        <v>0.7612239558573739</v>
      </c>
      <c r="J73" s="63"/>
      <c r="K73" s="61">
        <v>13776948</v>
      </c>
      <c r="L73" s="61">
        <v>2720059</v>
      </c>
      <c r="M73" s="61">
        <v>13317459</v>
      </c>
      <c r="N73" s="62">
        <f t="shared" si="36"/>
        <v>3.8960184319531308</v>
      </c>
      <c r="O73" s="62">
        <f t="shared" si="37"/>
        <v>-3.3352016716619692E-2</v>
      </c>
      <c r="P73" s="61">
        <f t="shared" si="38"/>
        <v>10597400</v>
      </c>
      <c r="Q73" s="61">
        <f t="shared" si="39"/>
        <v>-459489</v>
      </c>
      <c r="R73" s="62">
        <f t="shared" ref="R73:R83" si="41">M73/$M$72</f>
        <v>0.76870477911019064</v>
      </c>
    </row>
    <row r="74" spans="1:18" ht="15" x14ac:dyDescent="0.25">
      <c r="A74" s="25" t="s">
        <v>10</v>
      </c>
      <c r="B74" s="19">
        <v>349847</v>
      </c>
      <c r="C74" s="19">
        <v>224627</v>
      </c>
      <c r="D74" s="19">
        <v>488792</v>
      </c>
      <c r="E74" s="20">
        <f t="shared" si="32"/>
        <v>1.176016240256069</v>
      </c>
      <c r="F74" s="20">
        <f t="shared" si="33"/>
        <v>0.39715932964981837</v>
      </c>
      <c r="G74" s="19">
        <f t="shared" si="34"/>
        <v>264165</v>
      </c>
      <c r="H74" s="19">
        <f t="shared" si="35"/>
        <v>138945</v>
      </c>
      <c r="I74" s="20">
        <f t="shared" si="40"/>
        <v>0.1647971592928171</v>
      </c>
      <c r="J74" s="64"/>
      <c r="K74" s="19">
        <v>2181019</v>
      </c>
      <c r="L74" s="19">
        <v>756894</v>
      </c>
      <c r="M74" s="19">
        <v>2796072</v>
      </c>
      <c r="N74" s="20">
        <f t="shared" si="36"/>
        <v>2.6941394699918351</v>
      </c>
      <c r="O74" s="20">
        <f t="shared" si="37"/>
        <v>0.28200258686421353</v>
      </c>
      <c r="P74" s="19">
        <f t="shared" si="38"/>
        <v>2039178</v>
      </c>
      <c r="Q74" s="19">
        <f t="shared" si="39"/>
        <v>615053</v>
      </c>
      <c r="R74" s="20">
        <f t="shared" si="41"/>
        <v>0.16139369448302329</v>
      </c>
    </row>
    <row r="75" spans="1:18" ht="15" x14ac:dyDescent="0.25">
      <c r="A75" s="25" t="s">
        <v>11</v>
      </c>
      <c r="B75" s="19">
        <v>1385024</v>
      </c>
      <c r="C75" s="19">
        <v>599804</v>
      </c>
      <c r="D75" s="19">
        <v>1424044</v>
      </c>
      <c r="E75" s="20">
        <f t="shared" si="32"/>
        <v>1.3741822328627351</v>
      </c>
      <c r="F75" s="20">
        <f t="shared" si="33"/>
        <v>2.8172797005683758E-2</v>
      </c>
      <c r="G75" s="19">
        <f t="shared" si="34"/>
        <v>824240</v>
      </c>
      <c r="H75" s="19">
        <f t="shared" si="35"/>
        <v>39020</v>
      </c>
      <c r="I75" s="20">
        <f t="shared" si="40"/>
        <v>0.48011916297316742</v>
      </c>
      <c r="J75" s="64"/>
      <c r="K75" s="19">
        <v>8865162</v>
      </c>
      <c r="L75" s="19">
        <v>1487474</v>
      </c>
      <c r="M75" s="19">
        <v>8331459</v>
      </c>
      <c r="N75" s="20">
        <f t="shared" si="36"/>
        <v>4.6010787415443897</v>
      </c>
      <c r="O75" s="20">
        <f t="shared" si="37"/>
        <v>-6.0202283951494628E-2</v>
      </c>
      <c r="P75" s="19">
        <f t="shared" si="38"/>
        <v>6843985</v>
      </c>
      <c r="Q75" s="19">
        <f t="shared" si="39"/>
        <v>-533703</v>
      </c>
      <c r="R75" s="20">
        <f t="shared" si="41"/>
        <v>0.48090497971577084</v>
      </c>
    </row>
    <row r="76" spans="1:18" ht="15" x14ac:dyDescent="0.25">
      <c r="A76" s="25" t="s">
        <v>12</v>
      </c>
      <c r="B76" s="19">
        <v>358206</v>
      </c>
      <c r="C76" s="19">
        <v>116721</v>
      </c>
      <c r="D76" s="19">
        <v>303708</v>
      </c>
      <c r="E76" s="20">
        <f t="shared" si="32"/>
        <v>1.6019996401675791</v>
      </c>
      <c r="F76" s="20">
        <f t="shared" si="33"/>
        <v>-0.15214150516741765</v>
      </c>
      <c r="G76" s="19">
        <f t="shared" si="34"/>
        <v>186987</v>
      </c>
      <c r="H76" s="19">
        <f t="shared" si="35"/>
        <v>-54498</v>
      </c>
      <c r="I76" s="20">
        <f t="shared" si="40"/>
        <v>0.10239573408423808</v>
      </c>
      <c r="J76" s="64"/>
      <c r="K76" s="19">
        <v>2286782</v>
      </c>
      <c r="L76" s="19">
        <v>430769</v>
      </c>
      <c r="M76" s="19">
        <v>1923738</v>
      </c>
      <c r="N76" s="20">
        <f t="shared" si="36"/>
        <v>3.4658227495479013</v>
      </c>
      <c r="O76" s="20">
        <f t="shared" si="37"/>
        <v>-0.15875759036060277</v>
      </c>
      <c r="P76" s="19">
        <f t="shared" si="38"/>
        <v>1492969</v>
      </c>
      <c r="Q76" s="19">
        <f t="shared" si="39"/>
        <v>-363044</v>
      </c>
      <c r="R76" s="20">
        <f t="shared" si="41"/>
        <v>0.11104119745034545</v>
      </c>
    </row>
    <row r="77" spans="1:18" ht="15" x14ac:dyDescent="0.25">
      <c r="A77" s="25" t="s">
        <v>13</v>
      </c>
      <c r="B77" s="19">
        <v>34569</v>
      </c>
      <c r="C77" s="19">
        <v>11899</v>
      </c>
      <c r="D77" s="19">
        <v>28868</v>
      </c>
      <c r="E77" s="20">
        <f t="shared" si="32"/>
        <v>1.4260862257332549</v>
      </c>
      <c r="F77" s="20">
        <f t="shared" si="33"/>
        <v>-0.16491654372414588</v>
      </c>
      <c r="G77" s="19">
        <f t="shared" si="34"/>
        <v>16969</v>
      </c>
      <c r="H77" s="19">
        <f t="shared" si="35"/>
        <v>-5701</v>
      </c>
      <c r="I77" s="20">
        <f t="shared" si="40"/>
        <v>9.732901509159406E-3</v>
      </c>
      <c r="J77" s="64"/>
      <c r="K77" s="19">
        <v>311077</v>
      </c>
      <c r="L77" s="19">
        <v>20892</v>
      </c>
      <c r="M77" s="19">
        <v>201720</v>
      </c>
      <c r="N77" s="20">
        <f t="shared" si="36"/>
        <v>8.6553704767375077</v>
      </c>
      <c r="O77" s="20">
        <f t="shared" si="37"/>
        <v>-0.35154318705658083</v>
      </c>
      <c r="P77" s="19">
        <f t="shared" si="38"/>
        <v>180828</v>
      </c>
      <c r="Q77" s="19">
        <f t="shared" si="39"/>
        <v>-109357</v>
      </c>
      <c r="R77" s="20">
        <f t="shared" si="41"/>
        <v>1.1643597178869307E-2</v>
      </c>
    </row>
    <row r="78" spans="1:18" ht="15" x14ac:dyDescent="0.25">
      <c r="A78" s="65" t="s">
        <v>14</v>
      </c>
      <c r="B78" s="22">
        <v>18907</v>
      </c>
      <c r="C78" s="22">
        <v>2526</v>
      </c>
      <c r="D78" s="22">
        <v>12395</v>
      </c>
      <c r="E78" s="23">
        <f t="shared" si="32"/>
        <v>3.9069675376088675</v>
      </c>
      <c r="F78" s="23">
        <f t="shared" si="33"/>
        <v>-0.34442270058708413</v>
      </c>
      <c r="G78" s="22">
        <f t="shared" si="34"/>
        <v>9869</v>
      </c>
      <c r="H78" s="22">
        <f t="shared" si="35"/>
        <v>-6512</v>
      </c>
      <c r="I78" s="23">
        <f t="shared" si="40"/>
        <v>4.1789979979919229E-3</v>
      </c>
      <c r="J78" s="64"/>
      <c r="K78" s="22">
        <v>132908</v>
      </c>
      <c r="L78" s="22">
        <v>24030</v>
      </c>
      <c r="M78" s="22">
        <v>64470</v>
      </c>
      <c r="N78" s="23">
        <f t="shared" si="36"/>
        <v>1.6828963795255931</v>
      </c>
      <c r="O78" s="23">
        <f t="shared" si="37"/>
        <v>-0.51492761910494478</v>
      </c>
      <c r="P78" s="22">
        <f t="shared" si="38"/>
        <v>40440</v>
      </c>
      <c r="Q78" s="22">
        <f t="shared" si="39"/>
        <v>-68438</v>
      </c>
      <c r="R78" s="23">
        <f t="shared" si="41"/>
        <v>3.7213102821817578E-3</v>
      </c>
    </row>
    <row r="79" spans="1:18" ht="15" x14ac:dyDescent="0.25">
      <c r="A79" s="60" t="s">
        <v>15</v>
      </c>
      <c r="B79" s="61">
        <v>928203</v>
      </c>
      <c r="C79" s="61">
        <v>287965</v>
      </c>
      <c r="D79" s="61">
        <v>708215</v>
      </c>
      <c r="E79" s="62">
        <f t="shared" si="32"/>
        <v>1.4593787439445767</v>
      </c>
      <c r="F79" s="62">
        <f t="shared" si="33"/>
        <v>-0.23700418981623628</v>
      </c>
      <c r="G79" s="61">
        <f t="shared" si="34"/>
        <v>420250</v>
      </c>
      <c r="H79" s="61">
        <f t="shared" si="35"/>
        <v>-219988</v>
      </c>
      <c r="I79" s="62">
        <f t="shared" si="40"/>
        <v>0.23877604414262604</v>
      </c>
      <c r="J79" s="63"/>
      <c r="K79" s="61">
        <v>5775404</v>
      </c>
      <c r="L79" s="61">
        <v>892031</v>
      </c>
      <c r="M79" s="61">
        <v>4007084</v>
      </c>
      <c r="N79" s="62">
        <f t="shared" si="36"/>
        <v>3.49209052151775</v>
      </c>
      <c r="O79" s="62">
        <f t="shared" si="37"/>
        <v>-0.30618117797473565</v>
      </c>
      <c r="P79" s="61">
        <f t="shared" si="38"/>
        <v>3115053</v>
      </c>
      <c r="Q79" s="61">
        <f t="shared" si="39"/>
        <v>-1768320</v>
      </c>
      <c r="R79" s="62">
        <f t="shared" si="41"/>
        <v>0.23129522088980933</v>
      </c>
    </row>
    <row r="80" spans="1:18" ht="15" x14ac:dyDescent="0.25">
      <c r="A80" s="24" t="s">
        <v>16</v>
      </c>
      <c r="B80" s="19">
        <v>54258</v>
      </c>
      <c r="C80" s="19">
        <v>22906</v>
      </c>
      <c r="D80" s="19">
        <v>50829</v>
      </c>
      <c r="E80" s="20">
        <f t="shared" si="32"/>
        <v>1.2190255828167293</v>
      </c>
      <c r="F80" s="20">
        <f t="shared" si="33"/>
        <v>-6.3198053743226845E-2</v>
      </c>
      <c r="G80" s="19">
        <f t="shared" si="34"/>
        <v>27923</v>
      </c>
      <c r="H80" s="19">
        <f t="shared" si="35"/>
        <v>-3429</v>
      </c>
      <c r="I80" s="20">
        <f t="shared" si="40"/>
        <v>1.7137094734968251E-2</v>
      </c>
      <c r="J80" s="64"/>
      <c r="K80" s="19">
        <v>297999</v>
      </c>
      <c r="L80" s="19">
        <v>83191</v>
      </c>
      <c r="M80" s="19">
        <v>312423</v>
      </c>
      <c r="N80" s="20">
        <f t="shared" si="36"/>
        <v>2.7554903775648807</v>
      </c>
      <c r="O80" s="20">
        <f t="shared" si="37"/>
        <v>4.8402846989419324E-2</v>
      </c>
      <c r="P80" s="19">
        <f t="shared" si="38"/>
        <v>229232</v>
      </c>
      <c r="Q80" s="19">
        <f t="shared" si="39"/>
        <v>14424</v>
      </c>
      <c r="R80" s="20">
        <f t="shared" si="41"/>
        <v>1.803354928323362E-2</v>
      </c>
    </row>
    <row r="81" spans="1:18" ht="15" x14ac:dyDescent="0.25">
      <c r="A81" s="25" t="s">
        <v>12</v>
      </c>
      <c r="B81" s="19">
        <v>525007</v>
      </c>
      <c r="C81" s="19">
        <v>190138</v>
      </c>
      <c r="D81" s="19">
        <v>454205</v>
      </c>
      <c r="E81" s="20">
        <f t="shared" si="32"/>
        <v>1.3888175956410609</v>
      </c>
      <c r="F81" s="20">
        <f t="shared" si="33"/>
        <v>-0.13485915425889561</v>
      </c>
      <c r="G81" s="19">
        <f t="shared" si="34"/>
        <v>264067</v>
      </c>
      <c r="H81" s="19">
        <f t="shared" si="35"/>
        <v>-70802</v>
      </c>
      <c r="I81" s="20">
        <f t="shared" si="40"/>
        <v>0.15313608597643577</v>
      </c>
      <c r="J81" s="64"/>
      <c r="K81" s="19">
        <v>3207400</v>
      </c>
      <c r="L81" s="19">
        <v>591238</v>
      </c>
      <c r="M81" s="19">
        <v>2447500</v>
      </c>
      <c r="N81" s="20">
        <f t="shared" si="36"/>
        <v>3.1396189013561377</v>
      </c>
      <c r="O81" s="20">
        <f t="shared" si="37"/>
        <v>-0.23692087048699884</v>
      </c>
      <c r="P81" s="19">
        <f t="shared" si="38"/>
        <v>1856262</v>
      </c>
      <c r="Q81" s="19">
        <f t="shared" si="39"/>
        <v>-759900</v>
      </c>
      <c r="R81" s="20">
        <f t="shared" si="41"/>
        <v>0.14127356779338998</v>
      </c>
    </row>
    <row r="82" spans="1:18" ht="15" x14ac:dyDescent="0.25">
      <c r="A82" s="25" t="s">
        <v>13</v>
      </c>
      <c r="B82" s="19">
        <v>248724</v>
      </c>
      <c r="C82" s="19">
        <v>51365</v>
      </c>
      <c r="D82" s="19">
        <v>152536</v>
      </c>
      <c r="E82" s="20">
        <f t="shared" si="32"/>
        <v>1.9696485934001751</v>
      </c>
      <c r="F82" s="20">
        <f t="shared" si="33"/>
        <v>-0.38672584873192772</v>
      </c>
      <c r="G82" s="19">
        <f t="shared" si="34"/>
        <v>101171</v>
      </c>
      <c r="H82" s="19">
        <f t="shared" si="35"/>
        <v>-96188</v>
      </c>
      <c r="I82" s="20">
        <f t="shared" si="40"/>
        <v>5.1427804648785477E-2</v>
      </c>
      <c r="J82" s="64"/>
      <c r="K82" s="19">
        <v>1595694</v>
      </c>
      <c r="L82" s="19">
        <v>140612</v>
      </c>
      <c r="M82" s="19">
        <v>907864</v>
      </c>
      <c r="N82" s="20">
        <f t="shared" si="36"/>
        <v>5.4565186470571501</v>
      </c>
      <c r="O82" s="20">
        <f t="shared" si="37"/>
        <v>-0.431053823602771</v>
      </c>
      <c r="P82" s="19">
        <f t="shared" si="38"/>
        <v>767252</v>
      </c>
      <c r="Q82" s="19">
        <f t="shared" si="39"/>
        <v>-687830</v>
      </c>
      <c r="R82" s="20">
        <f t="shared" si="41"/>
        <v>5.2403344780869547E-2</v>
      </c>
    </row>
    <row r="83" spans="1:18" ht="15" x14ac:dyDescent="0.25">
      <c r="A83" s="26" t="s">
        <v>14</v>
      </c>
      <c r="B83" s="51">
        <v>100214</v>
      </c>
      <c r="C83" s="51">
        <v>23556</v>
      </c>
      <c r="D83" s="51">
        <v>50645</v>
      </c>
      <c r="E83" s="52">
        <f t="shared" si="32"/>
        <v>1.1499830191883174</v>
      </c>
      <c r="F83" s="52">
        <f t="shared" si="33"/>
        <v>-0.49463148861436523</v>
      </c>
      <c r="G83" s="51">
        <f t="shared" si="34"/>
        <v>27089</v>
      </c>
      <c r="H83" s="51">
        <f t="shared" si="35"/>
        <v>-49569</v>
      </c>
      <c r="I83" s="52">
        <f t="shared" si="40"/>
        <v>1.7075058782436543E-2</v>
      </c>
      <c r="J83" s="64"/>
      <c r="K83" s="51">
        <v>674311</v>
      </c>
      <c r="L83" s="51">
        <v>76990</v>
      </c>
      <c r="M83" s="51">
        <v>339297</v>
      </c>
      <c r="N83" s="52">
        <f t="shared" si="36"/>
        <v>3.4070268866086506</v>
      </c>
      <c r="O83" s="52">
        <f t="shared" si="37"/>
        <v>-0.4968241657039556</v>
      </c>
      <c r="P83" s="51">
        <f t="shared" si="38"/>
        <v>262307</v>
      </c>
      <c r="Q83" s="51">
        <f t="shared" si="39"/>
        <v>-335014</v>
      </c>
      <c r="R83" s="52">
        <f t="shared" si="41"/>
        <v>1.9584759032316178E-2</v>
      </c>
    </row>
    <row r="84" spans="1:18" ht="15" x14ac:dyDescent="0.25">
      <c r="A84" s="312" t="s">
        <v>17</v>
      </c>
      <c r="B84" s="313"/>
      <c r="C84" s="313"/>
      <c r="D84" s="313"/>
      <c r="E84" s="313"/>
      <c r="F84" s="313"/>
      <c r="G84" s="313"/>
      <c r="H84" s="313"/>
      <c r="I84" s="313"/>
      <c r="J84" s="313"/>
      <c r="K84" s="313"/>
      <c r="L84" s="313"/>
      <c r="M84" s="313"/>
      <c r="N84" s="313"/>
      <c r="O84" s="313"/>
      <c r="P84" s="313"/>
      <c r="Q84" s="313"/>
      <c r="R84" s="314"/>
    </row>
    <row r="85" spans="1:18" ht="21" x14ac:dyDescent="0.35">
      <c r="A85" s="311" t="s">
        <v>64</v>
      </c>
      <c r="B85" s="311"/>
      <c r="C85" s="311"/>
      <c r="D85" s="311"/>
      <c r="E85" s="311"/>
      <c r="F85" s="311"/>
      <c r="G85" s="311"/>
      <c r="H85" s="311"/>
      <c r="I85" s="311"/>
      <c r="J85" s="311"/>
      <c r="K85" s="311"/>
      <c r="L85" s="311"/>
      <c r="M85" s="311"/>
      <c r="N85" s="311"/>
      <c r="O85" s="311"/>
      <c r="P85" s="311"/>
      <c r="Q85" s="311"/>
      <c r="R85" s="311"/>
    </row>
    <row r="86" spans="1:18" ht="15" x14ac:dyDescent="0.25">
      <c r="A86" s="53"/>
      <c r="B86" s="308" t="s">
        <v>116</v>
      </c>
      <c r="C86" s="309"/>
      <c r="D86" s="309"/>
      <c r="E86" s="309"/>
      <c r="F86" s="309"/>
      <c r="G86" s="309"/>
      <c r="H86" s="309"/>
      <c r="I86" s="310"/>
      <c r="J86" s="54"/>
      <c r="K86" s="308" t="str">
        <f>CONCATENATE("acumulado ",B86)</f>
        <v>acumulado julio</v>
      </c>
      <c r="L86" s="309"/>
      <c r="M86" s="309"/>
      <c r="N86" s="309"/>
      <c r="O86" s="309"/>
      <c r="P86" s="309"/>
      <c r="Q86" s="309"/>
      <c r="R86" s="310"/>
    </row>
    <row r="87" spans="1:18" ht="15" x14ac:dyDescent="0.25">
      <c r="A87" s="3"/>
      <c r="B87" s="4">
        <v>2019</v>
      </c>
      <c r="C87" s="4">
        <v>2021</v>
      </c>
      <c r="D87" s="4">
        <v>2022</v>
      </c>
      <c r="E87" s="4" t="s">
        <v>4</v>
      </c>
      <c r="F87" s="4" t="s">
        <v>5</v>
      </c>
      <c r="G87" s="4" t="s">
        <v>6</v>
      </c>
      <c r="H87" s="4" t="s">
        <v>7</v>
      </c>
      <c r="I87" s="4" t="str">
        <f>CONCATENATE("cuota ",RIGHT(D87,2))</f>
        <v>cuota 22</v>
      </c>
      <c r="J87" s="55"/>
      <c r="K87" s="4">
        <v>2019</v>
      </c>
      <c r="L87" s="4">
        <v>2021</v>
      </c>
      <c r="M87" s="4">
        <v>2022</v>
      </c>
      <c r="N87" s="4" t="s">
        <v>4</v>
      </c>
      <c r="O87" s="4" t="s">
        <v>5</v>
      </c>
      <c r="P87" s="4" t="s">
        <v>6</v>
      </c>
      <c r="Q87" s="4" t="s">
        <v>7</v>
      </c>
      <c r="R87" s="4" t="str">
        <f>CONCATENATE("cuota ",RIGHT(M87,2))</f>
        <v>cuota 22</v>
      </c>
    </row>
    <row r="88" spans="1:18" ht="15" x14ac:dyDescent="0.25">
      <c r="A88" s="56" t="s">
        <v>19</v>
      </c>
      <c r="B88" s="57">
        <v>3074756</v>
      </c>
      <c r="C88" s="57">
        <v>1243542</v>
      </c>
      <c r="D88" s="57">
        <v>2966022</v>
      </c>
      <c r="E88" s="58">
        <f t="shared" ref="E88:E110" si="42">D88/C88-1</f>
        <v>1.3851401882686711</v>
      </c>
      <c r="F88" s="58">
        <f t="shared" ref="F88:F110" si="43">D88/B88-1</f>
        <v>-3.5363456482400579E-2</v>
      </c>
      <c r="G88" s="57">
        <f t="shared" ref="G88:G110" si="44">D88-C88</f>
        <v>1722480</v>
      </c>
      <c r="H88" s="57">
        <f t="shared" ref="H88:H110" si="45">D88-B88</f>
        <v>-108734</v>
      </c>
      <c r="I88" s="58">
        <f>D88/$D$88</f>
        <v>1</v>
      </c>
      <c r="J88" s="59"/>
      <c r="K88" s="57">
        <v>19552352</v>
      </c>
      <c r="L88" s="57">
        <v>3612090</v>
      </c>
      <c r="M88" s="57">
        <v>17324543</v>
      </c>
      <c r="N88" s="58">
        <f t="shared" ref="N88:N110" si="46">M88/L88-1</f>
        <v>3.7962655969258794</v>
      </c>
      <c r="O88" s="58">
        <f t="shared" ref="O88:O110" si="47">M88/K88-1</f>
        <v>-0.11394071669740802</v>
      </c>
      <c r="P88" s="57">
        <f t="shared" ref="P88:P110" si="48">M88-L88</f>
        <v>13712453</v>
      </c>
      <c r="Q88" s="57">
        <f t="shared" ref="Q88:Q110" si="49">M88-K88</f>
        <v>-2227809</v>
      </c>
      <c r="R88" s="58">
        <f>M88/$M$88</f>
        <v>1</v>
      </c>
    </row>
    <row r="89" spans="1:18" ht="15" x14ac:dyDescent="0.25">
      <c r="A89" s="66" t="s">
        <v>20</v>
      </c>
      <c r="B89" s="67">
        <v>545265</v>
      </c>
      <c r="C89" s="67">
        <v>441416</v>
      </c>
      <c r="D89" s="67">
        <v>536392</v>
      </c>
      <c r="E89" s="68">
        <f t="shared" si="42"/>
        <v>0.21516211464921975</v>
      </c>
      <c r="F89" s="68">
        <f t="shared" si="43"/>
        <v>-1.6272821472128274E-2</v>
      </c>
      <c r="G89" s="67">
        <f t="shared" si="44"/>
        <v>94976</v>
      </c>
      <c r="H89" s="67">
        <f t="shared" si="45"/>
        <v>-8873</v>
      </c>
      <c r="I89" s="68">
        <f t="shared" ref="I89:I110" si="50">D89/$D$88</f>
        <v>0.18084559049123708</v>
      </c>
      <c r="J89" s="69"/>
      <c r="K89" s="67">
        <v>2592949</v>
      </c>
      <c r="L89" s="67">
        <v>1194512</v>
      </c>
      <c r="M89" s="67">
        <v>2291418</v>
      </c>
      <c r="N89" s="68">
        <f t="shared" si="46"/>
        <v>0.91828797031758569</v>
      </c>
      <c r="O89" s="68">
        <f t="shared" si="47"/>
        <v>-0.11628882789441675</v>
      </c>
      <c r="P89" s="67">
        <f t="shared" si="48"/>
        <v>1096906</v>
      </c>
      <c r="Q89" s="67">
        <f t="shared" si="49"/>
        <v>-301531</v>
      </c>
      <c r="R89" s="68">
        <f t="shared" ref="R89:R110" si="51">M89/$M$88</f>
        <v>0.13226426809642253</v>
      </c>
    </row>
    <row r="90" spans="1:18" ht="15" x14ac:dyDescent="0.25">
      <c r="A90" s="40" t="s">
        <v>21</v>
      </c>
      <c r="B90" s="27" t="e">
        <v>#REF!</v>
      </c>
      <c r="C90" s="27" t="e">
        <v>#REF!</v>
      </c>
      <c r="D90" s="27" t="e">
        <v>#REF!</v>
      </c>
      <c r="E90" s="28" t="e">
        <f t="shared" si="42"/>
        <v>#REF!</v>
      </c>
      <c r="F90" s="28" t="e">
        <f t="shared" si="43"/>
        <v>#REF!</v>
      </c>
      <c r="G90" s="27" t="e">
        <f t="shared" si="44"/>
        <v>#REF!</v>
      </c>
      <c r="H90" s="27" t="e">
        <f t="shared" si="45"/>
        <v>#REF!</v>
      </c>
      <c r="I90" s="28" t="e">
        <f t="shared" si="50"/>
        <v>#REF!</v>
      </c>
      <c r="J90" s="64"/>
      <c r="K90" s="27" t="e">
        <v>#REF!</v>
      </c>
      <c r="L90" s="27" t="e">
        <v>#REF!</v>
      </c>
      <c r="M90" s="27" t="e">
        <v>#REF!</v>
      </c>
      <c r="N90" s="28" t="e">
        <f t="shared" si="46"/>
        <v>#REF!</v>
      </c>
      <c r="O90" s="28" t="e">
        <f t="shared" si="47"/>
        <v>#REF!</v>
      </c>
      <c r="P90" s="27" t="e">
        <f t="shared" si="48"/>
        <v>#REF!</v>
      </c>
      <c r="Q90" s="27" t="e">
        <f t="shared" si="49"/>
        <v>#REF!</v>
      </c>
      <c r="R90" s="28" t="e">
        <f t="shared" si="51"/>
        <v>#REF!</v>
      </c>
    </row>
    <row r="91" spans="1:18" ht="15" x14ac:dyDescent="0.25">
      <c r="A91" s="35" t="s">
        <v>22</v>
      </c>
      <c r="B91" s="36" t="e">
        <v>#REF!</v>
      </c>
      <c r="C91" s="36" t="e">
        <v>#REF!</v>
      </c>
      <c r="D91" s="36" t="e">
        <v>#REF!</v>
      </c>
      <c r="E91" s="37" t="e">
        <f t="shared" si="42"/>
        <v>#REF!</v>
      </c>
      <c r="F91" s="37" t="e">
        <f t="shared" si="43"/>
        <v>#REF!</v>
      </c>
      <c r="G91" s="36" t="e">
        <f t="shared" si="44"/>
        <v>#REF!</v>
      </c>
      <c r="H91" s="36" t="e">
        <f t="shared" si="45"/>
        <v>#REF!</v>
      </c>
      <c r="I91" s="37" t="e">
        <f t="shared" si="50"/>
        <v>#REF!</v>
      </c>
      <c r="J91" s="69"/>
      <c r="K91" s="36" t="e">
        <v>#REF!</v>
      </c>
      <c r="L91" s="36" t="e">
        <v>#REF!</v>
      </c>
      <c r="M91" s="36" t="e">
        <v>#REF!</v>
      </c>
      <c r="N91" s="37" t="e">
        <f t="shared" si="46"/>
        <v>#REF!</v>
      </c>
      <c r="O91" s="37" t="e">
        <f t="shared" si="47"/>
        <v>#REF!</v>
      </c>
      <c r="P91" s="36" t="e">
        <f t="shared" si="48"/>
        <v>#REF!</v>
      </c>
      <c r="Q91" s="36" t="e">
        <f t="shared" si="49"/>
        <v>#REF!</v>
      </c>
      <c r="R91" s="37" t="e">
        <f t="shared" si="51"/>
        <v>#REF!</v>
      </c>
    </row>
    <row r="92" spans="1:18" ht="15" x14ac:dyDescent="0.25">
      <c r="A92" s="35" t="s">
        <v>23</v>
      </c>
      <c r="B92" s="36" t="e">
        <f>B90-B91</f>
        <v>#REF!</v>
      </c>
      <c r="C92" s="36" t="e">
        <f t="shared" ref="C92:D92" si="52">C90-C91</f>
        <v>#REF!</v>
      </c>
      <c r="D92" s="36" t="e">
        <f t="shared" si="52"/>
        <v>#REF!</v>
      </c>
      <c r="E92" s="37" t="e">
        <f t="shared" si="42"/>
        <v>#REF!</v>
      </c>
      <c r="F92" s="37" t="e">
        <f t="shared" si="43"/>
        <v>#REF!</v>
      </c>
      <c r="G92" s="36" t="e">
        <f t="shared" si="44"/>
        <v>#REF!</v>
      </c>
      <c r="H92" s="36" t="e">
        <f t="shared" si="45"/>
        <v>#REF!</v>
      </c>
      <c r="I92" s="37" t="e">
        <f t="shared" si="50"/>
        <v>#REF!</v>
      </c>
      <c r="J92" s="69"/>
      <c r="K92" s="36" t="e">
        <f>K90-K91</f>
        <v>#REF!</v>
      </c>
      <c r="L92" s="36" t="e">
        <f t="shared" ref="L92:M92" si="53">L90-L91</f>
        <v>#REF!</v>
      </c>
      <c r="M92" s="36" t="e">
        <f t="shared" si="53"/>
        <v>#REF!</v>
      </c>
      <c r="N92" s="37" t="e">
        <f t="shared" si="46"/>
        <v>#REF!</v>
      </c>
      <c r="O92" s="37" t="e">
        <f t="shared" si="47"/>
        <v>#REF!</v>
      </c>
      <c r="P92" s="36" t="e">
        <f t="shared" si="48"/>
        <v>#REF!</v>
      </c>
      <c r="Q92" s="36" t="e">
        <f t="shared" si="49"/>
        <v>#REF!</v>
      </c>
      <c r="R92" s="37" t="e">
        <f t="shared" si="51"/>
        <v>#REF!</v>
      </c>
    </row>
    <row r="93" spans="1:18" ht="15" x14ac:dyDescent="0.25">
      <c r="A93" s="70" t="s">
        <v>24</v>
      </c>
      <c r="B93" s="71" t="e">
        <v>#REF!</v>
      </c>
      <c r="C93" s="71" t="e">
        <v>#REF!</v>
      </c>
      <c r="D93" s="71" t="e">
        <v>#REF!</v>
      </c>
      <c r="E93" s="72" t="e">
        <f t="shared" si="42"/>
        <v>#REF!</v>
      </c>
      <c r="F93" s="72" t="e">
        <f t="shared" si="43"/>
        <v>#REF!</v>
      </c>
      <c r="G93" s="71" t="e">
        <f t="shared" si="44"/>
        <v>#REF!</v>
      </c>
      <c r="H93" s="71" t="e">
        <f t="shared" si="45"/>
        <v>#REF!</v>
      </c>
      <c r="I93" s="72" t="e">
        <f t="shared" si="50"/>
        <v>#REF!</v>
      </c>
      <c r="J93" s="64"/>
      <c r="K93" s="71" t="e">
        <v>#REF!</v>
      </c>
      <c r="L93" s="71" t="e">
        <v>#REF!</v>
      </c>
      <c r="M93" s="71" t="e">
        <v>#REF!</v>
      </c>
      <c r="N93" s="72" t="e">
        <f t="shared" si="46"/>
        <v>#REF!</v>
      </c>
      <c r="O93" s="72" t="e">
        <f t="shared" si="47"/>
        <v>#REF!</v>
      </c>
      <c r="P93" s="71" t="e">
        <f t="shared" si="48"/>
        <v>#REF!</v>
      </c>
      <c r="Q93" s="71" t="e">
        <f t="shared" si="49"/>
        <v>#REF!</v>
      </c>
      <c r="R93" s="72" t="e">
        <f t="shared" si="51"/>
        <v>#REF!</v>
      </c>
    </row>
    <row r="94" spans="1:18" ht="15" x14ac:dyDescent="0.25">
      <c r="A94" s="66" t="s">
        <v>25</v>
      </c>
      <c r="B94" s="67">
        <v>2529491</v>
      </c>
      <c r="C94" s="67">
        <v>802126</v>
      </c>
      <c r="D94" s="67">
        <v>2429630</v>
      </c>
      <c r="E94" s="68">
        <f t="shared" si="42"/>
        <v>2.0289879644843829</v>
      </c>
      <c r="F94" s="68">
        <f t="shared" si="43"/>
        <v>-3.9478693539530263E-2</v>
      </c>
      <c r="G94" s="67">
        <f t="shared" si="44"/>
        <v>1627504</v>
      </c>
      <c r="H94" s="67">
        <f t="shared" si="45"/>
        <v>-99861</v>
      </c>
      <c r="I94" s="68">
        <f t="shared" si="50"/>
        <v>0.81915440950876295</v>
      </c>
      <c r="J94" s="69"/>
      <c r="K94" s="67">
        <v>16959403</v>
      </c>
      <c r="L94" s="67">
        <v>2417578</v>
      </c>
      <c r="M94" s="67">
        <v>15033125</v>
      </c>
      <c r="N94" s="68">
        <f t="shared" si="46"/>
        <v>5.2182585215451169</v>
      </c>
      <c r="O94" s="68">
        <f t="shared" si="47"/>
        <v>-0.11358171039393306</v>
      </c>
      <c r="P94" s="67">
        <f t="shared" si="48"/>
        <v>12615547</v>
      </c>
      <c r="Q94" s="67">
        <f t="shared" si="49"/>
        <v>-1926278</v>
      </c>
      <c r="R94" s="68">
        <f t="shared" si="51"/>
        <v>0.86773573190357745</v>
      </c>
    </row>
    <row r="95" spans="1:18" ht="15" x14ac:dyDescent="0.25">
      <c r="A95" s="73" t="s">
        <v>26</v>
      </c>
      <c r="B95" s="74">
        <v>336291</v>
      </c>
      <c r="C95" s="74">
        <v>149984</v>
      </c>
      <c r="D95" s="74">
        <v>228057</v>
      </c>
      <c r="E95" s="75">
        <f t="shared" si="42"/>
        <v>0.5205421911670578</v>
      </c>
      <c r="F95" s="75">
        <f t="shared" si="43"/>
        <v>-0.32184625815142243</v>
      </c>
      <c r="G95" s="74">
        <f t="shared" si="44"/>
        <v>78073</v>
      </c>
      <c r="H95" s="74">
        <f t="shared" si="45"/>
        <v>-108234</v>
      </c>
      <c r="I95" s="75">
        <f t="shared" si="50"/>
        <v>7.688985449197612E-2</v>
      </c>
      <c r="J95" s="76"/>
      <c r="K95" s="74">
        <v>2562635</v>
      </c>
      <c r="L95" s="74">
        <v>434041</v>
      </c>
      <c r="M95" s="74">
        <v>1736932</v>
      </c>
      <c r="N95" s="75">
        <f t="shared" si="46"/>
        <v>3.0017694180964467</v>
      </c>
      <c r="O95" s="75">
        <f t="shared" si="47"/>
        <v>-0.3222085860842453</v>
      </c>
      <c r="P95" s="74">
        <f t="shared" si="48"/>
        <v>1302891</v>
      </c>
      <c r="Q95" s="74">
        <f t="shared" si="49"/>
        <v>-825703</v>
      </c>
      <c r="R95" s="75">
        <f t="shared" si="51"/>
        <v>0.10025845992012603</v>
      </c>
    </row>
    <row r="96" spans="1:18" ht="15" x14ac:dyDescent="0.25">
      <c r="A96" s="39" t="s">
        <v>27</v>
      </c>
      <c r="B96" s="19">
        <v>21773</v>
      </c>
      <c r="C96" s="19">
        <v>10228</v>
      </c>
      <c r="D96" s="19">
        <v>17682</v>
      </c>
      <c r="E96" s="20">
        <f t="shared" si="42"/>
        <v>0.72878373093468918</v>
      </c>
      <c r="F96" s="20">
        <f t="shared" si="43"/>
        <v>-0.18789326229734071</v>
      </c>
      <c r="G96" s="19">
        <f t="shared" si="44"/>
        <v>7454</v>
      </c>
      <c r="H96" s="19">
        <f t="shared" si="45"/>
        <v>-4091</v>
      </c>
      <c r="I96" s="20">
        <f t="shared" si="50"/>
        <v>5.9615201775307129E-3</v>
      </c>
      <c r="J96" s="77"/>
      <c r="K96" s="19">
        <v>150305</v>
      </c>
      <c r="L96" s="19">
        <v>27836</v>
      </c>
      <c r="M96" s="19">
        <v>115521</v>
      </c>
      <c r="N96" s="20">
        <f t="shared" si="46"/>
        <v>3.1500574795229204</v>
      </c>
      <c r="O96" s="20">
        <f t="shared" si="47"/>
        <v>-0.23142277369348996</v>
      </c>
      <c r="P96" s="19">
        <f t="shared" si="48"/>
        <v>87685</v>
      </c>
      <c r="Q96" s="19">
        <f t="shared" si="49"/>
        <v>-34784</v>
      </c>
      <c r="R96" s="20">
        <f t="shared" si="51"/>
        <v>6.6680546782677038E-3</v>
      </c>
    </row>
    <row r="97" spans="1:18" ht="15" x14ac:dyDescent="0.25">
      <c r="A97" s="39" t="s">
        <v>28</v>
      </c>
      <c r="B97" s="19">
        <v>1201</v>
      </c>
      <c r="C97" s="19">
        <v>375</v>
      </c>
      <c r="D97" s="19">
        <v>1774</v>
      </c>
      <c r="E97" s="20">
        <f t="shared" si="42"/>
        <v>3.730666666666667</v>
      </c>
      <c r="F97" s="20">
        <f t="shared" si="43"/>
        <v>0.47710241465445469</v>
      </c>
      <c r="G97" s="19">
        <f t="shared" si="44"/>
        <v>1399</v>
      </c>
      <c r="H97" s="19">
        <f t="shared" si="45"/>
        <v>573</v>
      </c>
      <c r="I97" s="20">
        <f t="shared" si="50"/>
        <v>5.9810749886548382E-4</v>
      </c>
      <c r="J97" s="77"/>
      <c r="K97" s="19">
        <v>13856</v>
      </c>
      <c r="L97" s="19">
        <v>1515</v>
      </c>
      <c r="M97" s="19">
        <v>11378</v>
      </c>
      <c r="N97" s="20">
        <f t="shared" si="46"/>
        <v>6.5102310231023104</v>
      </c>
      <c r="O97" s="20">
        <f t="shared" si="47"/>
        <v>-0.17883949191685911</v>
      </c>
      <c r="P97" s="19">
        <f t="shared" si="48"/>
        <v>9863</v>
      </c>
      <c r="Q97" s="19">
        <f t="shared" si="49"/>
        <v>-2478</v>
      </c>
      <c r="R97" s="20">
        <f t="shared" si="51"/>
        <v>6.5675614069589025E-4</v>
      </c>
    </row>
    <row r="98" spans="1:18" ht="15" x14ac:dyDescent="0.25">
      <c r="A98" s="39" t="s">
        <v>29</v>
      </c>
      <c r="B98" s="19">
        <v>18668</v>
      </c>
      <c r="C98" s="19">
        <v>9150</v>
      </c>
      <c r="D98" s="19">
        <v>16868</v>
      </c>
      <c r="E98" s="20">
        <f t="shared" si="42"/>
        <v>0.84349726775956291</v>
      </c>
      <c r="F98" s="20">
        <f t="shared" si="43"/>
        <v>-9.6421684165416743E-2</v>
      </c>
      <c r="G98" s="19">
        <f t="shared" si="44"/>
        <v>7718</v>
      </c>
      <c r="H98" s="19">
        <f t="shared" si="45"/>
        <v>-1800</v>
      </c>
      <c r="I98" s="20">
        <f t="shared" si="50"/>
        <v>5.6870785179610941E-3</v>
      </c>
      <c r="J98" s="77"/>
      <c r="K98" s="19">
        <v>388263</v>
      </c>
      <c r="L98" s="19">
        <v>13183</v>
      </c>
      <c r="M98" s="19">
        <v>280279</v>
      </c>
      <c r="N98" s="20">
        <f t="shared" si="46"/>
        <v>20.260638701357809</v>
      </c>
      <c r="O98" s="20">
        <f t="shared" si="47"/>
        <v>-0.27812075835194183</v>
      </c>
      <c r="P98" s="19">
        <f t="shared" si="48"/>
        <v>267096</v>
      </c>
      <c r="Q98" s="19">
        <f t="shared" si="49"/>
        <v>-107984</v>
      </c>
      <c r="R98" s="20">
        <f t="shared" si="51"/>
        <v>1.617814680595038E-2</v>
      </c>
    </row>
    <row r="99" spans="1:18" ht="15" x14ac:dyDescent="0.25">
      <c r="A99" s="39" t="s">
        <v>30</v>
      </c>
      <c r="B99" s="19">
        <v>8408</v>
      </c>
      <c r="C99" s="19">
        <v>4238</v>
      </c>
      <c r="D99" s="19">
        <v>11740</v>
      </c>
      <c r="E99" s="20">
        <f t="shared" si="42"/>
        <v>1.7701746106654084</v>
      </c>
      <c r="F99" s="20">
        <f t="shared" si="43"/>
        <v>0.39628924833491919</v>
      </c>
      <c r="G99" s="19">
        <f t="shared" si="44"/>
        <v>7502</v>
      </c>
      <c r="H99" s="19">
        <f t="shared" si="45"/>
        <v>3332</v>
      </c>
      <c r="I99" s="20">
        <f t="shared" si="50"/>
        <v>3.958163493055682E-3</v>
      </c>
      <c r="J99" s="77"/>
      <c r="K99" s="19">
        <v>49314</v>
      </c>
      <c r="L99" s="19">
        <v>14583</v>
      </c>
      <c r="M99" s="19">
        <v>76512</v>
      </c>
      <c r="N99" s="20">
        <f t="shared" si="46"/>
        <v>4.2466570664472334</v>
      </c>
      <c r="O99" s="20">
        <f t="shared" si="47"/>
        <v>0.55152694975057792</v>
      </c>
      <c r="P99" s="19">
        <f t="shared" si="48"/>
        <v>61929</v>
      </c>
      <c r="Q99" s="19">
        <f t="shared" si="49"/>
        <v>27198</v>
      </c>
      <c r="R99" s="20">
        <f t="shared" si="51"/>
        <v>4.4163935521993282E-3</v>
      </c>
    </row>
    <row r="100" spans="1:18" ht="15" x14ac:dyDescent="0.25">
      <c r="A100" s="39" t="s">
        <v>31</v>
      </c>
      <c r="B100" s="19">
        <v>1480</v>
      </c>
      <c r="C100" s="19">
        <v>304</v>
      </c>
      <c r="D100" s="19">
        <v>1909</v>
      </c>
      <c r="E100" s="20">
        <f t="shared" si="42"/>
        <v>5.2796052631578947</v>
      </c>
      <c r="F100" s="20">
        <f t="shared" si="43"/>
        <v>0.28986486486486496</v>
      </c>
      <c r="G100" s="19">
        <f t="shared" si="44"/>
        <v>1605</v>
      </c>
      <c r="H100" s="19">
        <f t="shared" si="45"/>
        <v>429</v>
      </c>
      <c r="I100" s="20">
        <f t="shared" si="50"/>
        <v>6.4362300751646484E-4</v>
      </c>
      <c r="J100" s="77"/>
      <c r="K100" s="19">
        <v>395466</v>
      </c>
      <c r="L100" s="19">
        <v>2561</v>
      </c>
      <c r="M100" s="19">
        <v>216882</v>
      </c>
      <c r="N100" s="20">
        <f t="shared" si="46"/>
        <v>83.686450605232338</v>
      </c>
      <c r="O100" s="20">
        <f t="shared" si="47"/>
        <v>-0.45157864392893443</v>
      </c>
      <c r="P100" s="19">
        <f t="shared" si="48"/>
        <v>214321</v>
      </c>
      <c r="Q100" s="19">
        <f t="shared" si="49"/>
        <v>-178584</v>
      </c>
      <c r="R100" s="20">
        <f t="shared" si="51"/>
        <v>1.2518771779434529E-2</v>
      </c>
    </row>
    <row r="101" spans="1:18" ht="15" x14ac:dyDescent="0.25">
      <c r="A101" s="39" t="s">
        <v>33</v>
      </c>
      <c r="B101" s="19">
        <v>1253069</v>
      </c>
      <c r="C101" s="19">
        <v>115051</v>
      </c>
      <c r="D101" s="19">
        <v>1256894</v>
      </c>
      <c r="E101" s="20">
        <f t="shared" si="42"/>
        <v>9.9246681906285037</v>
      </c>
      <c r="F101" s="20">
        <f t="shared" si="43"/>
        <v>3.0525054885246483E-3</v>
      </c>
      <c r="G101" s="19">
        <f t="shared" si="44"/>
        <v>1141843</v>
      </c>
      <c r="H101" s="19">
        <f t="shared" si="45"/>
        <v>3825</v>
      </c>
      <c r="I101" s="20">
        <f t="shared" si="50"/>
        <v>0.42376422022493426</v>
      </c>
      <c r="J101" s="77"/>
      <c r="K101" s="19">
        <v>7559730</v>
      </c>
      <c r="L101" s="19">
        <v>238114</v>
      </c>
      <c r="M101" s="19">
        <v>6881896</v>
      </c>
      <c r="N101" s="20">
        <f t="shared" si="46"/>
        <v>27.901685747163125</v>
      </c>
      <c r="O101" s="20">
        <f t="shared" si="47"/>
        <v>-8.9663784288592341E-2</v>
      </c>
      <c r="P101" s="19">
        <f t="shared" si="48"/>
        <v>6643782</v>
      </c>
      <c r="Q101" s="19">
        <f t="shared" si="49"/>
        <v>-677834</v>
      </c>
      <c r="R101" s="20">
        <f t="shared" si="51"/>
        <v>0.3972339126059487</v>
      </c>
    </row>
    <row r="102" spans="1:18" ht="15" x14ac:dyDescent="0.25">
      <c r="A102" s="39" t="s">
        <v>34</v>
      </c>
      <c r="B102" s="19">
        <v>103465</v>
      </c>
      <c r="C102" s="19">
        <v>78936</v>
      </c>
      <c r="D102" s="19">
        <v>103512</v>
      </c>
      <c r="E102" s="20">
        <f t="shared" si="42"/>
        <v>0.31134083307996341</v>
      </c>
      <c r="F102" s="20">
        <f t="shared" si="43"/>
        <v>4.5425989465042171E-4</v>
      </c>
      <c r="G102" s="19">
        <f t="shared" si="44"/>
        <v>24576</v>
      </c>
      <c r="H102" s="19">
        <f t="shared" si="45"/>
        <v>47</v>
      </c>
      <c r="I102" s="20">
        <f t="shared" si="50"/>
        <v>3.4899269122076637E-2</v>
      </c>
      <c r="J102" s="77"/>
      <c r="K102" s="19">
        <v>694647</v>
      </c>
      <c r="L102" s="19">
        <v>328795</v>
      </c>
      <c r="M102" s="19">
        <v>703222</v>
      </c>
      <c r="N102" s="20">
        <f t="shared" si="46"/>
        <v>1.1387855654739276</v>
      </c>
      <c r="O102" s="20">
        <f t="shared" si="47"/>
        <v>1.2344399385587179E-2</v>
      </c>
      <c r="P102" s="19">
        <f t="shared" si="48"/>
        <v>374427</v>
      </c>
      <c r="Q102" s="19">
        <f t="shared" si="49"/>
        <v>8575</v>
      </c>
      <c r="R102" s="20">
        <f t="shared" si="51"/>
        <v>4.0591085144352723E-2</v>
      </c>
    </row>
    <row r="103" spans="1:18" ht="15" x14ac:dyDescent="0.25">
      <c r="A103" s="39" t="s">
        <v>35</v>
      </c>
      <c r="B103" s="19">
        <v>109558</v>
      </c>
      <c r="C103" s="19">
        <v>63536</v>
      </c>
      <c r="D103" s="19">
        <v>117669</v>
      </c>
      <c r="E103" s="20">
        <f t="shared" si="42"/>
        <v>0.85200516242760016</v>
      </c>
      <c r="F103" s="20">
        <f t="shared" si="43"/>
        <v>7.4033845086620698E-2</v>
      </c>
      <c r="G103" s="19">
        <f t="shared" si="44"/>
        <v>54133</v>
      </c>
      <c r="H103" s="19">
        <f t="shared" si="45"/>
        <v>8111</v>
      </c>
      <c r="I103" s="20">
        <f t="shared" si="50"/>
        <v>3.9672328795942846E-2</v>
      </c>
      <c r="J103" s="77"/>
      <c r="K103" s="19">
        <v>639517</v>
      </c>
      <c r="L103" s="19">
        <v>130153</v>
      </c>
      <c r="M103" s="19">
        <v>748849</v>
      </c>
      <c r="N103" s="20">
        <f t="shared" si="46"/>
        <v>4.753605372138944</v>
      </c>
      <c r="O103" s="20">
        <f t="shared" si="47"/>
        <v>0.17096027157995808</v>
      </c>
      <c r="P103" s="19">
        <f t="shared" si="48"/>
        <v>618696</v>
      </c>
      <c r="Q103" s="19">
        <f t="shared" si="49"/>
        <v>109332</v>
      </c>
      <c r="R103" s="20">
        <f t="shared" si="51"/>
        <v>4.3224747688871218E-2</v>
      </c>
    </row>
    <row r="104" spans="1:18" ht="15" x14ac:dyDescent="0.25">
      <c r="A104" s="39" t="s">
        <v>36</v>
      </c>
      <c r="B104" s="19">
        <v>102444</v>
      </c>
      <c r="C104" s="19">
        <v>73800</v>
      </c>
      <c r="D104" s="19">
        <v>112629</v>
      </c>
      <c r="E104" s="20">
        <f t="shared" si="42"/>
        <v>0.52613821138211381</v>
      </c>
      <c r="F104" s="20">
        <f t="shared" si="43"/>
        <v>9.942017102026468E-2</v>
      </c>
      <c r="G104" s="19">
        <f t="shared" si="44"/>
        <v>38829</v>
      </c>
      <c r="H104" s="19">
        <f t="shared" si="45"/>
        <v>10185</v>
      </c>
      <c r="I104" s="20">
        <f t="shared" si="50"/>
        <v>3.7973083139639555E-2</v>
      </c>
      <c r="J104" s="77"/>
      <c r="K104" s="19">
        <v>629563</v>
      </c>
      <c r="L104" s="19">
        <v>180488</v>
      </c>
      <c r="M104" s="19">
        <v>657750</v>
      </c>
      <c r="N104" s="20">
        <f t="shared" si="46"/>
        <v>2.6442866007712422</v>
      </c>
      <c r="O104" s="20">
        <f t="shared" si="47"/>
        <v>4.477232620087257E-2</v>
      </c>
      <c r="P104" s="19">
        <f t="shared" si="48"/>
        <v>477262</v>
      </c>
      <c r="Q104" s="19">
        <f t="shared" si="49"/>
        <v>28187</v>
      </c>
      <c r="R104" s="20">
        <f t="shared" si="51"/>
        <v>3.7966369444781316E-2</v>
      </c>
    </row>
    <row r="105" spans="1:18" ht="15" x14ac:dyDescent="0.25">
      <c r="A105" s="39" t="s">
        <v>37</v>
      </c>
      <c r="B105" s="19">
        <v>103042</v>
      </c>
      <c r="C105" s="19">
        <v>15552</v>
      </c>
      <c r="D105" s="19">
        <v>112022</v>
      </c>
      <c r="E105" s="20">
        <f t="shared" si="42"/>
        <v>6.2030606995884776</v>
      </c>
      <c r="F105" s="20">
        <f t="shared" si="43"/>
        <v>8.7148929562702593E-2</v>
      </c>
      <c r="G105" s="19">
        <f t="shared" si="44"/>
        <v>96470</v>
      </c>
      <c r="H105" s="19">
        <f t="shared" si="45"/>
        <v>8980</v>
      </c>
      <c r="I105" s="20">
        <f t="shared" si="50"/>
        <v>3.7768431926668108E-2</v>
      </c>
      <c r="J105" s="77"/>
      <c r="K105" s="19">
        <v>489107</v>
      </c>
      <c r="L105" s="19">
        <v>44523</v>
      </c>
      <c r="M105" s="19">
        <v>598327</v>
      </c>
      <c r="N105" s="20">
        <f t="shared" si="46"/>
        <v>12.438604766075962</v>
      </c>
      <c r="O105" s="20">
        <f t="shared" si="47"/>
        <v>0.22330492100910426</v>
      </c>
      <c r="P105" s="19">
        <f t="shared" si="48"/>
        <v>553804</v>
      </c>
      <c r="Q105" s="19">
        <f t="shared" si="49"/>
        <v>109220</v>
      </c>
      <c r="R105" s="20">
        <f t="shared" si="51"/>
        <v>3.4536379978392505E-2</v>
      </c>
    </row>
    <row r="106" spans="1:18" ht="15" x14ac:dyDescent="0.25">
      <c r="A106" s="39" t="s">
        <v>39</v>
      </c>
      <c r="B106" s="19">
        <v>65606</v>
      </c>
      <c r="C106" s="19">
        <v>37614</v>
      </c>
      <c r="D106" s="19">
        <v>68568</v>
      </c>
      <c r="E106" s="20">
        <f t="shared" si="42"/>
        <v>0.82293826766629441</v>
      </c>
      <c r="F106" s="20">
        <f t="shared" si="43"/>
        <v>4.5148309605828718E-2</v>
      </c>
      <c r="G106" s="19">
        <f t="shared" si="44"/>
        <v>30954</v>
      </c>
      <c r="H106" s="19">
        <f t="shared" si="45"/>
        <v>2962</v>
      </c>
      <c r="I106" s="20">
        <f t="shared" si="50"/>
        <v>2.3117832571707155E-2</v>
      </c>
      <c r="J106" s="77"/>
      <c r="K106" s="19">
        <v>532841</v>
      </c>
      <c r="L106" s="19">
        <v>142089</v>
      </c>
      <c r="M106" s="19">
        <v>501013</v>
      </c>
      <c r="N106" s="20">
        <f t="shared" si="46"/>
        <v>2.5260505739360544</v>
      </c>
      <c r="O106" s="20">
        <f t="shared" si="47"/>
        <v>-5.9732640693940575E-2</v>
      </c>
      <c r="P106" s="19">
        <f t="shared" si="48"/>
        <v>358924</v>
      </c>
      <c r="Q106" s="19">
        <f t="shared" si="49"/>
        <v>-31828</v>
      </c>
      <c r="R106" s="20">
        <f t="shared" si="51"/>
        <v>2.8919262112714894E-2</v>
      </c>
    </row>
    <row r="107" spans="1:18" ht="15" x14ac:dyDescent="0.25">
      <c r="A107" s="39" t="s">
        <v>40</v>
      </c>
      <c r="B107" s="19">
        <v>20088</v>
      </c>
      <c r="C107" s="19">
        <v>519</v>
      </c>
      <c r="D107" s="19">
        <v>3754</v>
      </c>
      <c r="E107" s="20">
        <f t="shared" si="42"/>
        <v>6.2331406551059727</v>
      </c>
      <c r="F107" s="20">
        <f t="shared" si="43"/>
        <v>-0.81312226204699323</v>
      </c>
      <c r="G107" s="19">
        <f t="shared" si="44"/>
        <v>3235</v>
      </c>
      <c r="H107" s="19">
        <f t="shared" si="45"/>
        <v>-16334</v>
      </c>
      <c r="I107" s="20">
        <f t="shared" si="50"/>
        <v>1.2656682924132054E-3</v>
      </c>
      <c r="J107" s="77"/>
      <c r="K107" s="19">
        <v>332684</v>
      </c>
      <c r="L107" s="19">
        <v>1765</v>
      </c>
      <c r="M107" s="19">
        <v>141535</v>
      </c>
      <c r="N107" s="20">
        <f t="shared" si="46"/>
        <v>79.18980169971671</v>
      </c>
      <c r="O107" s="20">
        <f t="shared" si="47"/>
        <v>-0.57456625506486636</v>
      </c>
      <c r="P107" s="19">
        <f t="shared" si="48"/>
        <v>139770</v>
      </c>
      <c r="Q107" s="19">
        <f t="shared" si="49"/>
        <v>-191149</v>
      </c>
      <c r="R107" s="20">
        <f t="shared" si="51"/>
        <v>8.1696238682890509E-3</v>
      </c>
    </row>
    <row r="108" spans="1:18" ht="15" x14ac:dyDescent="0.25">
      <c r="A108" s="39" t="s">
        <v>41</v>
      </c>
      <c r="B108" s="19">
        <v>13557</v>
      </c>
      <c r="C108" s="19">
        <v>1440</v>
      </c>
      <c r="D108" s="19">
        <v>4797</v>
      </c>
      <c r="E108" s="20">
        <f t="shared" si="42"/>
        <v>2.3312499999999998</v>
      </c>
      <c r="F108" s="20">
        <f t="shared" si="43"/>
        <v>-0.64616065501217079</v>
      </c>
      <c r="G108" s="19">
        <f t="shared" si="44"/>
        <v>3357</v>
      </c>
      <c r="H108" s="19">
        <f t="shared" si="45"/>
        <v>-8760</v>
      </c>
      <c r="I108" s="20">
        <f t="shared" si="50"/>
        <v>1.6173177407315252E-3</v>
      </c>
      <c r="J108" s="77"/>
      <c r="K108" s="19">
        <v>496719</v>
      </c>
      <c r="L108" s="19">
        <v>22784</v>
      </c>
      <c r="M108" s="19">
        <v>211989</v>
      </c>
      <c r="N108" s="20">
        <f t="shared" si="46"/>
        <v>8.304292485955056</v>
      </c>
      <c r="O108" s="20">
        <f t="shared" si="47"/>
        <v>-0.57322147934747814</v>
      </c>
      <c r="P108" s="19">
        <f t="shared" si="48"/>
        <v>189205</v>
      </c>
      <c r="Q108" s="19">
        <f t="shared" si="49"/>
        <v>-284730</v>
      </c>
      <c r="R108" s="20">
        <f t="shared" si="51"/>
        <v>1.2236340087008355E-2</v>
      </c>
    </row>
    <row r="109" spans="1:18" ht="15" x14ac:dyDescent="0.25">
      <c r="A109" s="39" t="s">
        <v>48</v>
      </c>
      <c r="B109" s="19">
        <v>30083</v>
      </c>
      <c r="C109" s="19">
        <v>21301</v>
      </c>
      <c r="D109" s="19">
        <v>30190</v>
      </c>
      <c r="E109" s="20">
        <f t="shared" si="42"/>
        <v>0.41730435190836102</v>
      </c>
      <c r="F109" s="20">
        <f t="shared" si="43"/>
        <v>3.5568261144167668E-3</v>
      </c>
      <c r="G109" s="19">
        <f t="shared" si="44"/>
        <v>8889</v>
      </c>
      <c r="H109" s="19">
        <f t="shared" si="45"/>
        <v>107</v>
      </c>
      <c r="I109" s="20">
        <f t="shared" si="50"/>
        <v>1.0178616342023087E-2</v>
      </c>
      <c r="J109" s="77"/>
      <c r="K109" s="19">
        <v>170031</v>
      </c>
      <c r="L109" s="19">
        <v>79833</v>
      </c>
      <c r="M109" s="19">
        <v>164912</v>
      </c>
      <c r="N109" s="20">
        <f t="shared" si="46"/>
        <v>1.0657121741635662</v>
      </c>
      <c r="O109" s="20">
        <f t="shared" si="47"/>
        <v>-3.0106274738135985E-2</v>
      </c>
      <c r="P109" s="19">
        <f t="shared" si="48"/>
        <v>85079</v>
      </c>
      <c r="Q109" s="19">
        <f t="shared" si="49"/>
        <v>-5119</v>
      </c>
      <c r="R109" s="20">
        <f t="shared" si="51"/>
        <v>9.5189812510494513E-3</v>
      </c>
    </row>
    <row r="110" spans="1:18" ht="15" x14ac:dyDescent="0.25">
      <c r="A110" s="78" t="s">
        <v>50</v>
      </c>
      <c r="B110" s="51">
        <f>B94-SUM(B95:B109)</f>
        <v>340758</v>
      </c>
      <c r="C110" s="51">
        <f t="shared" ref="C110:D110" si="54">C94-SUM(C95:C109)</f>
        <v>220098</v>
      </c>
      <c r="D110" s="51">
        <f t="shared" si="54"/>
        <v>341565</v>
      </c>
      <c r="E110" s="52">
        <f t="shared" si="42"/>
        <v>0.55187689120300965</v>
      </c>
      <c r="F110" s="52">
        <f t="shared" si="43"/>
        <v>2.3682496082264581E-3</v>
      </c>
      <c r="G110" s="51">
        <f t="shared" si="44"/>
        <v>121467</v>
      </c>
      <c r="H110" s="51">
        <f t="shared" si="45"/>
        <v>807</v>
      </c>
      <c r="I110" s="52">
        <f t="shared" si="50"/>
        <v>0.11515929416572096</v>
      </c>
      <c r="J110" s="77"/>
      <c r="K110" s="51">
        <f>K94-SUM(K95:K109)</f>
        <v>1854725</v>
      </c>
      <c r="L110" s="51">
        <f t="shared" ref="L110:M110" si="55">L94-SUM(L95:L109)</f>
        <v>755315</v>
      </c>
      <c r="M110" s="51">
        <f t="shared" si="55"/>
        <v>1986128</v>
      </c>
      <c r="N110" s="52">
        <f t="shared" si="46"/>
        <v>1.6295360213950469</v>
      </c>
      <c r="O110" s="52">
        <f t="shared" si="47"/>
        <v>7.0847699793769925E-2</v>
      </c>
      <c r="P110" s="51">
        <f t="shared" si="48"/>
        <v>1230813</v>
      </c>
      <c r="Q110" s="51">
        <f t="shared" si="49"/>
        <v>131403</v>
      </c>
      <c r="R110" s="52">
        <f t="shared" si="51"/>
        <v>0.11464244684549543</v>
      </c>
    </row>
    <row r="111" spans="1:18" ht="21" x14ac:dyDescent="0.35">
      <c r="A111" s="311" t="s">
        <v>65</v>
      </c>
      <c r="B111" s="311"/>
      <c r="C111" s="311"/>
      <c r="D111" s="311"/>
      <c r="E111" s="311"/>
      <c r="F111" s="311"/>
      <c r="G111" s="311"/>
      <c r="H111" s="311"/>
      <c r="I111" s="311"/>
      <c r="J111" s="311"/>
      <c r="K111" s="311"/>
      <c r="L111" s="311"/>
      <c r="M111" s="311"/>
      <c r="N111" s="311"/>
      <c r="O111" s="311"/>
      <c r="P111" s="311"/>
      <c r="Q111" s="311"/>
      <c r="R111" s="311"/>
    </row>
    <row r="112" spans="1:18" ht="15" x14ac:dyDescent="0.25">
      <c r="A112" s="53"/>
      <c r="B112" s="308" t="s">
        <v>116</v>
      </c>
      <c r="C112" s="309"/>
      <c r="D112" s="309"/>
      <c r="E112" s="309"/>
      <c r="F112" s="309"/>
      <c r="G112" s="309"/>
      <c r="H112" s="309"/>
      <c r="I112" s="310"/>
      <c r="J112" s="54"/>
      <c r="K112" s="308" t="str">
        <f>CONCATENATE("acumulado ",B112)</f>
        <v>acumulado julio</v>
      </c>
      <c r="L112" s="309"/>
      <c r="M112" s="309"/>
      <c r="N112" s="309"/>
      <c r="O112" s="309"/>
      <c r="P112" s="309"/>
      <c r="Q112" s="309"/>
      <c r="R112" s="310"/>
    </row>
    <row r="113" spans="1:24" ht="15" x14ac:dyDescent="0.25">
      <c r="A113" s="3"/>
      <c r="B113" s="4">
        <v>2019</v>
      </c>
      <c r="C113" s="4">
        <v>2021</v>
      </c>
      <c r="D113" s="4">
        <v>2022</v>
      </c>
      <c r="E113" s="4" t="s">
        <v>4</v>
      </c>
      <c r="F113" s="4" t="s">
        <v>5</v>
      </c>
      <c r="G113" s="4" t="s">
        <v>6</v>
      </c>
      <c r="H113" s="4" t="s">
        <v>7</v>
      </c>
      <c r="I113" s="4" t="str">
        <f>CONCATENATE("cuota ",RIGHT(D113,2))</f>
        <v>cuota 22</v>
      </c>
      <c r="J113" s="55"/>
      <c r="K113" s="4">
        <v>2019</v>
      </c>
      <c r="L113" s="4">
        <v>2021</v>
      </c>
      <c r="M113" s="4">
        <v>2022</v>
      </c>
      <c r="N113" s="4" t="s">
        <v>4</v>
      </c>
      <c r="O113" s="4" t="s">
        <v>5</v>
      </c>
      <c r="P113" s="4" t="s">
        <v>6</v>
      </c>
      <c r="Q113" s="4" t="s">
        <v>7</v>
      </c>
      <c r="R113" s="4" t="str">
        <f>CONCATENATE("cuota ",RIGHT(M113,2))</f>
        <v>cuota 22</v>
      </c>
    </row>
    <row r="114" spans="1:24" ht="15" x14ac:dyDescent="0.25">
      <c r="A114" s="56" t="s">
        <v>52</v>
      </c>
      <c r="B114" s="57">
        <v>3074756</v>
      </c>
      <c r="C114" s="57">
        <v>1243542</v>
      </c>
      <c r="D114" s="57">
        <v>2966022</v>
      </c>
      <c r="E114" s="58">
        <f t="shared" ref="E114:E124" si="56">D114/C114-1</f>
        <v>1.3851401882686711</v>
      </c>
      <c r="F114" s="58">
        <f t="shared" ref="F114:F124" si="57">D114/B114-1</f>
        <v>-3.5363456482400579E-2</v>
      </c>
      <c r="G114" s="57">
        <f t="shared" ref="G114:G124" si="58">D114-C114</f>
        <v>1722480</v>
      </c>
      <c r="H114" s="57">
        <f t="shared" ref="H114:H124" si="59">D114-B114</f>
        <v>-108734</v>
      </c>
      <c r="I114" s="58">
        <f>D114/$D$114</f>
        <v>1</v>
      </c>
      <c r="J114" s="59"/>
      <c r="K114" s="57">
        <v>19552352</v>
      </c>
      <c r="L114" s="57">
        <v>3612090</v>
      </c>
      <c r="M114" s="57">
        <v>17324543</v>
      </c>
      <c r="N114" s="58">
        <f t="shared" ref="N114:N124" si="60">M114/L114-1</f>
        <v>3.7962655969258794</v>
      </c>
      <c r="O114" s="58">
        <f t="shared" ref="O114:O124" si="61">M114/K114-1</f>
        <v>-0.11394071669740802</v>
      </c>
      <c r="P114" s="57">
        <f t="shared" ref="P114:P124" si="62">M114-L114</f>
        <v>13712453</v>
      </c>
      <c r="Q114" s="57">
        <f t="shared" ref="Q114:Q124" si="63">M114-K114</f>
        <v>-2227809</v>
      </c>
      <c r="R114" s="58">
        <f>M114/$M$114</f>
        <v>1</v>
      </c>
    </row>
    <row r="115" spans="1:24" ht="15" x14ac:dyDescent="0.25">
      <c r="A115" s="79" t="s">
        <v>53</v>
      </c>
      <c r="B115" s="80">
        <v>1183065</v>
      </c>
      <c r="C115" s="80">
        <v>553215</v>
      </c>
      <c r="D115" s="80">
        <v>1179956</v>
      </c>
      <c r="E115" s="81">
        <f t="shared" si="56"/>
        <v>1.1329067360791014</v>
      </c>
      <c r="F115" s="81">
        <f t="shared" si="57"/>
        <v>-2.627919852248195E-3</v>
      </c>
      <c r="G115" s="80">
        <f t="shared" si="58"/>
        <v>626741</v>
      </c>
      <c r="H115" s="80">
        <f t="shared" si="59"/>
        <v>-3109</v>
      </c>
      <c r="I115" s="81">
        <f t="shared" ref="I115:I124" si="64">D115/$D$114</f>
        <v>0.3978244261168663</v>
      </c>
      <c r="J115" s="77"/>
      <c r="K115" s="80">
        <v>7515196</v>
      </c>
      <c r="L115" s="80">
        <v>1495386</v>
      </c>
      <c r="M115" s="80">
        <v>7078492</v>
      </c>
      <c r="N115" s="81">
        <f t="shared" si="60"/>
        <v>3.7335550820992038</v>
      </c>
      <c r="O115" s="81">
        <f t="shared" si="61"/>
        <v>-5.810946248108495E-2</v>
      </c>
      <c r="P115" s="80">
        <f t="shared" si="62"/>
        <v>5583106</v>
      </c>
      <c r="Q115" s="80">
        <f t="shared" si="63"/>
        <v>-436704</v>
      </c>
      <c r="R115" s="81">
        <f t="shared" ref="R115:R124" si="65">M115/$M$114</f>
        <v>0.40858174440734163</v>
      </c>
    </row>
    <row r="116" spans="1:24" ht="15" x14ac:dyDescent="0.25">
      <c r="A116" s="82" t="s">
        <v>54</v>
      </c>
      <c r="B116" s="19">
        <v>925657</v>
      </c>
      <c r="C116" s="19">
        <v>254312</v>
      </c>
      <c r="D116" s="19">
        <v>858220</v>
      </c>
      <c r="E116" s="20">
        <f t="shared" si="56"/>
        <v>2.3746736292428197</v>
      </c>
      <c r="F116" s="20">
        <f t="shared" si="57"/>
        <v>-7.2853119460015936E-2</v>
      </c>
      <c r="G116" s="19">
        <f t="shared" si="58"/>
        <v>603908</v>
      </c>
      <c r="H116" s="19">
        <f t="shared" si="59"/>
        <v>-67437</v>
      </c>
      <c r="I116" s="20">
        <f t="shared" si="64"/>
        <v>0.28935051729218464</v>
      </c>
      <c r="J116" s="77"/>
      <c r="K116" s="19">
        <v>5809856</v>
      </c>
      <c r="L116" s="19">
        <v>689636</v>
      </c>
      <c r="M116" s="19">
        <v>4842970</v>
      </c>
      <c r="N116" s="20">
        <f t="shared" si="60"/>
        <v>6.0225017255479703</v>
      </c>
      <c r="O116" s="20">
        <f t="shared" si="61"/>
        <v>-0.16642168067504604</v>
      </c>
      <c r="P116" s="19">
        <f t="shared" si="62"/>
        <v>4153334</v>
      </c>
      <c r="Q116" s="19">
        <f t="shared" si="63"/>
        <v>-966886</v>
      </c>
      <c r="R116" s="20">
        <f t="shared" si="65"/>
        <v>0.2795438817635767</v>
      </c>
    </row>
    <row r="117" spans="1:24" ht="15" x14ac:dyDescent="0.25">
      <c r="A117" s="82" t="s">
        <v>55</v>
      </c>
      <c r="B117" s="19">
        <v>16944</v>
      </c>
      <c r="C117" s="19">
        <v>8689</v>
      </c>
      <c r="D117" s="19">
        <v>11471</v>
      </c>
      <c r="E117" s="20">
        <f t="shared" si="56"/>
        <v>0.32017493382437556</v>
      </c>
      <c r="F117" s="20">
        <f t="shared" si="57"/>
        <v>-0.32300519357884794</v>
      </c>
      <c r="G117" s="19">
        <f t="shared" si="58"/>
        <v>2782</v>
      </c>
      <c r="H117" s="19">
        <f t="shared" si="59"/>
        <v>-5473</v>
      </c>
      <c r="I117" s="20">
        <f t="shared" si="64"/>
        <v>3.8674696276696533E-3</v>
      </c>
      <c r="J117" s="77"/>
      <c r="K117" s="19">
        <v>134378</v>
      </c>
      <c r="L117" s="19">
        <v>30230</v>
      </c>
      <c r="M117" s="19">
        <v>90655</v>
      </c>
      <c r="N117" s="20">
        <f t="shared" si="60"/>
        <v>1.9988422097254381</v>
      </c>
      <c r="O117" s="20">
        <f t="shared" si="61"/>
        <v>-0.3253732009703969</v>
      </c>
      <c r="P117" s="19">
        <f t="shared" si="62"/>
        <v>60425</v>
      </c>
      <c r="Q117" s="19">
        <f t="shared" si="63"/>
        <v>-43723</v>
      </c>
      <c r="R117" s="20">
        <f t="shared" si="65"/>
        <v>5.2327498624350436E-3</v>
      </c>
    </row>
    <row r="118" spans="1:24" ht="15" x14ac:dyDescent="0.25">
      <c r="A118" s="82" t="s">
        <v>56</v>
      </c>
      <c r="B118" s="19">
        <v>485605</v>
      </c>
      <c r="C118" s="19">
        <v>225677</v>
      </c>
      <c r="D118" s="19">
        <v>417659</v>
      </c>
      <c r="E118" s="20">
        <f t="shared" si="56"/>
        <v>0.85069369054001953</v>
      </c>
      <c r="F118" s="20">
        <f t="shared" si="57"/>
        <v>-0.13992030559817137</v>
      </c>
      <c r="G118" s="19">
        <f t="shared" si="58"/>
        <v>191982</v>
      </c>
      <c r="H118" s="19">
        <f t="shared" si="59"/>
        <v>-67946</v>
      </c>
      <c r="I118" s="20">
        <f t="shared" si="64"/>
        <v>0.14081453205674133</v>
      </c>
      <c r="J118" s="77"/>
      <c r="K118" s="19">
        <v>3164189</v>
      </c>
      <c r="L118" s="19">
        <v>527002</v>
      </c>
      <c r="M118" s="19">
        <v>2370169</v>
      </c>
      <c r="N118" s="20">
        <f t="shared" si="60"/>
        <v>3.4974573151525039</v>
      </c>
      <c r="O118" s="20">
        <f t="shared" si="61"/>
        <v>-0.25093949824109751</v>
      </c>
      <c r="P118" s="19">
        <f t="shared" si="62"/>
        <v>1843167</v>
      </c>
      <c r="Q118" s="19">
        <f t="shared" si="63"/>
        <v>-794020</v>
      </c>
      <c r="R118" s="20">
        <f t="shared" si="65"/>
        <v>0.13680990026692191</v>
      </c>
    </row>
    <row r="119" spans="1:24" ht="15" x14ac:dyDescent="0.25">
      <c r="A119" s="82" t="s">
        <v>57</v>
      </c>
      <c r="B119" s="19">
        <v>93169</v>
      </c>
      <c r="C119" s="19">
        <v>75700</v>
      </c>
      <c r="D119" s="19">
        <v>99960</v>
      </c>
      <c r="E119" s="20">
        <f t="shared" si="56"/>
        <v>0.32047556142668432</v>
      </c>
      <c r="F119" s="20">
        <f t="shared" si="57"/>
        <v>7.2889051079221723E-2</v>
      </c>
      <c r="G119" s="19">
        <f t="shared" si="58"/>
        <v>24260</v>
      </c>
      <c r="H119" s="19">
        <f t="shared" si="59"/>
        <v>6791</v>
      </c>
      <c r="I119" s="20">
        <f t="shared" si="64"/>
        <v>3.3701705516681939E-2</v>
      </c>
      <c r="J119" s="77"/>
      <c r="K119" s="19">
        <v>600413</v>
      </c>
      <c r="L119" s="19">
        <v>272756</v>
      </c>
      <c r="M119" s="19">
        <v>716456</v>
      </c>
      <c r="N119" s="20">
        <f t="shared" si="60"/>
        <v>1.6267286512487353</v>
      </c>
      <c r="O119" s="20">
        <f t="shared" si="61"/>
        <v>0.19327196446446027</v>
      </c>
      <c r="P119" s="19">
        <f t="shared" si="62"/>
        <v>443700</v>
      </c>
      <c r="Q119" s="19">
        <f t="shared" si="63"/>
        <v>116043</v>
      </c>
      <c r="R119" s="20">
        <f t="shared" si="65"/>
        <v>4.1354972538092345E-2</v>
      </c>
    </row>
    <row r="120" spans="1:24" ht="15" x14ac:dyDescent="0.25">
      <c r="A120" s="82" t="s">
        <v>58</v>
      </c>
      <c r="B120" s="19">
        <v>40659</v>
      </c>
      <c r="C120" s="19">
        <v>31224</v>
      </c>
      <c r="D120" s="19">
        <v>43286</v>
      </c>
      <c r="E120" s="20">
        <f t="shared" si="56"/>
        <v>0.38630540609787345</v>
      </c>
      <c r="F120" s="20">
        <f t="shared" si="57"/>
        <v>6.4610541331562521E-2</v>
      </c>
      <c r="G120" s="19">
        <f t="shared" si="58"/>
        <v>12062</v>
      </c>
      <c r="H120" s="19">
        <f t="shared" si="59"/>
        <v>2627</v>
      </c>
      <c r="I120" s="20">
        <f t="shared" si="64"/>
        <v>1.4593957833084177E-2</v>
      </c>
      <c r="J120" s="77"/>
      <c r="K120" s="19">
        <v>291543</v>
      </c>
      <c r="L120" s="19">
        <v>148140</v>
      </c>
      <c r="M120" s="19">
        <v>301230</v>
      </c>
      <c r="N120" s="20">
        <f t="shared" si="60"/>
        <v>1.0334143377885785</v>
      </c>
      <c r="O120" s="20">
        <f t="shared" si="61"/>
        <v>3.3226659532213043E-2</v>
      </c>
      <c r="P120" s="19">
        <f t="shared" si="62"/>
        <v>153090</v>
      </c>
      <c r="Q120" s="19">
        <f t="shared" si="63"/>
        <v>9687</v>
      </c>
      <c r="R120" s="20">
        <f t="shared" si="65"/>
        <v>1.738747163489392E-2</v>
      </c>
    </row>
    <row r="121" spans="1:24" ht="15" x14ac:dyDescent="0.25">
      <c r="A121" s="82" t="s">
        <v>59</v>
      </c>
      <c r="B121" s="19">
        <v>9185</v>
      </c>
      <c r="C121" s="19">
        <v>5672</v>
      </c>
      <c r="D121" s="19">
        <v>10710</v>
      </c>
      <c r="E121" s="20">
        <f t="shared" si="56"/>
        <v>0.8882228490832158</v>
      </c>
      <c r="F121" s="20">
        <f t="shared" si="57"/>
        <v>0.16603157321720197</v>
      </c>
      <c r="G121" s="19">
        <f t="shared" si="58"/>
        <v>5038</v>
      </c>
      <c r="H121" s="19">
        <f t="shared" si="59"/>
        <v>1525</v>
      </c>
      <c r="I121" s="20">
        <f t="shared" si="64"/>
        <v>3.6108970196444936E-3</v>
      </c>
      <c r="J121" s="77"/>
      <c r="K121" s="19">
        <v>81129</v>
      </c>
      <c r="L121" s="19">
        <v>31710</v>
      </c>
      <c r="M121" s="19">
        <v>79758</v>
      </c>
      <c r="N121" s="20">
        <f t="shared" si="60"/>
        <v>1.5152317880794701</v>
      </c>
      <c r="O121" s="20">
        <f t="shared" si="61"/>
        <v>-1.6899012683504022E-2</v>
      </c>
      <c r="P121" s="19">
        <f t="shared" si="62"/>
        <v>48048</v>
      </c>
      <c r="Q121" s="19">
        <f t="shared" si="63"/>
        <v>-1371</v>
      </c>
      <c r="R121" s="20">
        <f t="shared" si="65"/>
        <v>4.6037578018652495E-3</v>
      </c>
    </row>
    <row r="122" spans="1:24" ht="15" x14ac:dyDescent="0.25">
      <c r="A122" s="82" t="s">
        <v>60</v>
      </c>
      <c r="B122" s="19">
        <v>181443</v>
      </c>
      <c r="C122" s="19">
        <v>61086</v>
      </c>
      <c r="D122" s="19">
        <v>159520</v>
      </c>
      <c r="E122" s="20">
        <f t="shared" si="56"/>
        <v>1.6114003208591168</v>
      </c>
      <c r="F122" s="20">
        <f t="shared" si="57"/>
        <v>-0.12082582408800557</v>
      </c>
      <c r="G122" s="19">
        <f t="shared" si="58"/>
        <v>98434</v>
      </c>
      <c r="H122" s="19">
        <f t="shared" si="59"/>
        <v>-21923</v>
      </c>
      <c r="I122" s="20">
        <f t="shared" si="64"/>
        <v>5.3782473629662896E-2</v>
      </c>
      <c r="J122" s="77"/>
      <c r="K122" s="19">
        <v>1054528</v>
      </c>
      <c r="L122" s="19">
        <v>193247</v>
      </c>
      <c r="M122" s="19">
        <v>975225</v>
      </c>
      <c r="N122" s="20">
        <f t="shared" si="60"/>
        <v>4.0465207739318076</v>
      </c>
      <c r="O122" s="20">
        <f t="shared" si="61"/>
        <v>-7.5202365418462147E-2</v>
      </c>
      <c r="P122" s="19">
        <f t="shared" si="62"/>
        <v>781978</v>
      </c>
      <c r="Q122" s="19">
        <f t="shared" si="63"/>
        <v>-79303</v>
      </c>
      <c r="R122" s="20">
        <f t="shared" si="65"/>
        <v>5.6291528151709395E-2</v>
      </c>
    </row>
    <row r="123" spans="1:24" ht="15" x14ac:dyDescent="0.25">
      <c r="A123" s="83" t="s">
        <v>61</v>
      </c>
      <c r="B123" s="27">
        <v>80379</v>
      </c>
      <c r="C123" s="27">
        <v>6598</v>
      </c>
      <c r="D123" s="27">
        <v>137368</v>
      </c>
      <c r="E123" s="28">
        <f t="shared" si="56"/>
        <v>19.81964231585329</v>
      </c>
      <c r="F123" s="28">
        <f t="shared" si="57"/>
        <v>0.70900359546647751</v>
      </c>
      <c r="G123" s="27">
        <f t="shared" si="58"/>
        <v>130770</v>
      </c>
      <c r="H123" s="27">
        <f t="shared" si="59"/>
        <v>56989</v>
      </c>
      <c r="I123" s="28">
        <f t="shared" si="64"/>
        <v>4.6313884387910814E-2</v>
      </c>
      <c r="J123" s="77"/>
      <c r="K123" s="27">
        <v>468934</v>
      </c>
      <c r="L123" s="27">
        <v>126687</v>
      </c>
      <c r="M123" s="27">
        <v>528576</v>
      </c>
      <c r="N123" s="28">
        <f t="shared" si="60"/>
        <v>3.1722986573207983</v>
      </c>
      <c r="O123" s="28">
        <f t="shared" si="61"/>
        <v>0.12718634178797017</v>
      </c>
      <c r="P123" s="27">
        <f t="shared" si="62"/>
        <v>401889</v>
      </c>
      <c r="Q123" s="27">
        <f t="shared" si="63"/>
        <v>59642</v>
      </c>
      <c r="R123" s="28">
        <f t="shared" si="65"/>
        <v>3.0510242030626723E-2</v>
      </c>
    </row>
    <row r="124" spans="1:24" ht="15" x14ac:dyDescent="0.25">
      <c r="A124" s="84" t="s">
        <v>62</v>
      </c>
      <c r="B124" s="85">
        <f>B114-SUM(B115:B123)</f>
        <v>58650</v>
      </c>
      <c r="C124" s="85">
        <f t="shared" ref="C124:D124" si="66">C114-SUM(C115:C123)</f>
        <v>21369</v>
      </c>
      <c r="D124" s="85">
        <f t="shared" si="66"/>
        <v>47872</v>
      </c>
      <c r="E124" s="86">
        <f t="shared" si="56"/>
        <v>1.2402545743834525</v>
      </c>
      <c r="F124" s="86">
        <f t="shared" si="57"/>
        <v>-0.18376811594202902</v>
      </c>
      <c r="G124" s="85">
        <f t="shared" si="58"/>
        <v>26503</v>
      </c>
      <c r="H124" s="85">
        <f t="shared" si="59"/>
        <v>-10778</v>
      </c>
      <c r="I124" s="86">
        <f t="shared" si="64"/>
        <v>1.6140136519553799E-2</v>
      </c>
      <c r="J124" s="77"/>
      <c r="K124" s="85">
        <f>K114-SUM(K115:K123)</f>
        <v>432186</v>
      </c>
      <c r="L124" s="85">
        <f t="shared" ref="L124:M124" si="67">L114-SUM(L115:L123)</f>
        <v>97296</v>
      </c>
      <c r="M124" s="85">
        <f t="shared" si="67"/>
        <v>341012</v>
      </c>
      <c r="N124" s="86">
        <f t="shared" si="60"/>
        <v>2.5048922874527215</v>
      </c>
      <c r="O124" s="86">
        <f t="shared" si="61"/>
        <v>-0.21096009588464226</v>
      </c>
      <c r="P124" s="85">
        <f t="shared" si="62"/>
        <v>243716</v>
      </c>
      <c r="Q124" s="85">
        <f t="shared" si="63"/>
        <v>-91174</v>
      </c>
      <c r="R124" s="86">
        <f t="shared" si="65"/>
        <v>1.9683751542537081E-2</v>
      </c>
    </row>
    <row r="125" spans="1:24" ht="21" x14ac:dyDescent="0.35">
      <c r="A125" s="320" t="s">
        <v>66</v>
      </c>
      <c r="B125" s="320"/>
      <c r="C125" s="320"/>
      <c r="D125" s="320"/>
      <c r="E125" s="320"/>
      <c r="F125" s="320"/>
      <c r="G125" s="320"/>
      <c r="H125" s="320"/>
      <c r="I125" s="320"/>
      <c r="J125" s="320"/>
      <c r="K125" s="320"/>
      <c r="L125" s="320"/>
      <c r="M125" s="320"/>
      <c r="N125" s="320"/>
      <c r="O125" s="320"/>
      <c r="P125" s="320"/>
      <c r="Q125" s="320"/>
      <c r="R125" s="320"/>
    </row>
    <row r="126" spans="1:24" ht="15" x14ac:dyDescent="0.25">
      <c r="A126" s="53"/>
      <c r="B126" s="308" t="s">
        <v>116</v>
      </c>
      <c r="C126" s="309"/>
      <c r="D126" s="309"/>
      <c r="E126" s="309"/>
      <c r="F126" s="309"/>
      <c r="G126" s="309"/>
      <c r="H126" s="309"/>
      <c r="I126" s="310"/>
      <c r="J126" s="87"/>
      <c r="K126" s="308" t="str">
        <f>CONCATENATE("acumulado ",B126)</f>
        <v>acumulado julio</v>
      </c>
      <c r="L126" s="309"/>
      <c r="M126" s="309"/>
      <c r="N126" s="309"/>
      <c r="O126" s="309"/>
      <c r="P126" s="309"/>
      <c r="Q126" s="309"/>
      <c r="R126" s="310"/>
    </row>
    <row r="127" spans="1:24" ht="15" x14ac:dyDescent="0.25">
      <c r="A127" s="3"/>
      <c r="B127" s="88">
        <v>2019</v>
      </c>
      <c r="C127" s="308">
        <v>2021</v>
      </c>
      <c r="D127" s="310"/>
      <c r="E127" s="89">
        <v>2022</v>
      </c>
      <c r="F127" s="318" t="s">
        <v>6</v>
      </c>
      <c r="G127" s="319"/>
      <c r="H127" s="318" t="s">
        <v>7</v>
      </c>
      <c r="I127" s="319"/>
      <c r="J127" s="90"/>
      <c r="K127" s="88">
        <v>2019</v>
      </c>
      <c r="L127" s="308">
        <v>2021</v>
      </c>
      <c r="M127" s="310"/>
      <c r="N127" s="89">
        <v>2022</v>
      </c>
      <c r="O127" s="318" t="s">
        <v>6</v>
      </c>
      <c r="P127" s="319"/>
      <c r="Q127" s="318" t="s">
        <v>7</v>
      </c>
      <c r="R127" s="319"/>
    </row>
    <row r="128" spans="1:24" ht="15" x14ac:dyDescent="0.25">
      <c r="A128" s="91" t="s">
        <v>8</v>
      </c>
      <c r="B128" s="92">
        <f>B72/B7</f>
        <v>7.2050690218371924</v>
      </c>
      <c r="C128" s="325">
        <f>C72/C7</f>
        <v>5.5277377713767537</v>
      </c>
      <c r="D128" s="326"/>
      <c r="E128" s="92">
        <f t="shared" ref="E128:E139" si="68">D72/D7</f>
        <v>6.5127608323799944</v>
      </c>
      <c r="F128" s="327">
        <f>E128-C128</f>
        <v>0.98502306100324066</v>
      </c>
      <c r="G128" s="328"/>
      <c r="H128" s="327">
        <f>E128-B128</f>
        <v>-0.69230818945719808</v>
      </c>
      <c r="I128" s="328"/>
      <c r="J128" s="93"/>
      <c r="K128" s="92">
        <f>K72/K7</f>
        <v>7.0034504410568461</v>
      </c>
      <c r="L128" s="325">
        <f>L72/L7</f>
        <v>4.8435668789808917</v>
      </c>
      <c r="M128" s="326"/>
      <c r="N128" s="92">
        <f t="shared" ref="N128:N139" si="69">M72/M7</f>
        <v>6.5158814932048754</v>
      </c>
      <c r="O128" s="327">
        <f>N128-L128</f>
        <v>1.6723146142239838</v>
      </c>
      <c r="P128" s="328"/>
      <c r="Q128" s="327">
        <f>N128-K128</f>
        <v>-0.48756894785197069</v>
      </c>
      <c r="R128" s="328"/>
      <c r="W128" s="94"/>
      <c r="X128" s="94"/>
    </row>
    <row r="129" spans="1:24" ht="15" x14ac:dyDescent="0.25">
      <c r="A129" s="95" t="s">
        <v>9</v>
      </c>
      <c r="B129" s="96">
        <f t="shared" ref="B129:C139" si="70">B73/B8</f>
        <v>6.9353492144008735</v>
      </c>
      <c r="C129" s="321">
        <f t="shared" si="70"/>
        <v>5.3749325023624177</v>
      </c>
      <c r="D129" s="322"/>
      <c r="E129" s="96">
        <f t="shared" si="68"/>
        <v>6.3441860595808768</v>
      </c>
      <c r="F129" s="323">
        <f t="shared" ref="F129:F139" si="71">E129-C129</f>
        <v>0.96925355721845907</v>
      </c>
      <c r="G129" s="324"/>
      <c r="H129" s="323">
        <f t="shared" ref="H129:H139" si="72">E129-B129</f>
        <v>-0.59116315481999671</v>
      </c>
      <c r="I129" s="324"/>
      <c r="J129" s="93"/>
      <c r="K129" s="96">
        <f t="shared" ref="K129:L139" si="73">K73/K8</f>
        <v>6.7513506917747099</v>
      </c>
      <c r="L129" s="321">
        <f t="shared" si="73"/>
        <v>4.7025998589250646</v>
      </c>
      <c r="M129" s="322"/>
      <c r="N129" s="96">
        <f t="shared" si="69"/>
        <v>6.3083062423884435</v>
      </c>
      <c r="O129" s="323">
        <f t="shared" ref="O129:O139" si="74">N129-L129</f>
        <v>1.6057063834633789</v>
      </c>
      <c r="P129" s="324"/>
      <c r="Q129" s="323">
        <f t="shared" ref="Q129:Q139" si="75">N129-K129</f>
        <v>-0.44304444938626641</v>
      </c>
      <c r="R129" s="324"/>
      <c r="W129" s="94"/>
      <c r="X129" s="94"/>
    </row>
    <row r="130" spans="1:24" ht="15" x14ac:dyDescent="0.25">
      <c r="A130" s="97" t="s">
        <v>10</v>
      </c>
      <c r="B130" s="98">
        <f t="shared" si="70"/>
        <v>6.4918723325292262</v>
      </c>
      <c r="C130" s="333">
        <f t="shared" si="70"/>
        <v>5.4389104116222757</v>
      </c>
      <c r="D130" s="334"/>
      <c r="E130" s="98">
        <f t="shared" si="68"/>
        <v>6.1747347145022742</v>
      </c>
      <c r="F130" s="335">
        <f t="shared" si="71"/>
        <v>0.73582430287999845</v>
      </c>
      <c r="G130" s="336"/>
      <c r="H130" s="335">
        <f t="shared" si="72"/>
        <v>-0.31713761802695206</v>
      </c>
      <c r="I130" s="336"/>
      <c r="J130" s="99"/>
      <c r="K130" s="98">
        <f t="shared" si="73"/>
        <v>6.3767637548022664</v>
      </c>
      <c r="L130" s="333">
        <f t="shared" si="73"/>
        <v>5.3747896295349484</v>
      </c>
      <c r="M130" s="334"/>
      <c r="N130" s="98">
        <f t="shared" si="69"/>
        <v>6.3109768896894023</v>
      </c>
      <c r="O130" s="335">
        <f t="shared" si="74"/>
        <v>0.93618726015445386</v>
      </c>
      <c r="P130" s="336"/>
      <c r="Q130" s="335">
        <f t="shared" si="75"/>
        <v>-6.5786865112864135E-2</v>
      </c>
      <c r="R130" s="336"/>
      <c r="W130" s="94"/>
      <c r="X130" s="94"/>
    </row>
    <row r="131" spans="1:24" ht="15" x14ac:dyDescent="0.25">
      <c r="A131" s="25" t="s">
        <v>11</v>
      </c>
      <c r="B131" s="100">
        <f t="shared" si="70"/>
        <v>7.0683603219237856</v>
      </c>
      <c r="C131" s="329">
        <f t="shared" si="70"/>
        <v>5.3795045651043072</v>
      </c>
      <c r="D131" s="330"/>
      <c r="E131" s="100">
        <f t="shared" si="68"/>
        <v>6.5296760940537766</v>
      </c>
      <c r="F131" s="331">
        <f t="shared" si="71"/>
        <v>1.1501715289494694</v>
      </c>
      <c r="G131" s="332"/>
      <c r="H131" s="331">
        <f t="shared" si="72"/>
        <v>-0.53868422787000902</v>
      </c>
      <c r="I131" s="332"/>
      <c r="J131" s="99"/>
      <c r="K131" s="100">
        <f t="shared" si="73"/>
        <v>7.010571416370512</v>
      </c>
      <c r="L131" s="329">
        <f t="shared" si="73"/>
        <v>4.509902250897448</v>
      </c>
      <c r="M131" s="330"/>
      <c r="N131" s="100">
        <f t="shared" si="69"/>
        <v>6.4344584069279183</v>
      </c>
      <c r="O131" s="331">
        <f t="shared" si="74"/>
        <v>1.9245561560304703</v>
      </c>
      <c r="P131" s="332"/>
      <c r="Q131" s="331">
        <f t="shared" si="75"/>
        <v>-0.57611300944259369</v>
      </c>
      <c r="R131" s="332"/>
      <c r="W131" s="94"/>
      <c r="X131" s="94"/>
    </row>
    <row r="132" spans="1:24" ht="15" x14ac:dyDescent="0.25">
      <c r="A132" s="25" t="s">
        <v>12</v>
      </c>
      <c r="B132" s="100">
        <f t="shared" si="70"/>
        <v>7.5883063234826817</v>
      </c>
      <c r="C132" s="329">
        <f t="shared" si="70"/>
        <v>5.3867915820564889</v>
      </c>
      <c r="D132" s="330"/>
      <c r="E132" s="100">
        <f t="shared" si="68"/>
        <v>6.3388712639839708</v>
      </c>
      <c r="F132" s="331">
        <f t="shared" si="71"/>
        <v>0.95207968192748194</v>
      </c>
      <c r="G132" s="332"/>
      <c r="H132" s="331">
        <f t="shared" si="72"/>
        <v>-1.2494350594987109</v>
      </c>
      <c r="I132" s="332"/>
      <c r="J132" s="99"/>
      <c r="K132" s="100">
        <f t="shared" si="73"/>
        <v>6.9399893174065577</v>
      </c>
      <c r="L132" s="329">
        <f t="shared" si="73"/>
        <v>4.5788981366327581</v>
      </c>
      <c r="M132" s="330"/>
      <c r="N132" s="100">
        <f t="shared" si="69"/>
        <v>6.2498391844213561</v>
      </c>
      <c r="O132" s="331">
        <f t="shared" si="74"/>
        <v>1.670941047788598</v>
      </c>
      <c r="P132" s="332"/>
      <c r="Q132" s="331">
        <f t="shared" si="75"/>
        <v>-0.69015013298520156</v>
      </c>
      <c r="R132" s="332"/>
      <c r="W132" s="94"/>
      <c r="X132" s="94"/>
    </row>
    <row r="133" spans="1:24" ht="15" x14ac:dyDescent="0.25">
      <c r="A133" s="25" t="s">
        <v>13</v>
      </c>
      <c r="B133" s="100">
        <f t="shared" si="70"/>
        <v>3.9579803068468058</v>
      </c>
      <c r="C133" s="329">
        <f t="shared" si="70"/>
        <v>4.5977588871715609</v>
      </c>
      <c r="D133" s="330"/>
      <c r="E133" s="100">
        <f t="shared" si="68"/>
        <v>3.865042174320525</v>
      </c>
      <c r="F133" s="331">
        <f t="shared" si="71"/>
        <v>-0.7327167128510359</v>
      </c>
      <c r="G133" s="332"/>
      <c r="H133" s="331">
        <f t="shared" si="72"/>
        <v>-9.2938132526280803E-2</v>
      </c>
      <c r="I133" s="332"/>
      <c r="J133" s="99"/>
      <c r="K133" s="100">
        <f t="shared" si="73"/>
        <v>4.1009425878320478</v>
      </c>
      <c r="L133" s="329">
        <f t="shared" si="73"/>
        <v>4.1825825825825822</v>
      </c>
      <c r="M133" s="330"/>
      <c r="N133" s="100">
        <f t="shared" si="69"/>
        <v>4.14618104086163</v>
      </c>
      <c r="O133" s="331">
        <f t="shared" si="74"/>
        <v>-3.6401541720952224E-2</v>
      </c>
      <c r="P133" s="332"/>
      <c r="Q133" s="331">
        <f t="shared" si="75"/>
        <v>4.5238453029582182E-2</v>
      </c>
      <c r="R133" s="332"/>
      <c r="W133" s="94"/>
      <c r="X133" s="94"/>
    </row>
    <row r="134" spans="1:24" ht="15" x14ac:dyDescent="0.25">
      <c r="A134" s="101" t="s">
        <v>14</v>
      </c>
      <c r="B134" s="102">
        <f t="shared" si="70"/>
        <v>5.064827216715778</v>
      </c>
      <c r="C134" s="337">
        <f t="shared" si="70"/>
        <v>3.4602739726027396</v>
      </c>
      <c r="D134" s="338"/>
      <c r="E134" s="102">
        <f t="shared" si="68"/>
        <v>3.8056493705864294</v>
      </c>
      <c r="F134" s="339">
        <f t="shared" si="71"/>
        <v>0.34537539798368977</v>
      </c>
      <c r="G134" s="340"/>
      <c r="H134" s="339">
        <f t="shared" si="72"/>
        <v>-1.2591778461293486</v>
      </c>
      <c r="I134" s="340"/>
      <c r="J134" s="99"/>
      <c r="K134" s="102">
        <f t="shared" si="73"/>
        <v>4.6325548971767168</v>
      </c>
      <c r="L134" s="337">
        <f t="shared" si="73"/>
        <v>2.7630217316315973</v>
      </c>
      <c r="M134" s="338"/>
      <c r="N134" s="102">
        <f t="shared" si="69"/>
        <v>3.8436773385798606</v>
      </c>
      <c r="O134" s="339">
        <f t="shared" si="74"/>
        <v>1.0806556069482633</v>
      </c>
      <c r="P134" s="340"/>
      <c r="Q134" s="339">
        <f t="shared" si="75"/>
        <v>-0.78887755859685615</v>
      </c>
      <c r="R134" s="340"/>
      <c r="W134" s="94"/>
      <c r="X134" s="94"/>
    </row>
    <row r="135" spans="1:24" ht="15" x14ac:dyDescent="0.25">
      <c r="A135" s="103" t="s">
        <v>15</v>
      </c>
      <c r="B135" s="104">
        <f t="shared" si="70"/>
        <v>7.917118730808598</v>
      </c>
      <c r="C135" s="321">
        <f t="shared" si="70"/>
        <v>6.1035396354387457</v>
      </c>
      <c r="D135" s="322"/>
      <c r="E135" s="104">
        <f t="shared" si="68"/>
        <v>7.1155217972290039</v>
      </c>
      <c r="F135" s="323">
        <f t="shared" si="71"/>
        <v>1.0119821617902582</v>
      </c>
      <c r="G135" s="324"/>
      <c r="H135" s="323">
        <f t="shared" si="72"/>
        <v>-0.80159693357959405</v>
      </c>
      <c r="I135" s="324"/>
      <c r="J135" s="93"/>
      <c r="K135" s="104">
        <f t="shared" si="73"/>
        <v>7.6882784253377281</v>
      </c>
      <c r="L135" s="321">
        <f t="shared" si="73"/>
        <v>5.3308413113891975</v>
      </c>
      <c r="M135" s="322"/>
      <c r="N135" s="104">
        <f t="shared" si="69"/>
        <v>7.3159485064421723</v>
      </c>
      <c r="O135" s="323">
        <f t="shared" si="74"/>
        <v>1.9851071950529748</v>
      </c>
      <c r="P135" s="324"/>
      <c r="Q135" s="323">
        <f t="shared" si="75"/>
        <v>-0.37232991889555578</v>
      </c>
      <c r="R135" s="324"/>
      <c r="W135" s="94"/>
      <c r="X135" s="94"/>
    </row>
    <row r="136" spans="1:24" ht="15" x14ac:dyDescent="0.25">
      <c r="A136" s="24" t="s">
        <v>16</v>
      </c>
      <c r="B136" s="105">
        <f t="shared" si="70"/>
        <v>8.5445669291338575</v>
      </c>
      <c r="C136" s="345">
        <f t="shared" si="70"/>
        <v>4.8560525757896968</v>
      </c>
      <c r="D136" s="346"/>
      <c r="E136" s="105">
        <f t="shared" si="68"/>
        <v>7.5785000745489786</v>
      </c>
      <c r="F136" s="347">
        <f t="shared" si="71"/>
        <v>2.7224474987592817</v>
      </c>
      <c r="G136" s="348"/>
      <c r="H136" s="347">
        <f t="shared" si="72"/>
        <v>-0.96606685458487895</v>
      </c>
      <c r="I136" s="348"/>
      <c r="J136" s="99"/>
      <c r="K136" s="105">
        <f t="shared" si="73"/>
        <v>7.642175719341437</v>
      </c>
      <c r="L136" s="345">
        <f t="shared" si="73"/>
        <v>4.1880285944422067</v>
      </c>
      <c r="M136" s="346"/>
      <c r="N136" s="105">
        <f t="shared" si="69"/>
        <v>6.9101787136158546</v>
      </c>
      <c r="O136" s="347">
        <f t="shared" si="74"/>
        <v>2.7221501191736479</v>
      </c>
      <c r="P136" s="348"/>
      <c r="Q136" s="347">
        <f t="shared" si="75"/>
        <v>-0.73199700572558246</v>
      </c>
      <c r="R136" s="348"/>
      <c r="W136" s="94"/>
      <c r="X136" s="94"/>
    </row>
    <row r="137" spans="1:24" ht="15" x14ac:dyDescent="0.25">
      <c r="A137" s="25" t="s">
        <v>12</v>
      </c>
      <c r="B137" s="106">
        <f t="shared" si="70"/>
        <v>8.2583329400846264</v>
      </c>
      <c r="C137" s="341">
        <f t="shared" si="70"/>
        <v>6.4211948262470031</v>
      </c>
      <c r="D137" s="342"/>
      <c r="E137" s="106">
        <f t="shared" si="68"/>
        <v>7.3003359210505163</v>
      </c>
      <c r="F137" s="343">
        <f t="shared" si="71"/>
        <v>0.87914109480351321</v>
      </c>
      <c r="G137" s="344"/>
      <c r="H137" s="343">
        <f t="shared" si="72"/>
        <v>-0.95799701903411005</v>
      </c>
      <c r="I137" s="344"/>
      <c r="J137" s="99"/>
      <c r="K137" s="106">
        <f t="shared" si="73"/>
        <v>7.8666539128472657</v>
      </c>
      <c r="L137" s="341">
        <f t="shared" si="73"/>
        <v>5.4405234050776183</v>
      </c>
      <c r="M137" s="342"/>
      <c r="N137" s="106">
        <f t="shared" si="69"/>
        <v>7.5170765866483205</v>
      </c>
      <c r="O137" s="343">
        <f t="shared" si="74"/>
        <v>2.0765531815707021</v>
      </c>
      <c r="P137" s="344"/>
      <c r="Q137" s="343">
        <f t="shared" si="75"/>
        <v>-0.34957732619894522</v>
      </c>
      <c r="R137" s="344"/>
      <c r="W137" s="94"/>
      <c r="X137" s="94"/>
    </row>
    <row r="138" spans="1:24" ht="15" x14ac:dyDescent="0.25">
      <c r="A138" s="25" t="s">
        <v>13</v>
      </c>
      <c r="B138" s="106">
        <f t="shared" si="70"/>
        <v>7.959677419354839</v>
      </c>
      <c r="C138" s="341">
        <f t="shared" si="70"/>
        <v>5.5065394511149224</v>
      </c>
      <c r="D138" s="342"/>
      <c r="E138" s="106">
        <f t="shared" si="68"/>
        <v>6.7787752199804459</v>
      </c>
      <c r="F138" s="343">
        <f t="shared" si="71"/>
        <v>1.2722357688655235</v>
      </c>
      <c r="G138" s="344"/>
      <c r="H138" s="343">
        <f t="shared" si="72"/>
        <v>-1.1809021993743931</v>
      </c>
      <c r="I138" s="344"/>
      <c r="J138" s="99"/>
      <c r="K138" s="106">
        <f t="shared" si="73"/>
        <v>7.6350821789994976</v>
      </c>
      <c r="L138" s="341">
        <f t="shared" si="73"/>
        <v>5.3983952086612659</v>
      </c>
      <c r="M138" s="342"/>
      <c r="N138" s="106">
        <f t="shared" si="69"/>
        <v>7.1564244048557466</v>
      </c>
      <c r="O138" s="343">
        <f t="shared" si="74"/>
        <v>1.7580291961944807</v>
      </c>
      <c r="P138" s="344"/>
      <c r="Q138" s="343">
        <f t="shared" si="75"/>
        <v>-0.47865777414375099</v>
      </c>
      <c r="R138" s="344"/>
      <c r="W138" s="94"/>
      <c r="X138" s="94"/>
    </row>
    <row r="139" spans="1:24" ht="15" x14ac:dyDescent="0.25">
      <c r="A139" s="26" t="s">
        <v>14</v>
      </c>
      <c r="B139" s="107">
        <f t="shared" si="70"/>
        <v>6.2364801792270832</v>
      </c>
      <c r="C139" s="349">
        <f t="shared" si="70"/>
        <v>6.6844494892167994</v>
      </c>
      <c r="D139" s="350"/>
      <c r="E139" s="107">
        <f t="shared" si="68"/>
        <v>6.2486119679210361</v>
      </c>
      <c r="F139" s="351">
        <f t="shared" si="71"/>
        <v>-0.43583752129576325</v>
      </c>
      <c r="G139" s="352"/>
      <c r="H139" s="351">
        <f t="shared" si="72"/>
        <v>1.2131788693952927E-2</v>
      </c>
      <c r="I139" s="352"/>
      <c r="J139" s="99"/>
      <c r="K139" s="107">
        <f t="shared" si="73"/>
        <v>7.0618834174643403</v>
      </c>
      <c r="L139" s="349">
        <f t="shared" si="73"/>
        <v>6.0384313725490193</v>
      </c>
      <c r="M139" s="350"/>
      <c r="N139" s="107">
        <f t="shared" si="69"/>
        <v>6.7784836679652383</v>
      </c>
      <c r="O139" s="351">
        <f t="shared" si="74"/>
        <v>0.74005229541621897</v>
      </c>
      <c r="P139" s="352"/>
      <c r="Q139" s="351">
        <f t="shared" si="75"/>
        <v>-0.28339974949910207</v>
      </c>
      <c r="R139" s="352"/>
      <c r="W139" s="94"/>
      <c r="X139" s="94"/>
    </row>
    <row r="140" spans="1:24" ht="15" x14ac:dyDescent="0.25">
      <c r="A140" s="312" t="s">
        <v>17</v>
      </c>
      <c r="B140" s="313"/>
      <c r="C140" s="313"/>
      <c r="D140" s="313"/>
      <c r="E140" s="313"/>
      <c r="F140" s="313"/>
      <c r="G140" s="313"/>
      <c r="H140" s="313"/>
      <c r="I140" s="313"/>
      <c r="J140" s="313"/>
      <c r="K140" s="313"/>
      <c r="L140" s="313"/>
      <c r="M140" s="313"/>
      <c r="N140" s="313"/>
      <c r="O140" s="313"/>
      <c r="P140" s="313"/>
      <c r="Q140" s="313"/>
      <c r="R140" s="314"/>
    </row>
    <row r="141" spans="1:24" ht="21" x14ac:dyDescent="0.35">
      <c r="A141" s="320" t="s">
        <v>67</v>
      </c>
      <c r="B141" s="320"/>
      <c r="C141" s="320"/>
      <c r="D141" s="320"/>
      <c r="E141" s="320"/>
      <c r="F141" s="320"/>
      <c r="G141" s="320"/>
      <c r="H141" s="320"/>
      <c r="I141" s="320"/>
      <c r="J141" s="320"/>
      <c r="K141" s="320"/>
      <c r="L141" s="320"/>
      <c r="M141" s="320"/>
      <c r="N141" s="320"/>
      <c r="O141" s="320"/>
      <c r="P141" s="320"/>
      <c r="Q141" s="320"/>
      <c r="R141" s="320"/>
    </row>
    <row r="142" spans="1:24" ht="15" x14ac:dyDescent="0.25">
      <c r="A142" s="53"/>
      <c r="B142" s="308" t="s">
        <v>116</v>
      </c>
      <c r="C142" s="309"/>
      <c r="D142" s="309"/>
      <c r="E142" s="309"/>
      <c r="F142" s="309"/>
      <c r="G142" s="309"/>
      <c r="H142" s="309"/>
      <c r="I142" s="310"/>
      <c r="J142" s="87"/>
      <c r="K142" s="308" t="str">
        <f>CONCATENATE("acumulado ",B142)</f>
        <v>acumulado julio</v>
      </c>
      <c r="L142" s="309"/>
      <c r="M142" s="309"/>
      <c r="N142" s="309"/>
      <c r="O142" s="309"/>
      <c r="P142" s="309"/>
      <c r="Q142" s="309"/>
      <c r="R142" s="310"/>
    </row>
    <row r="143" spans="1:24" ht="15" x14ac:dyDescent="0.25">
      <c r="A143" s="3"/>
      <c r="B143" s="88">
        <v>2019</v>
      </c>
      <c r="C143" s="308">
        <v>2021</v>
      </c>
      <c r="D143" s="310"/>
      <c r="E143" s="89">
        <v>2022</v>
      </c>
      <c r="F143" s="318" t="s">
        <v>6</v>
      </c>
      <c r="G143" s="319"/>
      <c r="H143" s="318" t="s">
        <v>7</v>
      </c>
      <c r="I143" s="319"/>
      <c r="J143" s="90"/>
      <c r="K143" s="88">
        <v>2019</v>
      </c>
      <c r="L143" s="308">
        <v>2021</v>
      </c>
      <c r="M143" s="310"/>
      <c r="N143" s="89">
        <v>2022</v>
      </c>
      <c r="O143" s="318" t="s">
        <v>6</v>
      </c>
      <c r="P143" s="319"/>
      <c r="Q143" s="318" t="s">
        <v>7</v>
      </c>
      <c r="R143" s="319"/>
    </row>
    <row r="144" spans="1:24" ht="15" x14ac:dyDescent="0.25">
      <c r="A144" s="91" t="s">
        <v>19</v>
      </c>
      <c r="B144" s="92">
        <f t="shared" ref="B144:D156" si="76">B88/B23</f>
        <v>7.2050690218371924</v>
      </c>
      <c r="C144" s="353">
        <f t="shared" si="76"/>
        <v>5.5277377713767537</v>
      </c>
      <c r="D144" s="353">
        <f t="shared" si="76"/>
        <v>6.5127608323799944</v>
      </c>
      <c r="E144" s="108">
        <f t="shared" ref="E144:E156" si="77">D88/D23</f>
        <v>6.5127608323799944</v>
      </c>
      <c r="F144" s="327">
        <f>E144-C144</f>
        <v>0.98502306100324066</v>
      </c>
      <c r="G144" s="328"/>
      <c r="H144" s="327">
        <f>E144-B144</f>
        <v>-0.69230818945719808</v>
      </c>
      <c r="I144" s="328"/>
      <c r="J144" s="93"/>
      <c r="K144" s="92">
        <f t="shared" ref="K144:M156" si="78">K88/K23</f>
        <v>7.0034504410568461</v>
      </c>
      <c r="L144" s="353">
        <f t="shared" si="78"/>
        <v>4.8435668789808917</v>
      </c>
      <c r="M144" s="353">
        <f t="shared" si="78"/>
        <v>6.5158814932048754</v>
      </c>
      <c r="N144" s="108">
        <f t="shared" ref="N144:N156" si="79">M88/M23</f>
        <v>6.5158814932048754</v>
      </c>
      <c r="O144" s="327">
        <f>N144-L144</f>
        <v>1.6723146142239838</v>
      </c>
      <c r="P144" s="328"/>
      <c r="Q144" s="327">
        <f>N144-K144</f>
        <v>-0.48756894785197069</v>
      </c>
      <c r="R144" s="328"/>
      <c r="W144" s="94"/>
      <c r="X144" s="94"/>
    </row>
    <row r="145" spans="1:24" ht="15" x14ac:dyDescent="0.25">
      <c r="A145" s="109" t="s">
        <v>20</v>
      </c>
      <c r="B145" s="92">
        <f t="shared" si="76"/>
        <v>4.4726480793365653</v>
      </c>
      <c r="C145" s="353">
        <f t="shared" si="76"/>
        <v>3.9629041090971118</v>
      </c>
      <c r="D145" s="353">
        <f t="shared" si="76"/>
        <v>3.9605709096010573</v>
      </c>
      <c r="E145" s="108">
        <f t="shared" si="77"/>
        <v>3.9605709096010573</v>
      </c>
      <c r="F145" s="323">
        <f t="shared" ref="F145:F166" si="80">E145-C145</f>
        <v>-2.3331994960544833E-3</v>
      </c>
      <c r="G145" s="324"/>
      <c r="H145" s="323">
        <f t="shared" ref="H145:H166" si="81">E145-B145</f>
        <v>-0.51207716973550799</v>
      </c>
      <c r="I145" s="324"/>
      <c r="J145" s="93"/>
      <c r="K145" s="92">
        <f t="shared" si="78"/>
        <v>4.4053643544136909</v>
      </c>
      <c r="L145" s="353">
        <f t="shared" si="78"/>
        <v>3.1062996528364692</v>
      </c>
      <c r="M145" s="353">
        <f t="shared" si="78"/>
        <v>3.9326778349675027</v>
      </c>
      <c r="N145" s="108">
        <f t="shared" si="79"/>
        <v>3.9326778349675027</v>
      </c>
      <c r="O145" s="323">
        <f t="shared" ref="O145:O166" si="82">N145-L145</f>
        <v>0.82637818213103342</v>
      </c>
      <c r="P145" s="324"/>
      <c r="Q145" s="323">
        <f t="shared" ref="Q145:Q166" si="83">N145-K145</f>
        <v>-0.47268651944618822</v>
      </c>
      <c r="R145" s="324"/>
      <c r="W145" s="94"/>
      <c r="X145" s="94"/>
    </row>
    <row r="146" spans="1:24" ht="15" x14ac:dyDescent="0.25">
      <c r="A146" s="110" t="s">
        <v>21</v>
      </c>
      <c r="B146" s="98" t="e">
        <f t="shared" si="76"/>
        <v>#REF!</v>
      </c>
      <c r="C146" s="354" t="e">
        <f t="shared" si="76"/>
        <v>#REF!</v>
      </c>
      <c r="D146" s="354" t="e">
        <f t="shared" si="76"/>
        <v>#REF!</v>
      </c>
      <c r="E146" s="111" t="e">
        <f t="shared" si="77"/>
        <v>#REF!</v>
      </c>
      <c r="F146" s="335" t="e">
        <f t="shared" si="80"/>
        <v>#REF!</v>
      </c>
      <c r="G146" s="336"/>
      <c r="H146" s="335" t="e">
        <f t="shared" si="81"/>
        <v>#REF!</v>
      </c>
      <c r="I146" s="336"/>
      <c r="J146" s="99"/>
      <c r="K146" s="98" t="e">
        <f t="shared" si="78"/>
        <v>#REF!</v>
      </c>
      <c r="L146" s="354" t="e">
        <f t="shared" si="78"/>
        <v>#REF!</v>
      </c>
      <c r="M146" s="354" t="e">
        <f t="shared" si="78"/>
        <v>#REF!</v>
      </c>
      <c r="N146" s="111" t="e">
        <f t="shared" si="79"/>
        <v>#REF!</v>
      </c>
      <c r="O146" s="335" t="e">
        <f t="shared" si="82"/>
        <v>#REF!</v>
      </c>
      <c r="P146" s="336"/>
      <c r="Q146" s="335" t="e">
        <f t="shared" si="83"/>
        <v>#REF!</v>
      </c>
      <c r="R146" s="336"/>
      <c r="W146" s="94"/>
      <c r="X146" s="94"/>
    </row>
    <row r="147" spans="1:24" ht="15" x14ac:dyDescent="0.25">
      <c r="A147" s="97" t="s">
        <v>22</v>
      </c>
      <c r="B147" s="98" t="e">
        <f t="shared" si="76"/>
        <v>#REF!</v>
      </c>
      <c r="C147" s="354" t="e">
        <f t="shared" si="76"/>
        <v>#REF!</v>
      </c>
      <c r="D147" s="354" t="e">
        <f t="shared" si="76"/>
        <v>#REF!</v>
      </c>
      <c r="E147" s="111" t="e">
        <f t="shared" si="77"/>
        <v>#REF!</v>
      </c>
      <c r="F147" s="335" t="e">
        <f t="shared" si="80"/>
        <v>#REF!</v>
      </c>
      <c r="G147" s="336"/>
      <c r="H147" s="335" t="e">
        <f t="shared" si="81"/>
        <v>#REF!</v>
      </c>
      <c r="I147" s="336"/>
      <c r="J147" s="99"/>
      <c r="K147" s="98" t="e">
        <f t="shared" si="78"/>
        <v>#REF!</v>
      </c>
      <c r="L147" s="354" t="e">
        <f t="shared" si="78"/>
        <v>#REF!</v>
      </c>
      <c r="M147" s="354" t="e">
        <f t="shared" si="78"/>
        <v>#REF!</v>
      </c>
      <c r="N147" s="111" t="e">
        <f t="shared" si="79"/>
        <v>#REF!</v>
      </c>
      <c r="O147" s="335" t="e">
        <f t="shared" si="82"/>
        <v>#REF!</v>
      </c>
      <c r="P147" s="336"/>
      <c r="Q147" s="335" t="e">
        <f t="shared" si="83"/>
        <v>#REF!</v>
      </c>
      <c r="R147" s="336"/>
      <c r="W147" s="94"/>
      <c r="X147" s="94"/>
    </row>
    <row r="148" spans="1:24" ht="15" x14ac:dyDescent="0.25">
      <c r="A148" s="97" t="s">
        <v>23</v>
      </c>
      <c r="B148" s="98" t="e">
        <f t="shared" si="76"/>
        <v>#REF!</v>
      </c>
      <c r="C148" s="354" t="e">
        <f t="shared" si="76"/>
        <v>#REF!</v>
      </c>
      <c r="D148" s="354" t="e">
        <f t="shared" si="76"/>
        <v>#REF!</v>
      </c>
      <c r="E148" s="111" t="e">
        <f t="shared" si="77"/>
        <v>#REF!</v>
      </c>
      <c r="F148" s="335" t="e">
        <f t="shared" si="80"/>
        <v>#REF!</v>
      </c>
      <c r="G148" s="336"/>
      <c r="H148" s="335" t="e">
        <f t="shared" si="81"/>
        <v>#REF!</v>
      </c>
      <c r="I148" s="336"/>
      <c r="J148" s="99"/>
      <c r="K148" s="98" t="e">
        <f t="shared" si="78"/>
        <v>#REF!</v>
      </c>
      <c r="L148" s="354" t="e">
        <f t="shared" si="78"/>
        <v>#REF!</v>
      </c>
      <c r="M148" s="354" t="e">
        <f t="shared" si="78"/>
        <v>#REF!</v>
      </c>
      <c r="N148" s="111" t="e">
        <f t="shared" si="79"/>
        <v>#REF!</v>
      </c>
      <c r="O148" s="335" t="e">
        <f t="shared" si="82"/>
        <v>#REF!</v>
      </c>
      <c r="P148" s="336"/>
      <c r="Q148" s="335" t="e">
        <f t="shared" si="83"/>
        <v>#REF!</v>
      </c>
      <c r="R148" s="336"/>
      <c r="W148" s="94"/>
      <c r="X148" s="94"/>
    </row>
    <row r="149" spans="1:24" ht="15" x14ac:dyDescent="0.25">
      <c r="A149" s="112" t="s">
        <v>68</v>
      </c>
      <c r="B149" s="102" t="e">
        <f t="shared" si="76"/>
        <v>#REF!</v>
      </c>
      <c r="C149" s="356" t="e">
        <f t="shared" si="76"/>
        <v>#REF!</v>
      </c>
      <c r="D149" s="356" t="e">
        <f t="shared" si="76"/>
        <v>#REF!</v>
      </c>
      <c r="E149" s="113" t="e">
        <f t="shared" si="77"/>
        <v>#REF!</v>
      </c>
      <c r="F149" s="331" t="e">
        <f t="shared" si="80"/>
        <v>#REF!</v>
      </c>
      <c r="G149" s="332"/>
      <c r="H149" s="331" t="e">
        <f t="shared" si="81"/>
        <v>#REF!</v>
      </c>
      <c r="I149" s="332"/>
      <c r="J149" s="99"/>
      <c r="K149" s="102" t="e">
        <f t="shared" si="78"/>
        <v>#REF!</v>
      </c>
      <c r="L149" s="356" t="e">
        <f t="shared" si="78"/>
        <v>#REF!</v>
      </c>
      <c r="M149" s="356" t="e">
        <f t="shared" si="78"/>
        <v>#REF!</v>
      </c>
      <c r="N149" s="113" t="e">
        <f t="shared" si="79"/>
        <v>#REF!</v>
      </c>
      <c r="O149" s="331" t="e">
        <f t="shared" si="82"/>
        <v>#REF!</v>
      </c>
      <c r="P149" s="332"/>
      <c r="Q149" s="331" t="e">
        <f t="shared" si="83"/>
        <v>#REF!</v>
      </c>
      <c r="R149" s="332"/>
      <c r="W149" s="94"/>
      <c r="X149" s="94"/>
    </row>
    <row r="150" spans="1:24" ht="15" x14ac:dyDescent="0.25">
      <c r="A150" s="114" t="s">
        <v>25</v>
      </c>
      <c r="B150" s="96">
        <f t="shared" si="76"/>
        <v>8.2978204816984764</v>
      </c>
      <c r="C150" s="355">
        <f t="shared" si="76"/>
        <v>7.0623981968180178</v>
      </c>
      <c r="D150" s="355">
        <f t="shared" si="76"/>
        <v>7.5929733986699333</v>
      </c>
      <c r="E150" s="115">
        <f t="shared" si="77"/>
        <v>7.5929733986699333</v>
      </c>
      <c r="F150" s="323">
        <f t="shared" si="80"/>
        <v>0.53057520185191542</v>
      </c>
      <c r="G150" s="324"/>
      <c r="H150" s="323">
        <f t="shared" si="81"/>
        <v>-0.70484708302854315</v>
      </c>
      <c r="I150" s="324"/>
      <c r="J150" s="93"/>
      <c r="K150" s="96">
        <f t="shared" si="78"/>
        <v>7.6975251766952857</v>
      </c>
      <c r="L150" s="355">
        <f t="shared" si="78"/>
        <v>6.6930911809083486</v>
      </c>
      <c r="M150" s="355">
        <f t="shared" si="78"/>
        <v>7.2408420943117502</v>
      </c>
      <c r="N150" s="115">
        <f t="shared" si="79"/>
        <v>7.2408420943117502</v>
      </c>
      <c r="O150" s="323">
        <f t="shared" si="82"/>
        <v>0.54775091340340154</v>
      </c>
      <c r="P150" s="324"/>
      <c r="Q150" s="323">
        <f t="shared" si="83"/>
        <v>-0.4566830823835355</v>
      </c>
      <c r="R150" s="324"/>
      <c r="W150" s="94"/>
      <c r="X150" s="94"/>
    </row>
    <row r="151" spans="1:24" ht="15" x14ac:dyDescent="0.25">
      <c r="A151" s="116" t="s">
        <v>26</v>
      </c>
      <c r="B151" s="117">
        <f t="shared" si="76"/>
        <v>9.1066670277296353</v>
      </c>
      <c r="C151" s="358">
        <f t="shared" si="76"/>
        <v>8.1160173160173166</v>
      </c>
      <c r="D151" s="358">
        <f t="shared" si="76"/>
        <v>8.7067918909632347</v>
      </c>
      <c r="E151" s="118">
        <f t="shared" si="77"/>
        <v>8.7067918909632347</v>
      </c>
      <c r="F151" s="347">
        <f t="shared" si="80"/>
        <v>0.59077457494591812</v>
      </c>
      <c r="G151" s="348"/>
      <c r="H151" s="347">
        <f t="shared" si="81"/>
        <v>-0.39987513676640063</v>
      </c>
      <c r="I151" s="348"/>
      <c r="J151" s="99"/>
      <c r="K151" s="117">
        <f t="shared" si="78"/>
        <v>8.924470741466914</v>
      </c>
      <c r="L151" s="358">
        <f t="shared" si="78"/>
        <v>7.7726621539343146</v>
      </c>
      <c r="M151" s="358">
        <f t="shared" si="78"/>
        <v>8.2365114139661042</v>
      </c>
      <c r="N151" s="118">
        <f t="shared" si="79"/>
        <v>8.2365114139661042</v>
      </c>
      <c r="O151" s="347">
        <f t="shared" si="82"/>
        <v>0.46384926003178961</v>
      </c>
      <c r="P151" s="348"/>
      <c r="Q151" s="347">
        <f t="shared" si="83"/>
        <v>-0.68795932750080979</v>
      </c>
      <c r="R151" s="348"/>
      <c r="W151" s="94"/>
      <c r="X151" s="94"/>
    </row>
    <row r="152" spans="1:24" ht="15" x14ac:dyDescent="0.25">
      <c r="A152" s="119" t="s">
        <v>27</v>
      </c>
      <c r="B152" s="106">
        <f t="shared" si="76"/>
        <v>8.6607000795544948</v>
      </c>
      <c r="C152" s="357">
        <f t="shared" si="76"/>
        <v>6.632944228274968</v>
      </c>
      <c r="D152" s="357">
        <f t="shared" si="76"/>
        <v>6.6076233183856505</v>
      </c>
      <c r="E152" s="120">
        <f t="shared" si="77"/>
        <v>6.6076233183856505</v>
      </c>
      <c r="F152" s="343">
        <f t="shared" si="80"/>
        <v>-2.5320909889317456E-2</v>
      </c>
      <c r="G152" s="344"/>
      <c r="H152" s="343">
        <f t="shared" si="81"/>
        <v>-2.0530767611688443</v>
      </c>
      <c r="I152" s="344"/>
      <c r="J152" s="99"/>
      <c r="K152" s="106">
        <f t="shared" si="78"/>
        <v>9.4087636932707355</v>
      </c>
      <c r="L152" s="357">
        <f t="shared" si="78"/>
        <v>6.6024667931688805</v>
      </c>
      <c r="M152" s="357">
        <f t="shared" si="78"/>
        <v>7.9352246187663145</v>
      </c>
      <c r="N152" s="120">
        <f t="shared" si="79"/>
        <v>7.9352246187663145</v>
      </c>
      <c r="O152" s="343">
        <f t="shared" si="82"/>
        <v>1.3327578255974339</v>
      </c>
      <c r="P152" s="344"/>
      <c r="Q152" s="343">
        <f t="shared" si="83"/>
        <v>-1.473539074504421</v>
      </c>
      <c r="R152" s="344"/>
      <c r="W152" s="94"/>
      <c r="X152" s="94"/>
    </row>
    <row r="153" spans="1:24" ht="15" x14ac:dyDescent="0.25">
      <c r="A153" s="119" t="s">
        <v>28</v>
      </c>
      <c r="B153" s="106">
        <f t="shared" si="76"/>
        <v>5.9455445544554459</v>
      </c>
      <c r="C153" s="357">
        <f t="shared" si="76"/>
        <v>5.3571428571428568</v>
      </c>
      <c r="D153" s="357">
        <f t="shared" si="76"/>
        <v>4.6439790575916229</v>
      </c>
      <c r="E153" s="120">
        <f t="shared" si="77"/>
        <v>4.6439790575916229</v>
      </c>
      <c r="F153" s="343">
        <f t="shared" si="80"/>
        <v>-0.71316379955123388</v>
      </c>
      <c r="G153" s="344"/>
      <c r="H153" s="343">
        <f t="shared" si="81"/>
        <v>-1.3015654968638231</v>
      </c>
      <c r="I153" s="344"/>
      <c r="J153" s="99"/>
      <c r="K153" s="106">
        <f t="shared" si="78"/>
        <v>6.8526211671612263</v>
      </c>
      <c r="L153" s="357">
        <f t="shared" si="78"/>
        <v>5.91796875</v>
      </c>
      <c r="M153" s="357">
        <f t="shared" si="78"/>
        <v>5.0976702508960576</v>
      </c>
      <c r="N153" s="120">
        <f t="shared" si="79"/>
        <v>5.0976702508960576</v>
      </c>
      <c r="O153" s="343">
        <f t="shared" si="82"/>
        <v>-0.82029849910394237</v>
      </c>
      <c r="P153" s="344"/>
      <c r="Q153" s="343">
        <f t="shared" si="83"/>
        <v>-1.7549509162651686</v>
      </c>
      <c r="R153" s="344"/>
      <c r="W153" s="94"/>
      <c r="X153" s="94"/>
    </row>
    <row r="154" spans="1:24" ht="15" x14ac:dyDescent="0.25">
      <c r="A154" s="119" t="s">
        <v>29</v>
      </c>
      <c r="B154" s="106">
        <f t="shared" si="76"/>
        <v>7.903471634208298</v>
      </c>
      <c r="C154" s="357">
        <f t="shared" si="76"/>
        <v>7.2047244094488185</v>
      </c>
      <c r="D154" s="357">
        <f t="shared" si="76"/>
        <v>8.0285578296049493</v>
      </c>
      <c r="E154" s="120">
        <f t="shared" si="77"/>
        <v>8.0285578296049493</v>
      </c>
      <c r="F154" s="343">
        <f t="shared" si="80"/>
        <v>0.82383342015613081</v>
      </c>
      <c r="G154" s="344"/>
      <c r="H154" s="343">
        <f t="shared" si="81"/>
        <v>0.12508619539665133</v>
      </c>
      <c r="I154" s="344"/>
      <c r="J154" s="99"/>
      <c r="K154" s="106">
        <f t="shared" si="78"/>
        <v>8.0414017356005214</v>
      </c>
      <c r="L154" s="357">
        <f t="shared" si="78"/>
        <v>6.3563162970106077</v>
      </c>
      <c r="M154" s="357">
        <f t="shared" si="78"/>
        <v>7.9951791419443179</v>
      </c>
      <c r="N154" s="120">
        <f t="shared" si="79"/>
        <v>7.9951791419443179</v>
      </c>
      <c r="O154" s="343">
        <f t="shared" si="82"/>
        <v>1.6388628449337102</v>
      </c>
      <c r="P154" s="344"/>
      <c r="Q154" s="343">
        <f t="shared" si="83"/>
        <v>-4.6222593656203514E-2</v>
      </c>
      <c r="R154" s="344"/>
      <c r="W154" s="94"/>
      <c r="X154" s="94"/>
    </row>
    <row r="155" spans="1:24" ht="15" x14ac:dyDescent="0.25">
      <c r="A155" s="119" t="s">
        <v>30</v>
      </c>
      <c r="B155" s="106">
        <f t="shared" si="76"/>
        <v>5.5062213490504259</v>
      </c>
      <c r="C155" s="357">
        <f t="shared" si="76"/>
        <v>4.4989384288747347</v>
      </c>
      <c r="D155" s="357">
        <f t="shared" si="76"/>
        <v>4.7511129097531359</v>
      </c>
      <c r="E155" s="120">
        <f t="shared" si="77"/>
        <v>4.7511129097531359</v>
      </c>
      <c r="F155" s="343">
        <f t="shared" si="80"/>
        <v>0.25217448087840122</v>
      </c>
      <c r="G155" s="344"/>
      <c r="H155" s="343">
        <f t="shared" si="81"/>
        <v>-0.75510843929728999</v>
      </c>
      <c r="I155" s="344"/>
      <c r="J155" s="99"/>
      <c r="K155" s="106">
        <f t="shared" si="78"/>
        <v>4.7028418844173183</v>
      </c>
      <c r="L155" s="357">
        <f t="shared" si="78"/>
        <v>5.7800237812128419</v>
      </c>
      <c r="M155" s="357">
        <f t="shared" si="78"/>
        <v>5.0280607215614115</v>
      </c>
      <c r="N155" s="120">
        <f t="shared" si="79"/>
        <v>5.0280607215614115</v>
      </c>
      <c r="O155" s="343">
        <f t="shared" si="82"/>
        <v>-0.7519630596514304</v>
      </c>
      <c r="P155" s="344"/>
      <c r="Q155" s="343">
        <f t="shared" si="83"/>
        <v>0.32521883714409316</v>
      </c>
      <c r="R155" s="344"/>
      <c r="W155" s="94"/>
      <c r="X155" s="94"/>
    </row>
    <row r="156" spans="1:24" ht="15" x14ac:dyDescent="0.25">
      <c r="A156" s="119" t="s">
        <v>31</v>
      </c>
      <c r="B156" s="106">
        <f t="shared" si="76"/>
        <v>10.882352941176471</v>
      </c>
      <c r="C156" s="357">
        <f t="shared" si="76"/>
        <v>5.4285714285714288</v>
      </c>
      <c r="D156" s="357">
        <f t="shared" si="76"/>
        <v>10.664804469273744</v>
      </c>
      <c r="E156" s="120">
        <f t="shared" si="77"/>
        <v>10.664804469273744</v>
      </c>
      <c r="F156" s="343">
        <f t="shared" si="80"/>
        <v>5.2362330407023148</v>
      </c>
      <c r="G156" s="344"/>
      <c r="H156" s="343">
        <f t="shared" si="81"/>
        <v>-0.21754847190272741</v>
      </c>
      <c r="I156" s="344"/>
      <c r="J156" s="99"/>
      <c r="K156" s="106">
        <f t="shared" si="78"/>
        <v>8.440389294403893</v>
      </c>
      <c r="L156" s="357">
        <f t="shared" si="78"/>
        <v>5.5193965517241379</v>
      </c>
      <c r="M156" s="357">
        <f t="shared" si="78"/>
        <v>8.0317742473058544</v>
      </c>
      <c r="N156" s="120">
        <f t="shared" si="79"/>
        <v>8.0317742473058544</v>
      </c>
      <c r="O156" s="343">
        <f t="shared" si="82"/>
        <v>2.5123776955817165</v>
      </c>
      <c r="P156" s="344"/>
      <c r="Q156" s="343">
        <f t="shared" si="83"/>
        <v>-0.40861504709803853</v>
      </c>
      <c r="R156" s="344"/>
      <c r="W156" s="94"/>
      <c r="X156" s="94"/>
    </row>
    <row r="157" spans="1:24" ht="15" x14ac:dyDescent="0.25">
      <c r="A157" s="119" t="s">
        <v>33</v>
      </c>
      <c r="B157" s="106">
        <f>B101/B37</f>
        <v>8.3661194159394849</v>
      </c>
      <c r="C157" s="357">
        <f t="shared" ref="C157:D161" si="84">C101/C37</f>
        <v>6.5262351806682171</v>
      </c>
      <c r="D157" s="357">
        <f t="shared" si="84"/>
        <v>7.5799611622381162</v>
      </c>
      <c r="E157" s="120">
        <f>D101/D37</f>
        <v>7.5799611622381162</v>
      </c>
      <c r="F157" s="343">
        <f t="shared" si="80"/>
        <v>1.0537259815698992</v>
      </c>
      <c r="G157" s="344"/>
      <c r="H157" s="343">
        <f t="shared" si="81"/>
        <v>-0.78615825370136871</v>
      </c>
      <c r="I157" s="344"/>
      <c r="J157" s="99"/>
      <c r="K157" s="106">
        <f>K101/K37</f>
        <v>7.4604905546421501</v>
      </c>
      <c r="L157" s="357">
        <f t="shared" ref="L157:M161" si="85">L101/L37</f>
        <v>7.5519822391373292</v>
      </c>
      <c r="M157" s="357">
        <f t="shared" si="85"/>
        <v>7.2979754758018931</v>
      </c>
      <c r="N157" s="120">
        <f>M101/M37</f>
        <v>7.2979754758018931</v>
      </c>
      <c r="O157" s="343">
        <f t="shared" si="82"/>
        <v>-0.25400676333543615</v>
      </c>
      <c r="P157" s="344"/>
      <c r="Q157" s="343">
        <f t="shared" si="83"/>
        <v>-0.16251507884025695</v>
      </c>
      <c r="R157" s="344"/>
      <c r="W157" s="94"/>
      <c r="X157" s="94"/>
    </row>
    <row r="158" spans="1:24" ht="15" x14ac:dyDescent="0.25">
      <c r="A158" s="119" t="s">
        <v>34</v>
      </c>
      <c r="B158" s="106">
        <f>B102/B38</f>
        <v>7.6737372988207371</v>
      </c>
      <c r="C158" s="357">
        <f t="shared" si="84"/>
        <v>6.6093946244662147</v>
      </c>
      <c r="D158" s="357">
        <f t="shared" si="84"/>
        <v>6.7752323602565783</v>
      </c>
      <c r="E158" s="120">
        <f>D102/D38</f>
        <v>6.7752323602565783</v>
      </c>
      <c r="F158" s="343">
        <f t="shared" si="80"/>
        <v>0.16583773579036354</v>
      </c>
      <c r="G158" s="344"/>
      <c r="H158" s="343">
        <f t="shared" si="81"/>
        <v>-0.89850493856415881</v>
      </c>
      <c r="I158" s="344"/>
      <c r="J158" s="99"/>
      <c r="K158" s="106">
        <f>K102/K38</f>
        <v>7.0653803513125908</v>
      </c>
      <c r="L158" s="357">
        <f t="shared" si="85"/>
        <v>5.8990437232000286</v>
      </c>
      <c r="M158" s="357">
        <f t="shared" si="85"/>
        <v>6.3682070508118489</v>
      </c>
      <c r="N158" s="120">
        <f>M102/M38</f>
        <v>6.3682070508118489</v>
      </c>
      <c r="O158" s="343">
        <f t="shared" si="82"/>
        <v>0.46916332761182034</v>
      </c>
      <c r="P158" s="344"/>
      <c r="Q158" s="343">
        <f t="shared" si="83"/>
        <v>-0.69717330050074189</v>
      </c>
      <c r="R158" s="344"/>
      <c r="W158" s="94"/>
      <c r="X158" s="94"/>
    </row>
    <row r="159" spans="1:24" ht="15" x14ac:dyDescent="0.25">
      <c r="A159" s="119" t="s">
        <v>35</v>
      </c>
      <c r="B159" s="106">
        <f>B103/B39</f>
        <v>7.9407117489309273</v>
      </c>
      <c r="C159" s="357">
        <f t="shared" si="84"/>
        <v>8.1865738951166094</v>
      </c>
      <c r="D159" s="357">
        <f t="shared" si="84"/>
        <v>7.7322249967144172</v>
      </c>
      <c r="E159" s="120">
        <f>D103/D39</f>
        <v>7.7322249967144172</v>
      </c>
      <c r="F159" s="343">
        <f t="shared" si="80"/>
        <v>-0.45434889840219217</v>
      </c>
      <c r="G159" s="344"/>
      <c r="H159" s="343">
        <f t="shared" si="81"/>
        <v>-0.20848675221651014</v>
      </c>
      <c r="I159" s="344"/>
      <c r="J159" s="99"/>
      <c r="K159" s="106">
        <f>K103/K39</f>
        <v>7.9907661935225907</v>
      </c>
      <c r="L159" s="357">
        <f t="shared" si="85"/>
        <v>7.4267047075606278</v>
      </c>
      <c r="M159" s="357">
        <f t="shared" si="85"/>
        <v>7.3037774678383673</v>
      </c>
      <c r="N159" s="120">
        <f>M103/M39</f>
        <v>7.3037774678383673</v>
      </c>
      <c r="O159" s="343">
        <f t="shared" si="82"/>
        <v>-0.1229272397222605</v>
      </c>
      <c r="P159" s="344"/>
      <c r="Q159" s="343">
        <f t="shared" si="83"/>
        <v>-0.68698872568422331</v>
      </c>
      <c r="R159" s="344"/>
      <c r="W159" s="94"/>
      <c r="X159" s="94"/>
    </row>
    <row r="160" spans="1:24" ht="15" x14ac:dyDescent="0.25">
      <c r="A160" s="119" t="s">
        <v>36</v>
      </c>
      <c r="B160" s="106">
        <f>B104/B40</f>
        <v>8.438550247116968</v>
      </c>
      <c r="C160" s="357">
        <f t="shared" si="84"/>
        <v>8.2912032355915066</v>
      </c>
      <c r="D160" s="357">
        <f t="shared" si="84"/>
        <v>7.9568350406216881</v>
      </c>
      <c r="E160" s="120">
        <f>D104/D40</f>
        <v>7.9568350406216881</v>
      </c>
      <c r="F160" s="343">
        <f t="shared" si="80"/>
        <v>-0.33436819496981851</v>
      </c>
      <c r="G160" s="344"/>
      <c r="H160" s="343">
        <f t="shared" si="81"/>
        <v>-0.48171520649527988</v>
      </c>
      <c r="I160" s="344"/>
      <c r="J160" s="99"/>
      <c r="K160" s="106">
        <f>K104/K40</f>
        <v>8.0410120826627836</v>
      </c>
      <c r="L160" s="357">
        <f t="shared" si="85"/>
        <v>8.1275273562390229</v>
      </c>
      <c r="M160" s="357">
        <f t="shared" si="85"/>
        <v>7.7097545537660874</v>
      </c>
      <c r="N160" s="120">
        <f>M104/M40</f>
        <v>7.7097545537660874</v>
      </c>
      <c r="O160" s="343">
        <f t="shared" si="82"/>
        <v>-0.41777280247293547</v>
      </c>
      <c r="P160" s="344"/>
      <c r="Q160" s="343">
        <f t="shared" si="83"/>
        <v>-0.33125752889669613</v>
      </c>
      <c r="R160" s="344"/>
      <c r="W160" s="94"/>
      <c r="X160" s="94"/>
    </row>
    <row r="161" spans="1:24" ht="15" x14ac:dyDescent="0.25">
      <c r="A161" s="119" t="s">
        <v>37</v>
      </c>
      <c r="B161" s="106">
        <f>B105/B41</f>
        <v>8.9961585472324082</v>
      </c>
      <c r="C161" s="357">
        <f t="shared" si="84"/>
        <v>7.5057915057915059</v>
      </c>
      <c r="D161" s="357">
        <f t="shared" si="84"/>
        <v>8.7197010975324982</v>
      </c>
      <c r="E161" s="120">
        <f>D105/D41</f>
        <v>8.7197010975324982</v>
      </c>
      <c r="F161" s="343">
        <f t="shared" si="80"/>
        <v>1.2139095917409923</v>
      </c>
      <c r="G161" s="344"/>
      <c r="H161" s="343">
        <f t="shared" si="81"/>
        <v>-0.27645744969990993</v>
      </c>
      <c r="I161" s="344"/>
      <c r="J161" s="99"/>
      <c r="K161" s="106">
        <f>K105/K41</f>
        <v>7.5295883493949933</v>
      </c>
      <c r="L161" s="357">
        <f t="shared" si="85"/>
        <v>8.1157491797302228</v>
      </c>
      <c r="M161" s="357">
        <f t="shared" si="85"/>
        <v>7.4168784321503392</v>
      </c>
      <c r="N161" s="120">
        <f>M105/M41</f>
        <v>7.4168784321503392</v>
      </c>
      <c r="O161" s="343">
        <f t="shared" si="82"/>
        <v>-0.69887074757988366</v>
      </c>
      <c r="P161" s="344"/>
      <c r="Q161" s="343">
        <f t="shared" si="83"/>
        <v>-0.11270991724465418</v>
      </c>
      <c r="R161" s="344"/>
      <c r="W161" s="94"/>
      <c r="X161" s="94"/>
    </row>
    <row r="162" spans="1:24" ht="15" x14ac:dyDescent="0.25">
      <c r="A162" s="119" t="s">
        <v>39</v>
      </c>
      <c r="B162" s="106">
        <f>B106/B43</f>
        <v>6.9102591110174849</v>
      </c>
      <c r="C162" s="357">
        <f t="shared" ref="C162:D164" si="86">C106/C43</f>
        <v>6.8864884657634562</v>
      </c>
      <c r="D162" s="357">
        <f t="shared" si="86"/>
        <v>6.5408757035199852</v>
      </c>
      <c r="E162" s="120">
        <f>D106/D43</f>
        <v>6.5408757035199852</v>
      </c>
      <c r="F162" s="343">
        <f t="shared" si="80"/>
        <v>-0.34561276224347104</v>
      </c>
      <c r="G162" s="344"/>
      <c r="H162" s="343">
        <f t="shared" si="81"/>
        <v>-0.36938340749749976</v>
      </c>
      <c r="I162" s="344"/>
      <c r="J162" s="99"/>
      <c r="K162" s="106">
        <f>K106/K43</f>
        <v>7.289007140707505</v>
      </c>
      <c r="L162" s="357">
        <f t="shared" ref="L162:M164" si="87">L106/L43</f>
        <v>6.2382666725205249</v>
      </c>
      <c r="M162" s="357">
        <f t="shared" si="87"/>
        <v>6.1701868249608989</v>
      </c>
      <c r="N162" s="120">
        <f>M106/M43</f>
        <v>6.1701868249608989</v>
      </c>
      <c r="O162" s="343">
        <f t="shared" si="82"/>
        <v>-6.8079847559626039E-2</v>
      </c>
      <c r="P162" s="344"/>
      <c r="Q162" s="343">
        <f t="shared" si="83"/>
        <v>-1.1188203157466061</v>
      </c>
      <c r="R162" s="344"/>
      <c r="W162" s="94"/>
      <c r="X162" s="94"/>
    </row>
    <row r="163" spans="1:24" ht="15" x14ac:dyDescent="0.25">
      <c r="A163" s="119" t="s">
        <v>40</v>
      </c>
      <c r="B163" s="106">
        <f>B107/B44</f>
        <v>9</v>
      </c>
      <c r="C163" s="357">
        <f t="shared" si="86"/>
        <v>5.1386138613861387</v>
      </c>
      <c r="D163" s="357">
        <f t="shared" si="86"/>
        <v>7.33203125</v>
      </c>
      <c r="E163" s="120">
        <f>D107/D44</f>
        <v>7.33203125</v>
      </c>
      <c r="F163" s="343">
        <f t="shared" si="80"/>
        <v>2.1934173886138613</v>
      </c>
      <c r="G163" s="344"/>
      <c r="H163" s="343">
        <f t="shared" si="81"/>
        <v>-1.66796875</v>
      </c>
      <c r="I163" s="344"/>
      <c r="J163" s="99"/>
      <c r="K163" s="106">
        <f>K107/K44</f>
        <v>9.1221277762544553</v>
      </c>
      <c r="L163" s="357">
        <f t="shared" si="87"/>
        <v>5.3323262839879151</v>
      </c>
      <c r="M163" s="357">
        <f t="shared" si="87"/>
        <v>8.4226969769102595</v>
      </c>
      <c r="N163" s="120">
        <f>M107/M44</f>
        <v>8.4226969769102595</v>
      </c>
      <c r="O163" s="343">
        <f t="shared" si="82"/>
        <v>3.0903706929223445</v>
      </c>
      <c r="P163" s="344"/>
      <c r="Q163" s="343">
        <f t="shared" si="83"/>
        <v>-0.69943079934419572</v>
      </c>
      <c r="R163" s="344"/>
      <c r="W163" s="94"/>
      <c r="X163" s="94"/>
    </row>
    <row r="164" spans="1:24" ht="15" x14ac:dyDescent="0.25">
      <c r="A164" s="119" t="s">
        <v>41</v>
      </c>
      <c r="B164" s="106">
        <f>B108/B45</f>
        <v>7.9747058823529411</v>
      </c>
      <c r="C164" s="357">
        <f t="shared" si="86"/>
        <v>6.666666666666667</v>
      </c>
      <c r="D164" s="357">
        <f t="shared" si="86"/>
        <v>7.4027777777777777</v>
      </c>
      <c r="E164" s="120">
        <f>D108/D45</f>
        <v>7.4027777777777777</v>
      </c>
      <c r="F164" s="343">
        <f t="shared" si="80"/>
        <v>0.73611111111111072</v>
      </c>
      <c r="G164" s="344"/>
      <c r="H164" s="343">
        <f t="shared" si="81"/>
        <v>-0.57192810457516341</v>
      </c>
      <c r="I164" s="344"/>
      <c r="J164" s="99"/>
      <c r="K164" s="106">
        <f>K108/K45</f>
        <v>8.3416293012242431</v>
      </c>
      <c r="L164" s="357">
        <f t="shared" si="87"/>
        <v>8.1053006047669864</v>
      </c>
      <c r="M164" s="357">
        <f t="shared" si="87"/>
        <v>7.9334231503312003</v>
      </c>
      <c r="N164" s="120">
        <f>M108/M45</f>
        <v>7.9334231503312003</v>
      </c>
      <c r="O164" s="343">
        <f t="shared" si="82"/>
        <v>-0.17187745443578617</v>
      </c>
      <c r="P164" s="344"/>
      <c r="Q164" s="343">
        <f t="shared" si="83"/>
        <v>-0.4082061508930428</v>
      </c>
      <c r="R164" s="344"/>
      <c r="W164" s="94"/>
      <c r="X164" s="94"/>
    </row>
    <row r="165" spans="1:24" ht="15" x14ac:dyDescent="0.25">
      <c r="A165" s="119" t="s">
        <v>48</v>
      </c>
      <c r="B165" s="106">
        <f>B109/B52</f>
        <v>8.0328437917222963</v>
      </c>
      <c r="C165" s="357">
        <f t="shared" ref="C165:D165" si="88">C109/C52</f>
        <v>7.013829436944353</v>
      </c>
      <c r="D165" s="357">
        <f t="shared" si="88"/>
        <v>7.4377925597437793</v>
      </c>
      <c r="E165" s="120">
        <f>D109/D52</f>
        <v>7.4377925597437793</v>
      </c>
      <c r="F165" s="343">
        <f t="shared" si="80"/>
        <v>0.42396312279942627</v>
      </c>
      <c r="G165" s="344"/>
      <c r="H165" s="343">
        <f t="shared" si="81"/>
        <v>-0.59505123197851706</v>
      </c>
      <c r="I165" s="344"/>
      <c r="J165" s="99"/>
      <c r="K165" s="106">
        <f>K109/K52</f>
        <v>7.5751136059877036</v>
      </c>
      <c r="L165" s="357">
        <f t="shared" ref="L165:M165" si="89">L109/L52</f>
        <v>7.1196825113707307</v>
      </c>
      <c r="M165" s="357">
        <f t="shared" si="89"/>
        <v>7.0511373353856674</v>
      </c>
      <c r="N165" s="120">
        <f>M109/M52</f>
        <v>7.0511373353856674</v>
      </c>
      <c r="O165" s="343">
        <f t="shared" si="82"/>
        <v>-6.8545175985063267E-2</v>
      </c>
      <c r="P165" s="344"/>
      <c r="Q165" s="343">
        <f t="shared" si="83"/>
        <v>-0.52397627060203611</v>
      </c>
      <c r="R165" s="344"/>
      <c r="W165" s="94"/>
      <c r="X165" s="94"/>
    </row>
    <row r="166" spans="1:24" ht="15" x14ac:dyDescent="0.25">
      <c r="A166" s="121" t="s">
        <v>50</v>
      </c>
      <c r="B166" s="107">
        <f t="shared" ref="B166:D166" si="90">B110/B54</f>
        <v>14.821364881910313</v>
      </c>
      <c r="C166" s="359">
        <f t="shared" si="90"/>
        <v>14.21729862411989</v>
      </c>
      <c r="D166" s="359">
        <f t="shared" si="90"/>
        <v>16.034409914562012</v>
      </c>
      <c r="E166" s="122">
        <f t="shared" ref="E166" si="91">D110/D54</f>
        <v>16.034409914562012</v>
      </c>
      <c r="F166" s="343">
        <f t="shared" si="80"/>
        <v>1.8171112904421225</v>
      </c>
      <c r="G166" s="344"/>
      <c r="H166" s="343">
        <f t="shared" si="81"/>
        <v>1.2130450326516993</v>
      </c>
      <c r="I166" s="344"/>
      <c r="J166" s="99"/>
      <c r="K166" s="107">
        <f t="shared" ref="K166:M166" si="92">K110/K54</f>
        <v>12.075347014245162</v>
      </c>
      <c r="L166" s="359">
        <f t="shared" si="92"/>
        <v>12.249874308697837</v>
      </c>
      <c r="M166" s="359">
        <f t="shared" si="92"/>
        <v>13.611820823510062</v>
      </c>
      <c r="N166" s="122">
        <f t="shared" ref="N166" si="93">M110/M54</f>
        <v>13.611820823510062</v>
      </c>
      <c r="O166" s="343">
        <f t="shared" si="82"/>
        <v>1.3619465148122245</v>
      </c>
      <c r="P166" s="344"/>
      <c r="Q166" s="343">
        <f t="shared" si="83"/>
        <v>1.5364738092648995</v>
      </c>
      <c r="R166" s="344"/>
      <c r="W166" s="94"/>
      <c r="X166" s="94"/>
    </row>
    <row r="167" spans="1:24" ht="21" x14ac:dyDescent="0.35">
      <c r="A167" s="320" t="s">
        <v>69</v>
      </c>
      <c r="B167" s="320"/>
      <c r="C167" s="320"/>
      <c r="D167" s="320"/>
      <c r="E167" s="320"/>
      <c r="F167" s="320"/>
      <c r="G167" s="320"/>
      <c r="H167" s="320"/>
      <c r="I167" s="320"/>
      <c r="J167" s="320"/>
      <c r="K167" s="320"/>
      <c r="L167" s="320"/>
      <c r="M167" s="320"/>
      <c r="N167" s="320"/>
      <c r="O167" s="320"/>
      <c r="P167" s="320"/>
      <c r="Q167" s="320"/>
      <c r="R167" s="320"/>
    </row>
    <row r="168" spans="1:24" ht="15" x14ac:dyDescent="0.25">
      <c r="A168" s="53"/>
      <c r="B168" s="308" t="s">
        <v>116</v>
      </c>
      <c r="C168" s="309"/>
      <c r="D168" s="309"/>
      <c r="E168" s="309"/>
      <c r="F168" s="309"/>
      <c r="G168" s="309"/>
      <c r="H168" s="309"/>
      <c r="I168" s="310"/>
      <c r="J168" s="87"/>
      <c r="K168" s="308" t="str">
        <f>CONCATENATE("acumulado ",B168)</f>
        <v>acumulado julio</v>
      </c>
      <c r="L168" s="309"/>
      <c r="M168" s="309"/>
      <c r="N168" s="309"/>
      <c r="O168" s="309"/>
      <c r="P168" s="309"/>
      <c r="Q168" s="309"/>
      <c r="R168" s="310"/>
    </row>
    <row r="169" spans="1:24" ht="15" x14ac:dyDescent="0.25">
      <c r="A169" s="3"/>
      <c r="B169" s="88">
        <v>2019</v>
      </c>
      <c r="C169" s="308">
        <v>2021</v>
      </c>
      <c r="D169" s="310"/>
      <c r="E169" s="123">
        <v>2022</v>
      </c>
      <c r="F169" s="318" t="s">
        <v>6</v>
      </c>
      <c r="G169" s="319"/>
      <c r="H169" s="318" t="s">
        <v>7</v>
      </c>
      <c r="I169" s="319"/>
      <c r="J169" s="90"/>
      <c r="K169" s="88">
        <v>2019</v>
      </c>
      <c r="L169" s="308">
        <v>2021</v>
      </c>
      <c r="M169" s="310"/>
      <c r="N169" s="123">
        <v>2022</v>
      </c>
      <c r="O169" s="318" t="s">
        <v>6</v>
      </c>
      <c r="P169" s="319"/>
      <c r="Q169" s="318" t="s">
        <v>7</v>
      </c>
      <c r="R169" s="319"/>
    </row>
    <row r="170" spans="1:24" ht="15" x14ac:dyDescent="0.25">
      <c r="A170" s="91" t="s">
        <v>52</v>
      </c>
      <c r="B170" s="124">
        <f t="shared" ref="B170:D180" si="94">B114/B58</f>
        <v>7.2050690218371924</v>
      </c>
      <c r="C170" s="353">
        <f t="shared" si="94"/>
        <v>5.5277377713767537</v>
      </c>
      <c r="D170" s="353">
        <f t="shared" si="94"/>
        <v>6.5127608323799944</v>
      </c>
      <c r="E170" s="125">
        <f t="shared" ref="E170:E180" si="95">D114/D58</f>
        <v>6.5127608323799944</v>
      </c>
      <c r="F170" s="323">
        <f t="shared" ref="F170:F180" si="96">E170-C170</f>
        <v>0.98502306100324066</v>
      </c>
      <c r="G170" s="324"/>
      <c r="H170" s="323">
        <f t="shared" ref="H170:H180" si="97">E170-B170</f>
        <v>-0.69230818945719808</v>
      </c>
      <c r="I170" s="324"/>
      <c r="J170" s="93"/>
      <c r="K170" s="124">
        <f t="shared" ref="K170:M180" si="98">K114/K58</f>
        <v>7.0034504410568461</v>
      </c>
      <c r="L170" s="353">
        <f t="shared" si="98"/>
        <v>4.8435668789808917</v>
      </c>
      <c r="M170" s="353">
        <f t="shared" si="98"/>
        <v>6.5158814932048754</v>
      </c>
      <c r="N170" s="125">
        <f t="shared" ref="N170:N180" si="99">M114/M58</f>
        <v>6.5158814932048754</v>
      </c>
      <c r="O170" s="323">
        <f t="shared" ref="O170:O180" si="100">N170-L170</f>
        <v>1.6723146142239838</v>
      </c>
      <c r="P170" s="324"/>
      <c r="Q170" s="323">
        <f t="shared" ref="Q170:Q180" si="101">N170-K170</f>
        <v>-0.48756894785197069</v>
      </c>
      <c r="R170" s="324"/>
      <c r="W170" s="94"/>
      <c r="X170" s="94"/>
    </row>
    <row r="171" spans="1:24" ht="15" x14ac:dyDescent="0.25">
      <c r="A171" s="126" t="s">
        <v>53</v>
      </c>
      <c r="B171" s="127">
        <f t="shared" si="94"/>
        <v>7.5966545734741713</v>
      </c>
      <c r="C171" s="360">
        <f t="shared" si="94"/>
        <v>5.8762640210740988</v>
      </c>
      <c r="D171" s="360">
        <f t="shared" si="94"/>
        <v>7.1580594869057226</v>
      </c>
      <c r="E171" s="128">
        <f t="shared" si="95"/>
        <v>7.1580594869057226</v>
      </c>
      <c r="F171" s="347">
        <f t="shared" si="96"/>
        <v>1.2817954658316237</v>
      </c>
      <c r="G171" s="348"/>
      <c r="H171" s="347">
        <f t="shared" si="97"/>
        <v>-0.4385950865684487</v>
      </c>
      <c r="I171" s="348"/>
      <c r="J171" s="99"/>
      <c r="K171" s="127">
        <f t="shared" si="98"/>
        <v>7.3301107047061693</v>
      </c>
      <c r="L171" s="360">
        <f t="shared" si="98"/>
        <v>5.3028436472728435</v>
      </c>
      <c r="M171" s="360">
        <f t="shared" si="98"/>
        <v>7.1280102874670339</v>
      </c>
      <c r="N171" s="128">
        <f t="shared" si="99"/>
        <v>7.1280102874670339</v>
      </c>
      <c r="O171" s="347">
        <f t="shared" si="100"/>
        <v>1.8251666401941904</v>
      </c>
      <c r="P171" s="348"/>
      <c r="Q171" s="347">
        <f t="shared" si="101"/>
        <v>-0.20210041723913541</v>
      </c>
      <c r="R171" s="348"/>
      <c r="W171" s="94"/>
      <c r="X171" s="94"/>
    </row>
    <row r="172" spans="1:24" ht="15" x14ac:dyDescent="0.25">
      <c r="A172" s="129" t="s">
        <v>54</v>
      </c>
      <c r="B172" s="130">
        <f t="shared" si="94"/>
        <v>8.2578639356254566</v>
      </c>
      <c r="C172" s="357">
        <f t="shared" si="94"/>
        <v>6.0443979654893756</v>
      </c>
      <c r="D172" s="357">
        <f t="shared" si="94"/>
        <v>7.167841512711723</v>
      </c>
      <c r="E172" s="131">
        <f t="shared" si="95"/>
        <v>7.167841512711723</v>
      </c>
      <c r="F172" s="343">
        <f t="shared" si="96"/>
        <v>1.1234435472223474</v>
      </c>
      <c r="G172" s="344"/>
      <c r="H172" s="343">
        <f t="shared" si="97"/>
        <v>-1.0900224229137336</v>
      </c>
      <c r="I172" s="344"/>
      <c r="J172" s="99"/>
      <c r="K172" s="130">
        <f t="shared" si="98"/>
        <v>7.7054712854662721</v>
      </c>
      <c r="L172" s="357">
        <f t="shared" si="98"/>
        <v>5.587128239611773</v>
      </c>
      <c r="M172" s="357">
        <f t="shared" si="98"/>
        <v>6.9899155806948388</v>
      </c>
      <c r="N172" s="131">
        <f t="shared" si="99"/>
        <v>6.9899155806948388</v>
      </c>
      <c r="O172" s="343">
        <f t="shared" si="100"/>
        <v>1.4027873410830658</v>
      </c>
      <c r="P172" s="344"/>
      <c r="Q172" s="343">
        <f t="shared" si="101"/>
        <v>-0.71555570477143338</v>
      </c>
      <c r="R172" s="344"/>
      <c r="W172" s="94"/>
      <c r="X172" s="94"/>
    </row>
    <row r="173" spans="1:24" ht="15" x14ac:dyDescent="0.25">
      <c r="A173" s="129" t="s">
        <v>55</v>
      </c>
      <c r="B173" s="130">
        <f t="shared" si="94"/>
        <v>5.313264346190028</v>
      </c>
      <c r="C173" s="357">
        <f t="shared" si="94"/>
        <v>4.7274211099020675</v>
      </c>
      <c r="D173" s="357">
        <f t="shared" si="94"/>
        <v>4.897950469684031</v>
      </c>
      <c r="E173" s="131">
        <f t="shared" si="95"/>
        <v>4.897950469684031</v>
      </c>
      <c r="F173" s="343">
        <f t="shared" si="96"/>
        <v>0.17052935978196349</v>
      </c>
      <c r="G173" s="344"/>
      <c r="H173" s="343">
        <f t="shared" si="97"/>
        <v>-0.41531387650599694</v>
      </c>
      <c r="I173" s="344"/>
      <c r="J173" s="99"/>
      <c r="K173" s="130">
        <f t="shared" si="98"/>
        <v>5.0943210250966713</v>
      </c>
      <c r="L173" s="357">
        <f t="shared" si="98"/>
        <v>4.3837006960556844</v>
      </c>
      <c r="M173" s="357">
        <f t="shared" si="98"/>
        <v>4.730237411948865</v>
      </c>
      <c r="N173" s="131">
        <f t="shared" si="99"/>
        <v>4.730237411948865</v>
      </c>
      <c r="O173" s="343">
        <f t="shared" si="100"/>
        <v>0.34653671589318069</v>
      </c>
      <c r="P173" s="344"/>
      <c r="Q173" s="343">
        <f t="shared" si="101"/>
        <v>-0.36408361314780624</v>
      </c>
      <c r="R173" s="344"/>
      <c r="W173" s="94"/>
      <c r="X173" s="94"/>
    </row>
    <row r="174" spans="1:24" ht="15" x14ac:dyDescent="0.25">
      <c r="A174" s="129" t="s">
        <v>56</v>
      </c>
      <c r="B174" s="130">
        <f t="shared" si="94"/>
        <v>6.6953218712514992</v>
      </c>
      <c r="C174" s="357">
        <f t="shared" si="94"/>
        <v>5.4281900180396869</v>
      </c>
      <c r="D174" s="357">
        <f t="shared" si="94"/>
        <v>5.6479330349294781</v>
      </c>
      <c r="E174" s="131">
        <f t="shared" si="95"/>
        <v>5.6479330349294781</v>
      </c>
      <c r="F174" s="343">
        <f t="shared" si="96"/>
        <v>0.21974301688979114</v>
      </c>
      <c r="G174" s="344"/>
      <c r="H174" s="343">
        <f t="shared" si="97"/>
        <v>-1.0473888363220212</v>
      </c>
      <c r="I174" s="344"/>
      <c r="J174" s="99"/>
      <c r="K174" s="130">
        <f t="shared" si="98"/>
        <v>7.0182121041401428</v>
      </c>
      <c r="L174" s="357">
        <f t="shared" si="98"/>
        <v>4.7198294777756882</v>
      </c>
      <c r="M174" s="357">
        <f t="shared" si="98"/>
        <v>5.996162223835702</v>
      </c>
      <c r="N174" s="131">
        <f t="shared" si="99"/>
        <v>5.996162223835702</v>
      </c>
      <c r="O174" s="343">
        <f t="shared" si="100"/>
        <v>1.2763327460600138</v>
      </c>
      <c r="P174" s="344"/>
      <c r="Q174" s="343">
        <f t="shared" si="101"/>
        <v>-1.0220498803044409</v>
      </c>
      <c r="R174" s="344"/>
      <c r="W174" s="94"/>
      <c r="X174" s="94"/>
    </row>
    <row r="175" spans="1:24" ht="15" x14ac:dyDescent="0.25">
      <c r="A175" s="129" t="s">
        <v>57</v>
      </c>
      <c r="B175" s="130">
        <f t="shared" si="94"/>
        <v>7.280534500273502</v>
      </c>
      <c r="C175" s="357">
        <f t="shared" si="94"/>
        <v>7.1026458997935826</v>
      </c>
      <c r="D175" s="357">
        <f t="shared" si="94"/>
        <v>6.4427972929423136</v>
      </c>
      <c r="E175" s="131">
        <f t="shared" si="95"/>
        <v>6.4427972929423136</v>
      </c>
      <c r="F175" s="343">
        <f t="shared" si="96"/>
        <v>-0.659848606851269</v>
      </c>
      <c r="G175" s="344"/>
      <c r="H175" s="343">
        <f t="shared" si="97"/>
        <v>-0.83773720733118839</v>
      </c>
      <c r="I175" s="344"/>
      <c r="J175" s="99"/>
      <c r="K175" s="130">
        <f t="shared" si="98"/>
        <v>7.3164885514787423</v>
      </c>
      <c r="L175" s="357">
        <f t="shared" si="98"/>
        <v>6.2939819088056117</v>
      </c>
      <c r="M175" s="357">
        <f t="shared" si="98"/>
        <v>6.658822435986802</v>
      </c>
      <c r="N175" s="131">
        <f t="shared" si="99"/>
        <v>6.658822435986802</v>
      </c>
      <c r="O175" s="343">
        <f t="shared" si="100"/>
        <v>0.36484052718119031</v>
      </c>
      <c r="P175" s="344"/>
      <c r="Q175" s="343">
        <f t="shared" si="101"/>
        <v>-0.65766611549194032</v>
      </c>
      <c r="R175" s="344"/>
      <c r="W175" s="94"/>
      <c r="X175" s="94"/>
    </row>
    <row r="176" spans="1:24" ht="15" x14ac:dyDescent="0.25">
      <c r="A176" s="129" t="s">
        <v>58</v>
      </c>
      <c r="B176" s="130">
        <f t="shared" si="94"/>
        <v>2.3600534014395169</v>
      </c>
      <c r="C176" s="357">
        <f t="shared" si="94"/>
        <v>2.1686345325739684</v>
      </c>
      <c r="D176" s="357">
        <f t="shared" si="94"/>
        <v>2.3937399767737655</v>
      </c>
      <c r="E176" s="131">
        <f t="shared" si="95"/>
        <v>2.3937399767737655</v>
      </c>
      <c r="F176" s="343">
        <f t="shared" si="96"/>
        <v>0.22510544419979706</v>
      </c>
      <c r="G176" s="344"/>
      <c r="H176" s="343">
        <f t="shared" si="97"/>
        <v>3.368657533424857E-2</v>
      </c>
      <c r="I176" s="344"/>
      <c r="J176" s="99"/>
      <c r="K176" s="130">
        <f t="shared" si="98"/>
        <v>2.2539951293053462</v>
      </c>
      <c r="L176" s="357">
        <f t="shared" si="98"/>
        <v>2.0237428450431003</v>
      </c>
      <c r="M176" s="357">
        <f t="shared" si="98"/>
        <v>2.4589401162411022</v>
      </c>
      <c r="N176" s="131">
        <f t="shared" si="99"/>
        <v>2.4589401162411022</v>
      </c>
      <c r="O176" s="343">
        <f t="shared" si="100"/>
        <v>0.43519727119800189</v>
      </c>
      <c r="P176" s="344"/>
      <c r="Q176" s="343">
        <f t="shared" si="101"/>
        <v>0.20494498693575602</v>
      </c>
      <c r="R176" s="344"/>
      <c r="W176" s="94"/>
      <c r="X176" s="94"/>
    </row>
    <row r="177" spans="1:24" ht="15" x14ac:dyDescent="0.25">
      <c r="A177" s="129" t="s">
        <v>59</v>
      </c>
      <c r="B177" s="130">
        <f t="shared" si="94"/>
        <v>2.0936858901299291</v>
      </c>
      <c r="C177" s="357">
        <f t="shared" si="94"/>
        <v>2.3360790774299836</v>
      </c>
      <c r="D177" s="357">
        <f t="shared" si="94"/>
        <v>2.5052631578947366</v>
      </c>
      <c r="E177" s="131">
        <f t="shared" si="95"/>
        <v>2.5052631578947366</v>
      </c>
      <c r="F177" s="343">
        <f t="shared" si="96"/>
        <v>0.16918408046475308</v>
      </c>
      <c r="G177" s="344"/>
      <c r="H177" s="343">
        <f t="shared" si="97"/>
        <v>0.41157726776480752</v>
      </c>
      <c r="I177" s="344"/>
      <c r="J177" s="99"/>
      <c r="K177" s="130">
        <f t="shared" si="98"/>
        <v>2.5866092778574843</v>
      </c>
      <c r="L177" s="357">
        <f t="shared" si="98"/>
        <v>2.2283907238229093</v>
      </c>
      <c r="M177" s="357">
        <f t="shared" si="98"/>
        <v>2.7554066192219997</v>
      </c>
      <c r="N177" s="131">
        <f t="shared" si="99"/>
        <v>2.7554066192219997</v>
      </c>
      <c r="O177" s="343">
        <f t="shared" si="100"/>
        <v>0.52701589539909044</v>
      </c>
      <c r="P177" s="344"/>
      <c r="Q177" s="343">
        <f t="shared" si="101"/>
        <v>0.16879734136451541</v>
      </c>
      <c r="R177" s="344"/>
      <c r="W177" s="94"/>
      <c r="X177" s="94"/>
    </row>
    <row r="178" spans="1:24" ht="15" x14ac:dyDescent="0.25">
      <c r="A178" s="129" t="s">
        <v>60</v>
      </c>
      <c r="B178" s="130">
        <f t="shared" si="94"/>
        <v>7.2991793386434951</v>
      </c>
      <c r="C178" s="357">
        <f t="shared" si="94"/>
        <v>5.9776886192386733</v>
      </c>
      <c r="D178" s="357">
        <f t="shared" si="94"/>
        <v>6.9023408766388297</v>
      </c>
      <c r="E178" s="131">
        <f t="shared" si="95"/>
        <v>6.9023408766388297</v>
      </c>
      <c r="F178" s="343">
        <f t="shared" si="96"/>
        <v>0.92465225740015633</v>
      </c>
      <c r="G178" s="344"/>
      <c r="H178" s="343">
        <f t="shared" si="97"/>
        <v>-0.39683846200466544</v>
      </c>
      <c r="I178" s="344"/>
      <c r="J178" s="99"/>
      <c r="K178" s="130">
        <f t="shared" si="98"/>
        <v>7.5308366898048957</v>
      </c>
      <c r="L178" s="357">
        <f t="shared" si="98"/>
        <v>4.3842052724715277</v>
      </c>
      <c r="M178" s="357">
        <f t="shared" si="98"/>
        <v>6.6962722385108178</v>
      </c>
      <c r="N178" s="131">
        <f t="shared" si="99"/>
        <v>6.6962722385108178</v>
      </c>
      <c r="O178" s="343">
        <f t="shared" si="100"/>
        <v>2.3120669660392901</v>
      </c>
      <c r="P178" s="344"/>
      <c r="Q178" s="343">
        <f t="shared" si="101"/>
        <v>-0.83456445129407797</v>
      </c>
      <c r="R178" s="344"/>
      <c r="W178" s="94"/>
      <c r="X178" s="94"/>
    </row>
    <row r="179" spans="1:24" ht="15" x14ac:dyDescent="0.25">
      <c r="A179" s="132" t="s">
        <v>61</v>
      </c>
      <c r="B179" s="130">
        <f t="shared" si="94"/>
        <v>6.1753995082974802</v>
      </c>
      <c r="C179" s="343">
        <f t="shared" si="94"/>
        <v>2.7734342160571668</v>
      </c>
      <c r="D179" s="344"/>
      <c r="E179" s="133">
        <f t="shared" si="95"/>
        <v>5.606170672978819</v>
      </c>
      <c r="F179" s="343">
        <f t="shared" si="96"/>
        <v>2.8327364569216522</v>
      </c>
      <c r="G179" s="344"/>
      <c r="H179" s="343">
        <f t="shared" si="97"/>
        <v>-0.5692288353186612</v>
      </c>
      <c r="I179" s="344"/>
      <c r="J179" s="99"/>
      <c r="K179" s="130">
        <f t="shared" si="98"/>
        <v>6.0736452181121123</v>
      </c>
      <c r="L179" s="343">
        <f t="shared" si="98"/>
        <v>6.5376715863350192</v>
      </c>
      <c r="M179" s="344"/>
      <c r="N179" s="133">
        <f t="shared" si="99"/>
        <v>5.7535839075204915</v>
      </c>
      <c r="O179" s="343">
        <f t="shared" si="100"/>
        <v>-0.78408767881452768</v>
      </c>
      <c r="P179" s="344"/>
      <c r="Q179" s="343">
        <f t="shared" si="101"/>
        <v>-0.3200613105916208</v>
      </c>
      <c r="R179" s="344"/>
      <c r="W179" s="94"/>
      <c r="X179" s="94"/>
    </row>
    <row r="180" spans="1:24" ht="15" x14ac:dyDescent="0.25">
      <c r="A180" s="134" t="s">
        <v>62</v>
      </c>
      <c r="B180" s="135">
        <f t="shared" si="94"/>
        <v>5.3728471967753757</v>
      </c>
      <c r="C180" s="359">
        <f t="shared" si="94"/>
        <v>4.0695105694153497</v>
      </c>
      <c r="D180" s="359">
        <f t="shared" si="94"/>
        <v>5.2815533980582527</v>
      </c>
      <c r="E180" s="136">
        <f t="shared" si="95"/>
        <v>5.2815533980582527</v>
      </c>
      <c r="F180" s="343">
        <f t="shared" si="96"/>
        <v>1.212042828642903</v>
      </c>
      <c r="G180" s="344"/>
      <c r="H180" s="343">
        <f t="shared" si="97"/>
        <v>-9.1293798717122954E-2</v>
      </c>
      <c r="I180" s="344"/>
      <c r="J180" s="99"/>
      <c r="K180" s="135">
        <f t="shared" si="98"/>
        <v>5.7368553793057675</v>
      </c>
      <c r="L180" s="359">
        <f t="shared" si="98"/>
        <v>3.5323845483589893</v>
      </c>
      <c r="M180" s="359">
        <f t="shared" si="98"/>
        <v>5.507566581068204</v>
      </c>
      <c r="N180" s="136">
        <f t="shared" si="99"/>
        <v>5.507566581068204</v>
      </c>
      <c r="O180" s="343">
        <f t="shared" si="100"/>
        <v>1.9751820327092147</v>
      </c>
      <c r="P180" s="344"/>
      <c r="Q180" s="343">
        <f t="shared" si="101"/>
        <v>-0.22928879823756354</v>
      </c>
      <c r="R180" s="344"/>
      <c r="W180" s="94"/>
      <c r="X180" s="94"/>
    </row>
    <row r="181" spans="1:24" ht="21" x14ac:dyDescent="0.35">
      <c r="A181" s="367" t="s">
        <v>70</v>
      </c>
      <c r="B181" s="367"/>
      <c r="C181" s="367"/>
      <c r="D181" s="367"/>
      <c r="E181" s="367"/>
      <c r="F181" s="367"/>
      <c r="G181" s="367"/>
      <c r="H181" s="367"/>
      <c r="I181" s="367"/>
      <c r="J181" s="367"/>
      <c r="K181" s="367"/>
      <c r="L181" s="367"/>
      <c r="M181" s="367"/>
      <c r="N181" s="367"/>
      <c r="O181" s="367"/>
      <c r="P181" s="367"/>
      <c r="Q181" s="367"/>
      <c r="R181" s="367"/>
    </row>
    <row r="182" spans="1:24" ht="15" x14ac:dyDescent="0.25">
      <c r="A182" s="53"/>
      <c r="B182" s="308" t="s">
        <v>116</v>
      </c>
      <c r="C182" s="309"/>
      <c r="D182" s="309"/>
      <c r="E182" s="309"/>
      <c r="F182" s="309"/>
      <c r="G182" s="309"/>
      <c r="H182" s="309"/>
      <c r="I182" s="310"/>
      <c r="J182" s="137"/>
      <c r="K182" s="308" t="str">
        <f>CONCATENATE("acumulado ",B182)</f>
        <v>acumulado julio</v>
      </c>
      <c r="L182" s="309"/>
      <c r="M182" s="309"/>
      <c r="N182" s="309"/>
      <c r="O182" s="309"/>
      <c r="P182" s="309"/>
      <c r="Q182" s="309"/>
      <c r="R182" s="310"/>
    </row>
    <row r="183" spans="1:24" ht="15" x14ac:dyDescent="0.25">
      <c r="A183" s="3"/>
      <c r="B183" s="4">
        <v>2019</v>
      </c>
      <c r="C183" s="4">
        <v>2021</v>
      </c>
      <c r="D183" s="4">
        <v>2022</v>
      </c>
      <c r="E183" s="4" t="s">
        <v>4</v>
      </c>
      <c r="F183" s="4" t="s">
        <v>5</v>
      </c>
      <c r="G183" s="4" t="s">
        <v>6</v>
      </c>
      <c r="H183" s="318" t="s">
        <v>7</v>
      </c>
      <c r="I183" s="319"/>
      <c r="J183" s="138"/>
      <c r="K183" s="4">
        <v>2019</v>
      </c>
      <c r="L183" s="4">
        <v>2021</v>
      </c>
      <c r="M183" s="4">
        <v>2022</v>
      </c>
      <c r="N183" s="4" t="s">
        <v>4</v>
      </c>
      <c r="O183" s="4" t="s">
        <v>5</v>
      </c>
      <c r="P183" s="4" t="s">
        <v>6</v>
      </c>
      <c r="Q183" s="318" t="s">
        <v>7</v>
      </c>
      <c r="R183" s="319"/>
    </row>
    <row r="184" spans="1:24" ht="15" x14ac:dyDescent="0.25">
      <c r="A184" s="139" t="s">
        <v>8</v>
      </c>
      <c r="B184" s="140">
        <v>0.75378220315049582</v>
      </c>
      <c r="C184" s="140">
        <v>0.42240207719014111</v>
      </c>
      <c r="D184" s="140">
        <v>0.76804252117021266</v>
      </c>
      <c r="E184" s="140">
        <f t="shared" ref="E184:E195" si="102">D184/C184-1</f>
        <v>0.81827354230666849</v>
      </c>
      <c r="F184" s="140">
        <f>D184/B184-1</f>
        <v>1.8918353285756417E-2</v>
      </c>
      <c r="G184" s="141">
        <f>(D184-C184)*100</f>
        <v>34.564044398007155</v>
      </c>
      <c r="H184" s="368">
        <f>(D184-B184)*100</f>
        <v>1.4260318019716833</v>
      </c>
      <c r="I184" s="369"/>
      <c r="J184" s="142"/>
      <c r="K184" s="140">
        <v>0.70074764901460929</v>
      </c>
      <c r="L184" s="140">
        <v>0.27516832309502104</v>
      </c>
      <c r="M184" s="140">
        <v>0.66625956780707296</v>
      </c>
      <c r="N184" s="140">
        <f t="shared" ref="N184:N195" si="103">M184/L184-1</f>
        <v>1.4212800380260355</v>
      </c>
      <c r="O184" s="140">
        <f t="shared" ref="O184:O195" si="104">M184/K184-1</f>
        <v>-4.9216121175766236E-2</v>
      </c>
      <c r="P184" s="141">
        <f>(M184-L184)*100</f>
        <v>39.109124471205192</v>
      </c>
      <c r="Q184" s="368">
        <f>(M184-K184)*100</f>
        <v>-3.4488081207536325</v>
      </c>
      <c r="R184" s="369"/>
    </row>
    <row r="185" spans="1:24" ht="15" x14ac:dyDescent="0.25">
      <c r="A185" s="143" t="s">
        <v>9</v>
      </c>
      <c r="B185" s="144">
        <v>0.78974036156081073</v>
      </c>
      <c r="C185" s="144">
        <v>0.45616752769007357</v>
      </c>
      <c r="D185" s="144">
        <v>0.81243637679975622</v>
      </c>
      <c r="E185" s="144">
        <f t="shared" si="102"/>
        <v>0.78100440624028056</v>
      </c>
      <c r="F185" s="144">
        <f t="shared" ref="F185:F195" si="105">D185/B185-1</f>
        <v>2.873857832729998E-2</v>
      </c>
      <c r="G185" s="145">
        <f t="shared" ref="G185:G195" si="106">(D185-C185)*100</f>
        <v>35.626884910968265</v>
      </c>
      <c r="H185" s="361">
        <f t="shared" ref="H185:H195" si="107">(D185-B185)*100</f>
        <v>2.2696015238945488</v>
      </c>
      <c r="I185" s="362"/>
      <c r="J185" s="142"/>
      <c r="K185" s="144">
        <v>0.73908539969022347</v>
      </c>
      <c r="L185" s="144">
        <v>0.32561841916404793</v>
      </c>
      <c r="M185" s="144">
        <v>0.7044681536037829</v>
      </c>
      <c r="N185" s="144">
        <f t="shared" si="103"/>
        <v>1.1634775926139143</v>
      </c>
      <c r="O185" s="144">
        <f t="shared" si="104"/>
        <v>-4.6837951474822614E-2</v>
      </c>
      <c r="P185" s="145">
        <f t="shared" ref="P185:P195" si="108">(M185-L185)*100</f>
        <v>37.884973443973493</v>
      </c>
      <c r="Q185" s="361">
        <f t="shared" ref="Q185:Q195" si="109">(M185-K185)*100</f>
        <v>-3.4617246086440567</v>
      </c>
      <c r="R185" s="362"/>
    </row>
    <row r="186" spans="1:24" ht="15" x14ac:dyDescent="0.25">
      <c r="A186" s="146" t="s">
        <v>10</v>
      </c>
      <c r="B186" s="147">
        <v>0.71881446476268751</v>
      </c>
      <c r="C186" s="147">
        <v>0.47128665093102545</v>
      </c>
      <c r="D186" s="147">
        <v>0.90141115201050437</v>
      </c>
      <c r="E186" s="147">
        <f t="shared" si="102"/>
        <v>0.91266005567899966</v>
      </c>
      <c r="F186" s="147">
        <f t="shared" si="105"/>
        <v>0.25402478135731466</v>
      </c>
      <c r="G186" s="148">
        <f t="shared" si="106"/>
        <v>43.012450107947892</v>
      </c>
      <c r="H186" s="363">
        <f t="shared" si="107"/>
        <v>18.259668724781687</v>
      </c>
      <c r="I186" s="364"/>
      <c r="J186" s="149"/>
      <c r="K186" s="147">
        <v>0.65866799224584505</v>
      </c>
      <c r="L186" s="147">
        <v>0.32513285276807563</v>
      </c>
      <c r="M186" s="147">
        <v>0.74578585827979693</v>
      </c>
      <c r="N186" s="147">
        <f t="shared" si="103"/>
        <v>1.2937880682632286</v>
      </c>
      <c r="O186" s="147">
        <f t="shared" si="104"/>
        <v>0.13226370046752711</v>
      </c>
      <c r="P186" s="148">
        <f t="shared" si="108"/>
        <v>42.065300551172129</v>
      </c>
      <c r="Q186" s="363">
        <f t="shared" si="109"/>
        <v>8.7117866033951881</v>
      </c>
      <c r="R186" s="364"/>
    </row>
    <row r="187" spans="1:24" ht="15" x14ac:dyDescent="0.25">
      <c r="A187" s="25" t="s">
        <v>11</v>
      </c>
      <c r="B187" s="20">
        <v>0.84603369782399018</v>
      </c>
      <c r="C187" s="20">
        <v>0.48943934354528629</v>
      </c>
      <c r="D187" s="20">
        <v>0.84848362072047379</v>
      </c>
      <c r="E187" s="20">
        <f t="shared" si="102"/>
        <v>0.73358278591669102</v>
      </c>
      <c r="F187" s="20">
        <f t="shared" si="105"/>
        <v>2.895774604232404E-3</v>
      </c>
      <c r="G187" s="150">
        <f t="shared" si="106"/>
        <v>35.90442771751875</v>
      </c>
      <c r="H187" s="365">
        <f t="shared" si="107"/>
        <v>0.24499228964836028</v>
      </c>
      <c r="I187" s="366"/>
      <c r="J187" s="149"/>
      <c r="K187" s="20">
        <v>0.79161127051688995</v>
      </c>
      <c r="L187" s="20">
        <v>0.3456833331938956</v>
      </c>
      <c r="M187" s="20">
        <v>0.73262189709159586</v>
      </c>
      <c r="N187" s="20">
        <f t="shared" si="103"/>
        <v>1.1193439970698975</v>
      </c>
      <c r="O187" s="20">
        <f t="shared" si="104"/>
        <v>-7.4518107084019181E-2</v>
      </c>
      <c r="P187" s="150">
        <f t="shared" si="108"/>
        <v>38.693856389770026</v>
      </c>
      <c r="Q187" s="365">
        <f t="shared" si="109"/>
        <v>-5.8989373425294094</v>
      </c>
      <c r="R187" s="366"/>
    </row>
    <row r="188" spans="1:24" ht="15" x14ac:dyDescent="0.25">
      <c r="A188" s="25" t="s">
        <v>12</v>
      </c>
      <c r="B188" s="20">
        <v>0.72327442777068829</v>
      </c>
      <c r="C188" s="20">
        <v>0.34027957961022115</v>
      </c>
      <c r="D188" s="20">
        <v>0.6326788671659358</v>
      </c>
      <c r="E188" s="20">
        <f t="shared" si="102"/>
        <v>0.85929131536675873</v>
      </c>
      <c r="F188" s="20">
        <f t="shared" si="105"/>
        <v>-0.12525751931253892</v>
      </c>
      <c r="G188" s="150">
        <f t="shared" si="106"/>
        <v>29.239928755571466</v>
      </c>
      <c r="H188" s="365">
        <f t="shared" si="107"/>
        <v>-9.0595560604752485</v>
      </c>
      <c r="I188" s="366"/>
      <c r="J188" s="149"/>
      <c r="K188" s="20">
        <v>0.67577418538841072</v>
      </c>
      <c r="L188" s="20">
        <v>0.26701473645583712</v>
      </c>
      <c r="M188" s="20">
        <v>0.58870415423456501</v>
      </c>
      <c r="N188" s="20">
        <f t="shared" si="103"/>
        <v>1.204762785936849</v>
      </c>
      <c r="O188" s="20">
        <f t="shared" si="104"/>
        <v>-0.12884486125169314</v>
      </c>
      <c r="P188" s="150">
        <f t="shared" si="108"/>
        <v>32.168941777872789</v>
      </c>
      <c r="Q188" s="365">
        <f t="shared" si="109"/>
        <v>-8.7070031153845697</v>
      </c>
      <c r="R188" s="366"/>
    </row>
    <row r="189" spans="1:24" ht="15" x14ac:dyDescent="0.25">
      <c r="A189" s="25" t="s">
        <v>13</v>
      </c>
      <c r="B189" s="20">
        <v>0.50942395260761286</v>
      </c>
      <c r="C189" s="20">
        <v>0.28390437106318001</v>
      </c>
      <c r="D189" s="20">
        <v>0.47877933493656188</v>
      </c>
      <c r="E189" s="20">
        <f t="shared" si="102"/>
        <v>0.68641057953283302</v>
      </c>
      <c r="F189" s="20">
        <f t="shared" si="105"/>
        <v>-6.0155431471545229E-2</v>
      </c>
      <c r="G189" s="150">
        <f t="shared" si="106"/>
        <v>19.487496387338187</v>
      </c>
      <c r="H189" s="365">
        <f t="shared" si="107"/>
        <v>-3.0644617671050978</v>
      </c>
      <c r="I189" s="366"/>
      <c r="J189" s="149"/>
      <c r="K189" s="20">
        <v>0.58796723319321376</v>
      </c>
      <c r="L189" s="20">
        <v>0.36578191750122557</v>
      </c>
      <c r="M189" s="20">
        <v>0.49810851120571298</v>
      </c>
      <c r="N189" s="20">
        <f t="shared" si="103"/>
        <v>0.3617636284714485</v>
      </c>
      <c r="O189" s="20">
        <f t="shared" si="104"/>
        <v>-0.15282947231512134</v>
      </c>
      <c r="P189" s="150">
        <f t="shared" si="108"/>
        <v>13.23265937044874</v>
      </c>
      <c r="Q189" s="365">
        <f t="shared" si="109"/>
        <v>-8.9858721987500783</v>
      </c>
      <c r="R189" s="366"/>
    </row>
    <row r="190" spans="1:24" ht="15" x14ac:dyDescent="0.25">
      <c r="A190" s="151" t="s">
        <v>14</v>
      </c>
      <c r="B190" s="152">
        <v>0.60686888139945439</v>
      </c>
      <c r="C190" s="152">
        <v>0.32593548387096777</v>
      </c>
      <c r="D190" s="152">
        <v>0.68348497380755446</v>
      </c>
      <c r="E190" s="152">
        <f t="shared" si="102"/>
        <v>1.0969946741918237</v>
      </c>
      <c r="F190" s="152">
        <f t="shared" si="105"/>
        <v>0.12624818104270163</v>
      </c>
      <c r="G190" s="153">
        <f t="shared" si="106"/>
        <v>35.754948993658672</v>
      </c>
      <c r="H190" s="370">
        <f t="shared" si="107"/>
        <v>7.6616092408100078</v>
      </c>
      <c r="I190" s="371"/>
      <c r="J190" s="149"/>
      <c r="K190" s="152">
        <v>0.61140859324684882</v>
      </c>
      <c r="L190" s="152">
        <v>0.46057423237627937</v>
      </c>
      <c r="M190" s="152">
        <v>0.58461873282733479</v>
      </c>
      <c r="N190" s="152">
        <f t="shared" si="103"/>
        <v>0.26932574975170054</v>
      </c>
      <c r="O190" s="152">
        <f t="shared" si="104"/>
        <v>-4.3816623965404311E-2</v>
      </c>
      <c r="P190" s="153">
        <f t="shared" si="108"/>
        <v>12.404450045105541</v>
      </c>
      <c r="Q190" s="370">
        <f t="shared" si="109"/>
        <v>-2.6789860419514033</v>
      </c>
      <c r="R190" s="371"/>
    </row>
    <row r="191" spans="1:24" ht="15" x14ac:dyDescent="0.25">
      <c r="A191" s="143" t="s">
        <v>15</v>
      </c>
      <c r="B191" s="144">
        <v>0.68197317522069278</v>
      </c>
      <c r="C191" s="144">
        <v>0.33910829585613467</v>
      </c>
      <c r="D191" s="144">
        <v>0.65409697830590441</v>
      </c>
      <c r="E191" s="144">
        <f t="shared" si="102"/>
        <v>0.92887341978623383</v>
      </c>
      <c r="F191" s="144">
        <f t="shared" si="105"/>
        <v>-4.0875796772750439E-2</v>
      </c>
      <c r="G191" s="145">
        <f t="shared" si="106"/>
        <v>31.498868244976975</v>
      </c>
      <c r="H191" s="361">
        <f t="shared" si="107"/>
        <v>-2.7876196914788376</v>
      </c>
      <c r="I191" s="362"/>
      <c r="J191" s="142"/>
      <c r="K191" s="144">
        <v>0.62358639344372035</v>
      </c>
      <c r="L191" s="144">
        <v>0.18687848564971851</v>
      </c>
      <c r="M191" s="144">
        <v>0.56450372963331696</v>
      </c>
      <c r="N191" s="144">
        <f t="shared" si="103"/>
        <v>2.0206994008470942</v>
      </c>
      <c r="O191" s="144">
        <f t="shared" si="104"/>
        <v>-9.4746557063445147E-2</v>
      </c>
      <c r="P191" s="145">
        <f t="shared" si="108"/>
        <v>37.762524398359844</v>
      </c>
      <c r="Q191" s="361">
        <f t="shared" si="109"/>
        <v>-5.9082663810403391</v>
      </c>
      <c r="R191" s="362"/>
    </row>
    <row r="192" spans="1:24" ht="15" x14ac:dyDescent="0.25">
      <c r="A192" s="24" t="s">
        <v>16</v>
      </c>
      <c r="B192" s="147">
        <v>0.90546200957895961</v>
      </c>
      <c r="C192" s="147">
        <v>0.36724812415827612</v>
      </c>
      <c r="D192" s="147">
        <v>0.73526688847099664</v>
      </c>
      <c r="E192" s="147">
        <f t="shared" si="102"/>
        <v>1.0020984182185018</v>
      </c>
      <c r="F192" s="147">
        <f t="shared" si="105"/>
        <v>-0.18796494972451006</v>
      </c>
      <c r="G192" s="148">
        <f t="shared" si="106"/>
        <v>36.801876431272049</v>
      </c>
      <c r="H192" s="363">
        <f t="shared" si="107"/>
        <v>-17.019512110796299</v>
      </c>
      <c r="I192" s="364"/>
      <c r="J192" s="149"/>
      <c r="K192" s="147">
        <v>0.72718864996242027</v>
      </c>
      <c r="L192" s="147">
        <v>0.22830585316589092</v>
      </c>
      <c r="M192" s="147">
        <v>0.66084905660377358</v>
      </c>
      <c r="N192" s="147">
        <f t="shared" si="103"/>
        <v>1.8945778105986157</v>
      </c>
      <c r="O192" s="147">
        <f t="shared" si="104"/>
        <v>-9.1227487340561519E-2</v>
      </c>
      <c r="P192" s="148">
        <f t="shared" si="108"/>
        <v>43.254320343788265</v>
      </c>
      <c r="Q192" s="363">
        <f t="shared" si="109"/>
        <v>-6.6339593358646702</v>
      </c>
      <c r="R192" s="364"/>
    </row>
    <row r="193" spans="1:18" ht="15" x14ac:dyDescent="0.25">
      <c r="A193" s="25" t="s">
        <v>12</v>
      </c>
      <c r="B193" s="20">
        <v>0.6942002655115328</v>
      </c>
      <c r="C193" s="20">
        <v>0.37849329657314051</v>
      </c>
      <c r="D193" s="20">
        <v>0.70863678630046367</v>
      </c>
      <c r="E193" s="20">
        <f t="shared" si="102"/>
        <v>0.87225716470126646</v>
      </c>
      <c r="F193" s="20">
        <f t="shared" si="105"/>
        <v>2.079590214257987E-2</v>
      </c>
      <c r="G193" s="150">
        <f t="shared" si="106"/>
        <v>33.014348972732314</v>
      </c>
      <c r="H193" s="365">
        <f t="shared" si="107"/>
        <v>1.4436520788930873</v>
      </c>
      <c r="I193" s="366"/>
      <c r="J193" s="149"/>
      <c r="K193" s="20">
        <v>0.63106490481099931</v>
      </c>
      <c r="L193" s="20">
        <v>0.21335289664236168</v>
      </c>
      <c r="M193" s="20">
        <v>0.58235166331293975</v>
      </c>
      <c r="N193" s="20">
        <f t="shared" si="103"/>
        <v>1.7295231162908551</v>
      </c>
      <c r="O193" s="20">
        <f t="shared" si="104"/>
        <v>-7.7192125765017661E-2</v>
      </c>
      <c r="P193" s="150">
        <f t="shared" si="108"/>
        <v>36.899876667057811</v>
      </c>
      <c r="Q193" s="365">
        <f t="shared" si="109"/>
        <v>-4.8713241498059556</v>
      </c>
      <c r="R193" s="366"/>
    </row>
    <row r="194" spans="1:18" ht="15" x14ac:dyDescent="0.25">
      <c r="A194" s="25" t="s">
        <v>13</v>
      </c>
      <c r="B194" s="20">
        <v>0.64840430246562775</v>
      </c>
      <c r="C194" s="20">
        <v>0.2566504776751809</v>
      </c>
      <c r="D194" s="20">
        <v>0.54533039222345758</v>
      </c>
      <c r="E194" s="20">
        <f t="shared" si="102"/>
        <v>1.1247978852922009</v>
      </c>
      <c r="F194" s="20">
        <f t="shared" si="105"/>
        <v>-0.1589654939830295</v>
      </c>
      <c r="G194" s="150">
        <f t="shared" si="106"/>
        <v>28.867991454827667</v>
      </c>
      <c r="H194" s="365">
        <f t="shared" si="107"/>
        <v>-10.307391024217017</v>
      </c>
      <c r="I194" s="366"/>
      <c r="J194" s="149"/>
      <c r="K194" s="20">
        <v>0.60717655940360482</v>
      </c>
      <c r="L194" s="20">
        <v>0.12476907268819799</v>
      </c>
      <c r="M194" s="20">
        <v>0.50795391474047946</v>
      </c>
      <c r="N194" s="20">
        <f t="shared" si="103"/>
        <v>3.0711524402355135</v>
      </c>
      <c r="O194" s="20">
        <f t="shared" si="104"/>
        <v>-0.16341646120295905</v>
      </c>
      <c r="P194" s="150">
        <f t="shared" si="108"/>
        <v>38.318484205228145</v>
      </c>
      <c r="Q194" s="365">
        <f t="shared" si="109"/>
        <v>-9.9222644663125354</v>
      </c>
      <c r="R194" s="366"/>
    </row>
    <row r="195" spans="1:18" ht="15" x14ac:dyDescent="0.25">
      <c r="A195" s="26" t="s">
        <v>14</v>
      </c>
      <c r="B195" s="86">
        <v>0.62143592414828042</v>
      </c>
      <c r="C195" s="86">
        <v>0.27936432637571157</v>
      </c>
      <c r="D195" s="86">
        <v>0.5449331812606254</v>
      </c>
      <c r="E195" s="86">
        <f t="shared" si="102"/>
        <v>0.95061834963049474</v>
      </c>
      <c r="F195" s="86">
        <f t="shared" si="105"/>
        <v>-0.12310640552766106</v>
      </c>
      <c r="G195" s="154">
        <f t="shared" si="106"/>
        <v>26.556885488491382</v>
      </c>
      <c r="H195" s="372">
        <f t="shared" si="107"/>
        <v>-7.6502742887655018</v>
      </c>
      <c r="I195" s="373"/>
      <c r="J195" s="149"/>
      <c r="K195" s="86">
        <v>0.59086750868805549</v>
      </c>
      <c r="L195" s="86">
        <v>0.15072878021085193</v>
      </c>
      <c r="M195" s="86">
        <v>0.53384174355230529</v>
      </c>
      <c r="N195" s="86">
        <f t="shared" si="103"/>
        <v>2.5417373032908723</v>
      </c>
      <c r="O195" s="86">
        <f t="shared" si="104"/>
        <v>-9.651193253521162E-2</v>
      </c>
      <c r="P195" s="154">
        <f t="shared" si="108"/>
        <v>38.311296334145339</v>
      </c>
      <c r="Q195" s="372">
        <f t="shared" si="109"/>
        <v>-5.7025765135750195</v>
      </c>
      <c r="R195" s="373"/>
    </row>
    <row r="196" spans="1:18" ht="15" x14ac:dyDescent="0.25">
      <c r="A196" s="312" t="s">
        <v>17</v>
      </c>
      <c r="B196" s="313"/>
      <c r="C196" s="313"/>
      <c r="D196" s="313"/>
      <c r="E196" s="313"/>
      <c r="F196" s="313"/>
      <c r="G196" s="313"/>
      <c r="H196" s="313"/>
      <c r="I196" s="313"/>
      <c r="J196" s="313"/>
      <c r="K196" s="313"/>
      <c r="L196" s="313"/>
      <c r="M196" s="313"/>
      <c r="N196" s="313"/>
      <c r="O196" s="313"/>
      <c r="P196" s="313"/>
      <c r="Q196" s="313"/>
      <c r="R196" s="314"/>
    </row>
    <row r="197" spans="1:18" ht="21" x14ac:dyDescent="0.35">
      <c r="A197" s="367" t="s">
        <v>71</v>
      </c>
      <c r="B197" s="367"/>
      <c r="C197" s="367"/>
      <c r="D197" s="367"/>
      <c r="E197" s="367"/>
      <c r="F197" s="367"/>
      <c r="G197" s="367"/>
      <c r="H197" s="367"/>
      <c r="I197" s="367"/>
      <c r="J197" s="367"/>
      <c r="K197" s="367"/>
      <c r="L197" s="367"/>
      <c r="M197" s="367"/>
      <c r="N197" s="367"/>
      <c r="O197" s="367"/>
      <c r="P197" s="367"/>
      <c r="Q197" s="367"/>
      <c r="R197" s="367"/>
    </row>
    <row r="198" spans="1:18" ht="15" x14ac:dyDescent="0.25">
      <c r="A198" s="53"/>
      <c r="B198" s="308" t="s">
        <v>116</v>
      </c>
      <c r="C198" s="309"/>
      <c r="D198" s="309"/>
      <c r="E198" s="309"/>
      <c r="F198" s="309"/>
      <c r="G198" s="309"/>
      <c r="H198" s="309"/>
      <c r="I198" s="310"/>
      <c r="J198" s="137"/>
      <c r="K198" s="308" t="str">
        <f>CONCATENATE("acumulado ",B198)</f>
        <v>acumulado julio</v>
      </c>
      <c r="L198" s="309"/>
      <c r="M198" s="309"/>
      <c r="N198" s="309"/>
      <c r="O198" s="309"/>
      <c r="P198" s="309"/>
      <c r="Q198" s="309"/>
      <c r="R198" s="310"/>
    </row>
    <row r="199" spans="1:18" ht="15" x14ac:dyDescent="0.25">
      <c r="A199" s="1"/>
      <c r="B199" s="155">
        <v>2019</v>
      </c>
      <c r="C199" s="155">
        <v>2021</v>
      </c>
      <c r="D199" s="155">
        <v>2022</v>
      </c>
      <c r="E199" s="4" t="s">
        <v>4</v>
      </c>
      <c r="F199" s="4" t="s">
        <v>5</v>
      </c>
      <c r="G199" s="4" t="s">
        <v>6</v>
      </c>
      <c r="H199" s="318" t="s">
        <v>7</v>
      </c>
      <c r="I199" s="319"/>
      <c r="J199" s="138"/>
      <c r="K199" s="155">
        <v>2019</v>
      </c>
      <c r="L199" s="155">
        <v>2021</v>
      </c>
      <c r="M199" s="155">
        <v>2022</v>
      </c>
      <c r="N199" s="4" t="s">
        <v>4</v>
      </c>
      <c r="O199" s="4" t="s">
        <v>5</v>
      </c>
      <c r="P199" s="4" t="s">
        <v>6</v>
      </c>
      <c r="Q199" s="318" t="s">
        <v>7</v>
      </c>
      <c r="R199" s="319"/>
    </row>
    <row r="200" spans="1:18" ht="15" x14ac:dyDescent="0.25">
      <c r="A200" s="139" t="s">
        <v>52</v>
      </c>
      <c r="B200" s="140">
        <v>0.75379999999999991</v>
      </c>
      <c r="C200" s="140">
        <v>0.4224</v>
      </c>
      <c r="D200" s="140">
        <v>0.76800000000000002</v>
      </c>
      <c r="E200" s="156">
        <f>IFERROR(D200/C200-1,"-")</f>
        <v>0.81818181818181812</v>
      </c>
      <c r="F200" s="156">
        <f>IFERROR(D200/B200-1,"-")</f>
        <v>1.883788803396147E-2</v>
      </c>
      <c r="G200" s="141">
        <f>IFERROR((D200-C200)*100,"-")</f>
        <v>34.56</v>
      </c>
      <c r="H200" s="368">
        <f>IFERROR((D200-B200)*100,"-")</f>
        <v>1.4200000000000101</v>
      </c>
      <c r="I200" s="369"/>
      <c r="J200" s="142"/>
      <c r="K200" s="140">
        <v>0.70074764901460929</v>
      </c>
      <c r="L200" s="140">
        <v>0.27516832309502104</v>
      </c>
      <c r="M200" s="140">
        <v>0.66625956780707296</v>
      </c>
      <c r="N200" s="156">
        <f>IFERROR(M200/L200-1,"-")</f>
        <v>1.4212800380260355</v>
      </c>
      <c r="O200" s="156">
        <f>IFERROR(M200/K200-1,"-")</f>
        <v>-4.9216121175766236E-2</v>
      </c>
      <c r="P200" s="141">
        <f>IFERROR((M200-L200)*100,"-")</f>
        <v>39.109124471205192</v>
      </c>
      <c r="Q200" s="368">
        <f>IFERROR((M200-K200)*100,"-")</f>
        <v>-3.4488081207536325</v>
      </c>
      <c r="R200" s="369"/>
    </row>
    <row r="201" spans="1:18" ht="15" x14ac:dyDescent="0.25">
      <c r="A201" s="157" t="s">
        <v>53</v>
      </c>
      <c r="B201" s="147">
        <v>0.82269999999999999</v>
      </c>
      <c r="C201" s="147">
        <v>0.49420000000000003</v>
      </c>
      <c r="D201" s="147">
        <v>0.86370000000000002</v>
      </c>
      <c r="E201" s="158">
        <f t="shared" ref="E201:E202" si="110">IFERROR(D201/C201-1,"-")</f>
        <v>0.74767300687980565</v>
      </c>
      <c r="F201" s="158">
        <f t="shared" ref="F201:F210" si="111">IFERROR(D201/B201-1,"-")</f>
        <v>4.9835906162635224E-2</v>
      </c>
      <c r="G201" s="159">
        <f t="shared" ref="G201:G210" si="112">IFERROR((D201-C201)*100,"-")</f>
        <v>36.950000000000003</v>
      </c>
      <c r="H201" s="365">
        <f t="shared" ref="H201:H210" si="113">IFERROR((D201-B201)*100,"-")</f>
        <v>4.1000000000000032</v>
      </c>
      <c r="I201" s="366"/>
      <c r="J201" s="138"/>
      <c r="K201" s="147">
        <v>0.76685681294457275</v>
      </c>
      <c r="L201" s="147">
        <v>0.31746401747108693</v>
      </c>
      <c r="M201" s="147">
        <v>0.75866325066858042</v>
      </c>
      <c r="N201" s="158">
        <f t="shared" ref="N201:N202" si="114">IFERROR(M201/L201-1,"-")</f>
        <v>1.3897613868559948</v>
      </c>
      <c r="O201" s="158">
        <f t="shared" ref="O201:O210" si="115">IFERROR(M201/K201-1,"-")</f>
        <v>-1.0684605180112716E-2</v>
      </c>
      <c r="P201" s="159">
        <f t="shared" ref="P201:P210" si="116">IFERROR((M201-L201)*100,"-")</f>
        <v>44.119923319749347</v>
      </c>
      <c r="Q201" s="365">
        <f t="shared" ref="Q201:Q210" si="117">IFERROR((M201-K201)*100,"-")</f>
        <v>-0.81935622759923277</v>
      </c>
      <c r="R201" s="366"/>
    </row>
    <row r="202" spans="1:18" ht="15" x14ac:dyDescent="0.25">
      <c r="A202" s="82" t="s">
        <v>54</v>
      </c>
      <c r="B202" s="20">
        <v>0.72970000000000002</v>
      </c>
      <c r="C202" s="20">
        <v>0.31109999999999999</v>
      </c>
      <c r="D202" s="20">
        <v>0.70909999999999995</v>
      </c>
      <c r="E202" s="158">
        <f t="shared" si="110"/>
        <v>1.2793314046930249</v>
      </c>
      <c r="F202" s="158">
        <f t="shared" si="111"/>
        <v>-2.8230779772509318E-2</v>
      </c>
      <c r="G202" s="159">
        <f t="shared" si="112"/>
        <v>39.799999999999997</v>
      </c>
      <c r="H202" s="365">
        <f t="shared" si="113"/>
        <v>-2.0600000000000063</v>
      </c>
      <c r="I202" s="366"/>
      <c r="J202" s="138"/>
      <c r="K202" s="20">
        <v>0.66642685411198999</v>
      </c>
      <c r="L202" s="20">
        <v>0.18941136952707033</v>
      </c>
      <c r="M202" s="20">
        <v>0.60684885109631315</v>
      </c>
      <c r="N202" s="158">
        <f t="shared" si="114"/>
        <v>2.2038670783676659</v>
      </c>
      <c r="O202" s="158">
        <f t="shared" si="115"/>
        <v>-8.9399163086043676E-2</v>
      </c>
      <c r="P202" s="159">
        <f t="shared" si="116"/>
        <v>41.743748156924283</v>
      </c>
      <c r="Q202" s="365">
        <f t="shared" si="117"/>
        <v>-5.9578003015676835</v>
      </c>
      <c r="R202" s="366"/>
    </row>
    <row r="203" spans="1:18" ht="15" x14ac:dyDescent="0.25">
      <c r="A203" s="82" t="s">
        <v>55</v>
      </c>
      <c r="B203" s="20">
        <v>0.48499999999999999</v>
      </c>
      <c r="C203" s="20">
        <v>0.34950000000000003</v>
      </c>
      <c r="D203" s="20">
        <v>0.43840000000000001</v>
      </c>
      <c r="E203" s="158">
        <f>IFERROR(D203/C203-1,"-")</f>
        <v>0.25436337625178829</v>
      </c>
      <c r="F203" s="158">
        <f t="shared" si="111"/>
        <v>-9.6082474226804049E-2</v>
      </c>
      <c r="G203" s="159">
        <f t="shared" si="112"/>
        <v>8.889999999999997</v>
      </c>
      <c r="H203" s="365">
        <f t="shared" si="113"/>
        <v>-4.6599999999999975</v>
      </c>
      <c r="I203" s="366"/>
      <c r="J203" s="138"/>
      <c r="K203" s="158">
        <v>0.5624298940248782</v>
      </c>
      <c r="L203" s="158">
        <v>0.24838953526589103</v>
      </c>
      <c r="M203" s="158">
        <v>0.51377160668744681</v>
      </c>
      <c r="N203" s="158">
        <f>IFERROR(M203/L203-1,"-")</f>
        <v>1.0684108375881252</v>
      </c>
      <c r="O203" s="158">
        <f t="shared" si="115"/>
        <v>-8.6514404469544504E-2</v>
      </c>
      <c r="P203" s="159">
        <f t="shared" si="116"/>
        <v>26.538207142155578</v>
      </c>
      <c r="Q203" s="365">
        <f t="shared" si="117"/>
        <v>-4.8658287337431378</v>
      </c>
      <c r="R203" s="366"/>
    </row>
    <row r="204" spans="1:18" ht="15" x14ac:dyDescent="0.25">
      <c r="A204" s="82" t="s">
        <v>56</v>
      </c>
      <c r="B204" s="20">
        <v>0.72829999999999995</v>
      </c>
      <c r="C204" s="20">
        <v>0.53280000000000005</v>
      </c>
      <c r="D204" s="20">
        <v>0.7229000000000001</v>
      </c>
      <c r="E204" s="158">
        <f t="shared" ref="E204:E210" si="118">IFERROR(D204/C204-1,"-")</f>
        <v>0.35679429429429432</v>
      </c>
      <c r="F204" s="158">
        <f t="shared" si="111"/>
        <v>-7.4145269806396019E-3</v>
      </c>
      <c r="G204" s="159">
        <f t="shared" si="112"/>
        <v>19.010000000000005</v>
      </c>
      <c r="H204" s="365">
        <f t="shared" si="113"/>
        <v>-0.53999999999998494</v>
      </c>
      <c r="I204" s="366"/>
      <c r="J204" s="138"/>
      <c r="K204" s="158">
        <v>0.70264720512342227</v>
      </c>
      <c r="L204" s="158">
        <v>0.33446980707448559</v>
      </c>
      <c r="M204" s="158">
        <v>0.60935386615172649</v>
      </c>
      <c r="N204" s="158">
        <f t="shared" ref="N204:N210" si="119">IFERROR(M204/L204-1,"-")</f>
        <v>0.82185014390857969</v>
      </c>
      <c r="O204" s="158">
        <f t="shared" si="115"/>
        <v>-0.13277408390930479</v>
      </c>
      <c r="P204" s="159">
        <f t="shared" si="116"/>
        <v>27.48840590772409</v>
      </c>
      <c r="Q204" s="365">
        <f t="shared" si="117"/>
        <v>-9.3293338971695778</v>
      </c>
      <c r="R204" s="366"/>
    </row>
    <row r="205" spans="1:18" ht="15" x14ac:dyDescent="0.25">
      <c r="A205" s="82" t="s">
        <v>57</v>
      </c>
      <c r="B205" s="20">
        <v>0.72930000000000006</v>
      </c>
      <c r="C205" s="20">
        <v>0.76500000000000001</v>
      </c>
      <c r="D205" s="20">
        <v>0.69299999999999995</v>
      </c>
      <c r="E205" s="158">
        <f t="shared" si="118"/>
        <v>-9.4117647058823639E-2</v>
      </c>
      <c r="F205" s="158">
        <f t="shared" si="111"/>
        <v>-4.9773755656108754E-2</v>
      </c>
      <c r="G205" s="159">
        <f t="shared" si="112"/>
        <v>-7.2000000000000064</v>
      </c>
      <c r="H205" s="365">
        <f t="shared" si="113"/>
        <v>-3.630000000000011</v>
      </c>
      <c r="I205" s="366"/>
      <c r="J205" s="138"/>
      <c r="K205" s="158">
        <v>0.33370609808024249</v>
      </c>
      <c r="L205" s="158">
        <v>0.31521160925165437</v>
      </c>
      <c r="M205" s="158">
        <v>0.33140072170392537</v>
      </c>
      <c r="N205" s="158">
        <f t="shared" si="119"/>
        <v>5.1359505732373467E-2</v>
      </c>
      <c r="O205" s="158">
        <f t="shared" si="115"/>
        <v>-6.9084035011034439E-3</v>
      </c>
      <c r="P205" s="159">
        <f t="shared" si="116"/>
        <v>1.6189112452271004</v>
      </c>
      <c r="Q205" s="365">
        <f t="shared" si="117"/>
        <v>-0.23053763763171142</v>
      </c>
      <c r="R205" s="366"/>
    </row>
    <row r="206" spans="1:18" ht="15" x14ac:dyDescent="0.25">
      <c r="A206" s="82" t="s">
        <v>58</v>
      </c>
      <c r="B206" s="158">
        <v>0.50600000000000001</v>
      </c>
      <c r="C206" s="158">
        <v>0.42359999999999998</v>
      </c>
      <c r="D206" s="158">
        <v>0.52890000000000004</v>
      </c>
      <c r="E206" s="158">
        <f t="shared" si="118"/>
        <v>0.24858356940509929</v>
      </c>
      <c r="F206" s="158">
        <f t="shared" si="111"/>
        <v>4.5256916996047503E-2</v>
      </c>
      <c r="G206" s="159">
        <f t="shared" si="112"/>
        <v>10.530000000000006</v>
      </c>
      <c r="H206" s="365">
        <f t="shared" si="113"/>
        <v>2.2900000000000031</v>
      </c>
      <c r="I206" s="366"/>
      <c r="J206" s="138"/>
      <c r="K206" s="158">
        <v>0.50721743109210515</v>
      </c>
      <c r="L206" s="158">
        <v>0.32454743225450267</v>
      </c>
      <c r="M206" s="158">
        <v>0.54580441057363549</v>
      </c>
      <c r="N206" s="158">
        <f t="shared" si="119"/>
        <v>0.68174003652454762</v>
      </c>
      <c r="O206" s="158">
        <f t="shared" si="115"/>
        <v>7.6075815057159213E-2</v>
      </c>
      <c r="P206" s="159">
        <f t="shared" si="116"/>
        <v>22.125697831913282</v>
      </c>
      <c r="Q206" s="365">
        <f t="shared" si="117"/>
        <v>3.8586979481530337</v>
      </c>
      <c r="R206" s="366"/>
    </row>
    <row r="207" spans="1:18" ht="15" x14ac:dyDescent="0.25">
      <c r="A207" s="82" t="s">
        <v>59</v>
      </c>
      <c r="B207" s="158">
        <v>0.50729999999999997</v>
      </c>
      <c r="C207" s="158">
        <v>0.39350000000000002</v>
      </c>
      <c r="D207" s="158">
        <v>0.52110000000000001</v>
      </c>
      <c r="E207" s="158">
        <f t="shared" si="118"/>
        <v>0.32426937738246497</v>
      </c>
      <c r="F207" s="158">
        <f t="shared" si="111"/>
        <v>2.7202838557066844E-2</v>
      </c>
      <c r="G207" s="159">
        <f t="shared" si="112"/>
        <v>12.76</v>
      </c>
      <c r="H207" s="365">
        <f t="shared" si="113"/>
        <v>1.3800000000000034</v>
      </c>
      <c r="I207" s="366"/>
      <c r="J207" s="138"/>
      <c r="K207" s="158">
        <v>0.52990163420464786</v>
      </c>
      <c r="L207" s="158">
        <v>0.32166768107121119</v>
      </c>
      <c r="M207" s="158">
        <v>0.58159782989149456</v>
      </c>
      <c r="N207" s="158">
        <f t="shared" si="119"/>
        <v>0.8080704531915337</v>
      </c>
      <c r="O207" s="158">
        <f t="shared" si="115"/>
        <v>9.7558098239194369E-2</v>
      </c>
      <c r="P207" s="159">
        <f t="shared" si="116"/>
        <v>25.993014882028337</v>
      </c>
      <c r="Q207" s="365">
        <f t="shared" si="117"/>
        <v>5.1696195686846691</v>
      </c>
      <c r="R207" s="366"/>
    </row>
    <row r="208" spans="1:18" ht="15" x14ac:dyDescent="0.25">
      <c r="A208" s="82" t="s">
        <v>60</v>
      </c>
      <c r="B208" s="20">
        <v>0.84950000000000003</v>
      </c>
      <c r="C208" s="20">
        <v>0.39960000000000001</v>
      </c>
      <c r="D208" s="20">
        <v>0.80249999999999999</v>
      </c>
      <c r="E208" s="158">
        <f t="shared" si="118"/>
        <v>1.008258258258258</v>
      </c>
      <c r="F208" s="158">
        <f t="shared" si="111"/>
        <v>-5.5326662742789967E-2</v>
      </c>
      <c r="G208" s="159">
        <f t="shared" si="112"/>
        <v>40.29</v>
      </c>
      <c r="H208" s="365">
        <f t="shared" si="113"/>
        <v>-4.7000000000000046</v>
      </c>
      <c r="I208" s="366"/>
      <c r="J208" s="138"/>
      <c r="K208" s="158">
        <v>0.72194320453487415</v>
      </c>
      <c r="L208" s="158">
        <v>0.27499896829315845</v>
      </c>
      <c r="M208" s="158">
        <v>0.71742325710048371</v>
      </c>
      <c r="N208" s="158">
        <f t="shared" si="119"/>
        <v>1.6088216314167609</v>
      </c>
      <c r="O208" s="158">
        <f t="shared" si="115"/>
        <v>-6.2608075067379643E-3</v>
      </c>
      <c r="P208" s="159">
        <f t="shared" si="116"/>
        <v>44.242428880732525</v>
      </c>
      <c r="Q208" s="365">
        <f t="shared" si="117"/>
        <v>-0.45199474343904367</v>
      </c>
      <c r="R208" s="366"/>
    </row>
    <row r="209" spans="1:21" ht="15" x14ac:dyDescent="0.25">
      <c r="A209" s="83" t="s">
        <v>61</v>
      </c>
      <c r="B209" s="160">
        <v>0.6371</v>
      </c>
      <c r="C209" s="160">
        <v>4.9800000000000004E-2</v>
      </c>
      <c r="D209" s="160">
        <v>0.97129999999999994</v>
      </c>
      <c r="E209" s="160">
        <f t="shared" si="118"/>
        <v>18.504016064257026</v>
      </c>
      <c r="F209" s="160">
        <f t="shared" si="111"/>
        <v>0.52456443258515129</v>
      </c>
      <c r="G209" s="161">
        <f t="shared" si="112"/>
        <v>92.15</v>
      </c>
      <c r="H209" s="376">
        <f t="shared" si="113"/>
        <v>33.419999999999995</v>
      </c>
      <c r="I209" s="377"/>
      <c r="J209" s="138"/>
      <c r="K209" s="160">
        <v>0.5434773538547123</v>
      </c>
      <c r="L209" s="160">
        <v>0.15964227388201138</v>
      </c>
      <c r="M209" s="160">
        <v>0.5465328844515398</v>
      </c>
      <c r="N209" s="160">
        <f t="shared" si="119"/>
        <v>2.423484714678219</v>
      </c>
      <c r="O209" s="160">
        <f t="shared" si="115"/>
        <v>5.6221856810694248E-3</v>
      </c>
      <c r="P209" s="161">
        <f t="shared" si="116"/>
        <v>38.689061056952845</v>
      </c>
      <c r="Q209" s="376">
        <f t="shared" si="117"/>
        <v>0.30555305968275048</v>
      </c>
      <c r="R209" s="377"/>
    </row>
    <row r="210" spans="1:21" ht="15" x14ac:dyDescent="0.25">
      <c r="A210" s="82" t="s">
        <v>62</v>
      </c>
      <c r="B210" s="158">
        <v>0.55940000000000001</v>
      </c>
      <c r="C210" s="158">
        <v>0.24789999999999998</v>
      </c>
      <c r="D210" s="158">
        <v>0.50580000000000003</v>
      </c>
      <c r="E210" s="158">
        <f t="shared" si="118"/>
        <v>1.040338846308996</v>
      </c>
      <c r="F210" s="158">
        <f t="shared" si="111"/>
        <v>-9.5816946728637831E-2</v>
      </c>
      <c r="G210" s="159">
        <f t="shared" si="112"/>
        <v>25.790000000000003</v>
      </c>
      <c r="H210" s="365">
        <f t="shared" si="113"/>
        <v>-5.3599999999999977</v>
      </c>
      <c r="I210" s="366"/>
      <c r="J210" s="138"/>
      <c r="K210" s="158">
        <v>0.60278332570880244</v>
      </c>
      <c r="L210" s="158">
        <v>0.17472317897920117</v>
      </c>
      <c r="M210" s="158">
        <v>0.48620287491195902</v>
      </c>
      <c r="N210" s="158">
        <f t="shared" si="119"/>
        <v>1.7827039191510816</v>
      </c>
      <c r="O210" s="158">
        <f t="shared" si="115"/>
        <v>-0.19340357608558345</v>
      </c>
      <c r="P210" s="159">
        <f t="shared" si="116"/>
        <v>31.147969593275782</v>
      </c>
      <c r="Q210" s="365">
        <f t="shared" si="117"/>
        <v>-11.658045079684342</v>
      </c>
      <c r="R210" s="366"/>
      <c r="S210" s="82"/>
      <c r="T210" s="158"/>
      <c r="U210" s="158"/>
    </row>
    <row r="211" spans="1:21" ht="23.25" x14ac:dyDescent="0.35">
      <c r="A211" s="374" t="s">
        <v>72</v>
      </c>
      <c r="B211" s="374"/>
      <c r="C211" s="374"/>
      <c r="D211" s="374"/>
      <c r="E211" s="374"/>
      <c r="F211" s="374"/>
      <c r="G211" s="374"/>
      <c r="H211" s="374"/>
      <c r="I211" s="374"/>
      <c r="J211" s="374"/>
      <c r="K211" s="374"/>
      <c r="L211" s="374"/>
      <c r="M211" s="374"/>
      <c r="N211" s="374"/>
      <c r="O211" s="374"/>
      <c r="P211" s="374"/>
      <c r="Q211" s="374"/>
      <c r="R211" s="374"/>
    </row>
    <row r="212" spans="1:21" ht="21" x14ac:dyDescent="0.35">
      <c r="A212" s="375" t="s">
        <v>73</v>
      </c>
      <c r="B212" s="375"/>
      <c r="C212" s="375"/>
      <c r="D212" s="375"/>
      <c r="E212" s="375"/>
      <c r="F212" s="375"/>
      <c r="G212" s="375"/>
      <c r="H212" s="375"/>
      <c r="I212" s="375"/>
      <c r="J212" s="375"/>
      <c r="K212" s="375"/>
      <c r="L212" s="375"/>
      <c r="M212" s="375"/>
      <c r="N212" s="375"/>
      <c r="O212" s="375"/>
      <c r="P212" s="375"/>
      <c r="Q212" s="375"/>
      <c r="R212" s="375"/>
    </row>
    <row r="213" spans="1:21" ht="15" x14ac:dyDescent="0.25">
      <c r="A213" s="53"/>
      <c r="B213" s="308" t="s">
        <v>116</v>
      </c>
      <c r="C213" s="309"/>
      <c r="D213" s="309"/>
      <c r="E213" s="309"/>
      <c r="F213" s="309"/>
      <c r="G213" s="309"/>
      <c r="H213" s="309"/>
      <c r="I213" s="310"/>
      <c r="J213" s="162"/>
      <c r="K213" s="308" t="str">
        <f>CONCATENATE("acumulado ",B213)</f>
        <v>acumulado julio</v>
      </c>
      <c r="L213" s="309"/>
      <c r="M213" s="309"/>
      <c r="N213" s="309"/>
      <c r="O213" s="309"/>
      <c r="P213" s="309"/>
      <c r="Q213" s="309"/>
      <c r="R213" s="310"/>
    </row>
    <row r="214" spans="1:21" ht="15" x14ac:dyDescent="0.25">
      <c r="A214" s="3"/>
      <c r="B214" s="4">
        <v>2019</v>
      </c>
      <c r="C214" s="4">
        <v>2021</v>
      </c>
      <c r="D214" s="4">
        <v>2022</v>
      </c>
      <c r="E214" s="4" t="s">
        <v>4</v>
      </c>
      <c r="F214" s="4" t="s">
        <v>5</v>
      </c>
      <c r="G214" s="4" t="s">
        <v>6</v>
      </c>
      <c r="H214" s="4" t="s">
        <v>7</v>
      </c>
      <c r="I214" s="4" t="str">
        <f>CONCATENATE("cuota ",RIGHT(D214,2))</f>
        <v>cuota 22</v>
      </c>
      <c r="J214" s="163"/>
      <c r="K214" s="4">
        <v>2019</v>
      </c>
      <c r="L214" s="4">
        <v>2021</v>
      </c>
      <c r="M214" s="4">
        <v>2022</v>
      </c>
      <c r="N214" s="4" t="s">
        <v>4</v>
      </c>
      <c r="O214" s="4" t="s">
        <v>5</v>
      </c>
      <c r="P214" s="4" t="s">
        <v>6</v>
      </c>
      <c r="Q214" s="4" t="s">
        <v>7</v>
      </c>
      <c r="R214" s="4" t="str">
        <f>CONCATENATE("cuota ",RIGHT(M214,2))</f>
        <v>cuota 22</v>
      </c>
    </row>
    <row r="215" spans="1:21" ht="15" x14ac:dyDescent="0.25">
      <c r="A215" s="164" t="s">
        <v>8</v>
      </c>
      <c r="B215" s="165">
        <v>111534850.2</v>
      </c>
      <c r="C215" s="165">
        <v>51434123.310000002</v>
      </c>
      <c r="D215" s="165">
        <v>128324371.27</v>
      </c>
      <c r="E215" s="166">
        <f>D215/C215-1</f>
        <v>1.4949267725741664</v>
      </c>
      <c r="F215" s="166">
        <f>D215/B215-1</f>
        <v>0.15053161446752883</v>
      </c>
      <c r="G215" s="165">
        <f>D215-C215</f>
        <v>76890247.959999993</v>
      </c>
      <c r="H215" s="165">
        <f>D215-B215</f>
        <v>16789521.069999993</v>
      </c>
      <c r="I215" s="166">
        <f t="shared" ref="I215:I226" si="120">D215/$D$215</f>
        <v>1</v>
      </c>
      <c r="J215" s="167"/>
      <c r="K215" s="165">
        <v>810177317.74000001</v>
      </c>
      <c r="L215" s="165">
        <v>153848722.74000001</v>
      </c>
      <c r="M215" s="165">
        <v>822227787.43999982</v>
      </c>
      <c r="N215" s="166">
        <f>M215/L215-1</f>
        <v>4.3443913787281909</v>
      </c>
      <c r="O215" s="166">
        <f>M215/K215-1</f>
        <v>1.4873867036434341E-2</v>
      </c>
      <c r="P215" s="165">
        <f>M215-L215</f>
        <v>668379064.69999981</v>
      </c>
      <c r="Q215" s="165">
        <f>M215-K215</f>
        <v>12050469.699999809</v>
      </c>
      <c r="R215" s="166">
        <f>M215/$M$215</f>
        <v>1</v>
      </c>
    </row>
    <row r="216" spans="1:21" ht="15" x14ac:dyDescent="0.25">
      <c r="A216" s="168" t="s">
        <v>9</v>
      </c>
      <c r="B216" s="169">
        <v>89405875.290000007</v>
      </c>
      <c r="C216" s="169">
        <f>SUM(C217:C221)</f>
        <v>43492653.990000002</v>
      </c>
      <c r="D216" s="169">
        <v>108974814.69</v>
      </c>
      <c r="E216" s="170">
        <f t="shared" ref="E216:E226" si="121">D216/C216-1</f>
        <v>1.5055912824969453</v>
      </c>
      <c r="F216" s="170">
        <f t="shared" ref="F216:F226" si="122">D216/B216-1</f>
        <v>0.21887755515535745</v>
      </c>
      <c r="G216" s="169">
        <f t="shared" ref="G216:G226" si="123">D216-C216</f>
        <v>65482160.699999996</v>
      </c>
      <c r="H216" s="169">
        <f t="shared" ref="H216:H226" si="124">D216-B216</f>
        <v>19568939.399999991</v>
      </c>
      <c r="I216" s="170">
        <f t="shared" si="120"/>
        <v>0.84921370439222565</v>
      </c>
      <c r="J216" s="171"/>
      <c r="K216" s="169">
        <v>654358462.99000001</v>
      </c>
      <c r="L216" s="169">
        <v>128858421.64</v>
      </c>
      <c r="M216" s="169">
        <v>704214921.78999996</v>
      </c>
      <c r="N216" s="172">
        <f t="shared" ref="N216:N226" si="125">M216/L216-1</f>
        <v>4.4650283064727434</v>
      </c>
      <c r="O216" s="172">
        <f t="shared" ref="O216:O226" si="126">M216/K216-1</f>
        <v>7.6191356297567792E-2</v>
      </c>
      <c r="P216" s="173">
        <f t="shared" ref="P216:P226" si="127">M216-L216</f>
        <v>575356500.14999998</v>
      </c>
      <c r="Q216" s="173">
        <f t="shared" ref="Q216:Q226" si="128">M216-K216</f>
        <v>49856458.799999952</v>
      </c>
      <c r="R216" s="172">
        <f>M216/$M$215</f>
        <v>0.85647181054603849</v>
      </c>
      <c r="S216" s="174"/>
    </row>
    <row r="217" spans="1:21" ht="15" x14ac:dyDescent="0.25">
      <c r="A217" s="175" t="s">
        <v>74</v>
      </c>
      <c r="B217" s="176">
        <v>22382258.670000002</v>
      </c>
      <c r="C217" s="176">
        <v>14881808.59</v>
      </c>
      <c r="D217" s="176">
        <v>32671240.690000001</v>
      </c>
      <c r="E217" s="177">
        <f t="shared" si="121"/>
        <v>1.1953810581836009</v>
      </c>
      <c r="F217" s="177">
        <f t="shared" si="122"/>
        <v>0.45969364270598878</v>
      </c>
      <c r="G217" s="176">
        <f t="shared" si="123"/>
        <v>17789432.100000001</v>
      </c>
      <c r="H217" s="176">
        <f t="shared" si="124"/>
        <v>10288982.02</v>
      </c>
      <c r="I217" s="177">
        <f t="shared" si="120"/>
        <v>0.25459887600975117</v>
      </c>
      <c r="J217" s="178"/>
      <c r="K217" s="176">
        <v>177759955.64999998</v>
      </c>
      <c r="L217" s="176">
        <v>51626741.49000001</v>
      </c>
      <c r="M217" s="176">
        <v>241850173.69</v>
      </c>
      <c r="N217" s="179">
        <f t="shared" si="125"/>
        <v>3.6845910996890217</v>
      </c>
      <c r="O217" s="179">
        <f t="shared" si="126"/>
        <v>0.36054362078144475</v>
      </c>
      <c r="P217" s="180">
        <f t="shared" si="127"/>
        <v>190223432.19999999</v>
      </c>
      <c r="Q217" s="180">
        <f t="shared" si="128"/>
        <v>64090218.040000021</v>
      </c>
      <c r="R217" s="179">
        <f t="shared" ref="R217:R226" si="129">M217/$M$215</f>
        <v>0.29414011224675191</v>
      </c>
    </row>
    <row r="218" spans="1:21" ht="15" x14ac:dyDescent="0.25">
      <c r="A218" s="181" t="s">
        <v>75</v>
      </c>
      <c r="B218" s="182">
        <v>56361977.890000001</v>
      </c>
      <c r="C218" s="182">
        <v>25404188.170000002</v>
      </c>
      <c r="D218" s="182">
        <v>66353373.710000001</v>
      </c>
      <c r="E218" s="20">
        <f t="shared" si="121"/>
        <v>1.6119068740152538</v>
      </c>
      <c r="F218" s="20">
        <f t="shared" si="122"/>
        <v>0.17727191617547411</v>
      </c>
      <c r="G218" s="182">
        <f t="shared" si="123"/>
        <v>40949185.539999999</v>
      </c>
      <c r="H218" s="182">
        <f t="shared" si="124"/>
        <v>9991395.8200000003</v>
      </c>
      <c r="I218" s="20">
        <f t="shared" si="120"/>
        <v>0.5170753852390958</v>
      </c>
      <c r="J218" s="178"/>
      <c r="K218" s="182">
        <v>395506478.11999995</v>
      </c>
      <c r="L218" s="182">
        <v>65790956.640000001</v>
      </c>
      <c r="M218" s="182">
        <v>396070697.11999995</v>
      </c>
      <c r="N218" s="158">
        <f t="shared" si="125"/>
        <v>5.0201388967065785</v>
      </c>
      <c r="O218" s="158">
        <f t="shared" si="126"/>
        <v>1.4265733463632024E-3</v>
      </c>
      <c r="P218" s="183">
        <f t="shared" si="127"/>
        <v>330279740.47999996</v>
      </c>
      <c r="Q218" s="183">
        <f t="shared" si="128"/>
        <v>564219</v>
      </c>
      <c r="R218" s="158">
        <f t="shared" si="129"/>
        <v>0.48170434418564612</v>
      </c>
    </row>
    <row r="219" spans="1:21" ht="15" x14ac:dyDescent="0.25">
      <c r="A219" s="184" t="s">
        <v>76</v>
      </c>
      <c r="B219" s="182">
        <v>9671117.1199999992</v>
      </c>
      <c r="C219" s="182">
        <v>2563779.7599999998</v>
      </c>
      <c r="D219" s="182">
        <v>9000985.5099999998</v>
      </c>
      <c r="E219" s="20">
        <f t="shared" si="121"/>
        <v>2.5108263394668504</v>
      </c>
      <c r="F219" s="20">
        <f t="shared" si="122"/>
        <v>-6.929205816504469E-2</v>
      </c>
      <c r="G219" s="182">
        <f t="shared" si="123"/>
        <v>6437205.75</v>
      </c>
      <c r="H219" s="182">
        <f t="shared" si="124"/>
        <v>-670131.6099999994</v>
      </c>
      <c r="I219" s="20">
        <f t="shared" si="120"/>
        <v>7.0142447774488137E-2</v>
      </c>
      <c r="J219" s="178"/>
      <c r="K219" s="182">
        <v>70528659.670000002</v>
      </c>
      <c r="L219" s="182">
        <v>9634252</v>
      </c>
      <c r="M219" s="182">
        <v>59439170.910000004</v>
      </c>
      <c r="N219" s="158">
        <f t="shared" si="125"/>
        <v>5.1695677993475782</v>
      </c>
      <c r="O219" s="158">
        <f t="shared" si="126"/>
        <v>-0.15723379420347916</v>
      </c>
      <c r="P219" s="183">
        <f t="shared" si="127"/>
        <v>49804918.910000004</v>
      </c>
      <c r="Q219" s="183">
        <f t="shared" si="128"/>
        <v>-11089488.759999998</v>
      </c>
      <c r="R219" s="158">
        <f t="shared" si="129"/>
        <v>7.2290394241069644E-2</v>
      </c>
    </row>
    <row r="220" spans="1:21" ht="15" x14ac:dyDescent="0.25">
      <c r="A220" s="184" t="s">
        <v>77</v>
      </c>
      <c r="B220" s="182">
        <v>598776.38</v>
      </c>
      <c r="C220" s="182">
        <v>531548.17000000004</v>
      </c>
      <c r="D220" s="182">
        <v>590381.64</v>
      </c>
      <c r="E220" s="20">
        <f t="shared" si="121"/>
        <v>0.1106832330924965</v>
      </c>
      <c r="F220" s="20">
        <f t="shared" si="122"/>
        <v>-1.4019824896900568E-2</v>
      </c>
      <c r="G220" s="182">
        <f t="shared" si="123"/>
        <v>58833.469999999972</v>
      </c>
      <c r="H220" s="182">
        <f t="shared" si="124"/>
        <v>-8394.7399999999907</v>
      </c>
      <c r="I220" s="20">
        <f t="shared" si="120"/>
        <v>4.6006977019027173E-3</v>
      </c>
      <c r="J220" s="178"/>
      <c r="K220" s="182">
        <v>7259702.5800000001</v>
      </c>
      <c r="L220" s="182">
        <v>1158133.2999999998</v>
      </c>
      <c r="M220" s="182">
        <v>4951941.8099999996</v>
      </c>
      <c r="N220" s="158">
        <f t="shared" si="125"/>
        <v>3.2757960676892726</v>
      </c>
      <c r="O220" s="158">
        <f t="shared" si="126"/>
        <v>-0.31788640713157157</v>
      </c>
      <c r="P220" s="183">
        <f t="shared" si="127"/>
        <v>3793808.51</v>
      </c>
      <c r="Q220" s="183">
        <f t="shared" si="128"/>
        <v>-2307760.7700000005</v>
      </c>
      <c r="R220" s="158">
        <f t="shared" si="129"/>
        <v>6.0225911671239352E-3</v>
      </c>
    </row>
    <row r="221" spans="1:21" ht="15" x14ac:dyDescent="0.25">
      <c r="A221" s="185" t="s">
        <v>78</v>
      </c>
      <c r="B221" s="186">
        <v>391745.22</v>
      </c>
      <c r="C221" s="186">
        <v>111329.3</v>
      </c>
      <c r="D221" s="186">
        <v>358833.14</v>
      </c>
      <c r="E221" s="187">
        <f t="shared" si="121"/>
        <v>2.2231689231855407</v>
      </c>
      <c r="F221" s="187">
        <f t="shared" si="122"/>
        <v>-8.4013992563840234E-2</v>
      </c>
      <c r="G221" s="186">
        <f t="shared" si="123"/>
        <v>247503.84000000003</v>
      </c>
      <c r="H221" s="186">
        <f t="shared" si="124"/>
        <v>-32912.079999999958</v>
      </c>
      <c r="I221" s="187">
        <f t="shared" si="120"/>
        <v>2.7962976669879775E-3</v>
      </c>
      <c r="J221" s="178"/>
      <c r="K221" s="186">
        <v>3303666.9699999997</v>
      </c>
      <c r="L221" s="186">
        <v>648338.21</v>
      </c>
      <c r="M221" s="186">
        <v>1902938.25</v>
      </c>
      <c r="N221" s="188">
        <f t="shared" si="125"/>
        <v>1.9351011873879842</v>
      </c>
      <c r="O221" s="188">
        <f t="shared" si="126"/>
        <v>-0.42399210717053593</v>
      </c>
      <c r="P221" s="189">
        <f t="shared" si="127"/>
        <v>1254600.04</v>
      </c>
      <c r="Q221" s="189">
        <f t="shared" si="128"/>
        <v>-1400728.7199999997</v>
      </c>
      <c r="R221" s="188">
        <f t="shared" si="129"/>
        <v>2.314368693284843E-3</v>
      </c>
    </row>
    <row r="222" spans="1:21" ht="15" x14ac:dyDescent="0.25">
      <c r="A222" s="168" t="s">
        <v>15</v>
      </c>
      <c r="B222" s="169">
        <v>22128974.91</v>
      </c>
      <c r="C222" s="169">
        <v>7941469.3099999996</v>
      </c>
      <c r="D222" s="169">
        <v>19349556.579999998</v>
      </c>
      <c r="E222" s="170">
        <f t="shared" si="121"/>
        <v>1.4365209792644782</v>
      </c>
      <c r="F222" s="170">
        <f t="shared" si="122"/>
        <v>-0.12560086227690526</v>
      </c>
      <c r="G222" s="169">
        <f t="shared" si="123"/>
        <v>11408087.27</v>
      </c>
      <c r="H222" s="169">
        <f t="shared" si="124"/>
        <v>-2779418.3300000019</v>
      </c>
      <c r="I222" s="170">
        <f t="shared" si="120"/>
        <v>0.15078629560777429</v>
      </c>
      <c r="J222" s="171"/>
      <c r="K222" s="169">
        <v>155818854.75</v>
      </c>
      <c r="L222" s="169">
        <v>24990301.109999999</v>
      </c>
      <c r="M222" s="169">
        <v>118012865.64</v>
      </c>
      <c r="N222" s="172">
        <f t="shared" si="125"/>
        <v>3.7223466864421466</v>
      </c>
      <c r="O222" s="172">
        <f t="shared" si="126"/>
        <v>-0.24262782043069786</v>
      </c>
      <c r="P222" s="173">
        <f t="shared" si="127"/>
        <v>93022564.530000001</v>
      </c>
      <c r="Q222" s="173">
        <f t="shared" si="128"/>
        <v>-37805989.109999999</v>
      </c>
      <c r="R222" s="172">
        <f>M222/$M$215</f>
        <v>0.14352818944179957</v>
      </c>
    </row>
    <row r="223" spans="1:21" ht="15" x14ac:dyDescent="0.25">
      <c r="A223" s="24" t="s">
        <v>16</v>
      </c>
      <c r="B223" s="190">
        <v>1849267.59</v>
      </c>
      <c r="C223" s="190">
        <v>818425.16</v>
      </c>
      <c r="D223" s="190">
        <v>1879697.48</v>
      </c>
      <c r="E223" s="191">
        <f t="shared" si="121"/>
        <v>1.2967249442820159</v>
      </c>
      <c r="F223" s="191">
        <f t="shared" si="122"/>
        <v>1.6455103720278696E-2</v>
      </c>
      <c r="G223" s="190">
        <f t="shared" si="123"/>
        <v>1061272.3199999998</v>
      </c>
      <c r="H223" s="190">
        <f t="shared" si="124"/>
        <v>30429.889999999898</v>
      </c>
      <c r="I223" s="191">
        <f t="shared" si="120"/>
        <v>1.4648016284023209E-2</v>
      </c>
      <c r="J223" s="178"/>
      <c r="K223" s="190">
        <v>11276610.319999998</v>
      </c>
      <c r="L223" s="190">
        <v>2700032.14</v>
      </c>
      <c r="M223" s="190">
        <v>11727293.32</v>
      </c>
      <c r="N223" s="192">
        <f t="shared" si="125"/>
        <v>3.3433902679395509</v>
      </c>
      <c r="O223" s="192">
        <f t="shared" si="126"/>
        <v>3.9966176644472551E-2</v>
      </c>
      <c r="P223" s="193">
        <f t="shared" si="127"/>
        <v>9027261.1799999997</v>
      </c>
      <c r="Q223" s="193">
        <f t="shared" si="128"/>
        <v>450683.00000000186</v>
      </c>
      <c r="R223" s="192">
        <f t="shared" si="129"/>
        <v>1.4262827770042705E-2</v>
      </c>
    </row>
    <row r="224" spans="1:21" ht="15" x14ac:dyDescent="0.25">
      <c r="A224" s="25" t="s">
        <v>12</v>
      </c>
      <c r="B224" s="182">
        <v>13209147.43</v>
      </c>
      <c r="C224" s="182">
        <v>5529038.7800000003</v>
      </c>
      <c r="D224" s="182">
        <v>12708690.25</v>
      </c>
      <c r="E224" s="20">
        <f t="shared" si="121"/>
        <v>1.2985351985539881</v>
      </c>
      <c r="F224" s="20">
        <f t="shared" si="122"/>
        <v>-3.788716740819964E-2</v>
      </c>
      <c r="G224" s="182">
        <f t="shared" si="123"/>
        <v>7179651.4699999997</v>
      </c>
      <c r="H224" s="182">
        <f t="shared" si="124"/>
        <v>-500457.1799999997</v>
      </c>
      <c r="I224" s="20">
        <f t="shared" si="120"/>
        <v>9.9035671277596743E-2</v>
      </c>
      <c r="J224" s="178"/>
      <c r="K224" s="182">
        <v>93988143.050000012</v>
      </c>
      <c r="L224" s="182">
        <v>16629865.710000001</v>
      </c>
      <c r="M224" s="182">
        <v>75700671.069999993</v>
      </c>
      <c r="N224" s="158">
        <f t="shared" si="125"/>
        <v>3.5520915436183635</v>
      </c>
      <c r="O224" s="158">
        <f t="shared" si="126"/>
        <v>-0.19457211714749389</v>
      </c>
      <c r="P224" s="183">
        <f t="shared" si="127"/>
        <v>59070805.359999992</v>
      </c>
      <c r="Q224" s="183">
        <f t="shared" si="128"/>
        <v>-18287471.980000019</v>
      </c>
      <c r="R224" s="158">
        <f t="shared" si="129"/>
        <v>9.2067760572399862E-2</v>
      </c>
    </row>
    <row r="225" spans="1:18" ht="15" x14ac:dyDescent="0.25">
      <c r="A225" s="25" t="s">
        <v>13</v>
      </c>
      <c r="B225" s="182">
        <v>4559377.49</v>
      </c>
      <c r="C225" s="182">
        <v>1014889.04</v>
      </c>
      <c r="D225" s="182">
        <v>3329980.82</v>
      </c>
      <c r="E225" s="20">
        <f t="shared" si="121"/>
        <v>2.28112797434486</v>
      </c>
      <c r="F225" s="20">
        <f t="shared" si="122"/>
        <v>-0.26964134307729815</v>
      </c>
      <c r="G225" s="182">
        <f t="shared" si="123"/>
        <v>2315091.7799999998</v>
      </c>
      <c r="H225" s="182">
        <f t="shared" si="124"/>
        <v>-1229396.6700000004</v>
      </c>
      <c r="I225" s="20">
        <f t="shared" si="120"/>
        <v>2.5949714672621128E-2</v>
      </c>
      <c r="J225" s="178"/>
      <c r="K225" s="182">
        <v>31406757.830000006</v>
      </c>
      <c r="L225" s="182">
        <v>3033904.85</v>
      </c>
      <c r="M225" s="182">
        <v>19594683.190000001</v>
      </c>
      <c r="N225" s="158">
        <f t="shared" si="125"/>
        <v>5.4585687946014527</v>
      </c>
      <c r="O225" s="158">
        <f t="shared" si="126"/>
        <v>-0.37609977775919956</v>
      </c>
      <c r="P225" s="183">
        <f t="shared" si="127"/>
        <v>16560778.340000002</v>
      </c>
      <c r="Q225" s="183">
        <f t="shared" si="128"/>
        <v>-11812074.640000004</v>
      </c>
      <c r="R225" s="158">
        <f t="shared" si="129"/>
        <v>2.3831210145558206E-2</v>
      </c>
    </row>
    <row r="226" spans="1:18" ht="15" x14ac:dyDescent="0.25">
      <c r="A226" s="26" t="s">
        <v>14</v>
      </c>
      <c r="B226" s="194">
        <v>2511182.4</v>
      </c>
      <c r="C226" s="194">
        <v>579116.34</v>
      </c>
      <c r="D226" s="194">
        <v>1431188.02</v>
      </c>
      <c r="E226" s="86">
        <f t="shared" si="121"/>
        <v>1.4713307519521899</v>
      </c>
      <c r="F226" s="86">
        <f t="shared" si="122"/>
        <v>-0.4300740479863191</v>
      </c>
      <c r="G226" s="194">
        <f t="shared" si="123"/>
        <v>852071.68</v>
      </c>
      <c r="H226" s="194">
        <f t="shared" si="124"/>
        <v>-1079994.3799999999</v>
      </c>
      <c r="I226" s="86">
        <f t="shared" si="120"/>
        <v>1.1152893295605704E-2</v>
      </c>
      <c r="J226" s="178"/>
      <c r="K226" s="194">
        <v>19147343.559999999</v>
      </c>
      <c r="L226" s="194">
        <v>2626498.42</v>
      </c>
      <c r="M226" s="194">
        <v>10990218.060000001</v>
      </c>
      <c r="N226" s="195">
        <f t="shared" si="125"/>
        <v>3.1843611921913899</v>
      </c>
      <c r="O226" s="195">
        <f t="shared" si="126"/>
        <v>-0.42601865237540026</v>
      </c>
      <c r="P226" s="196">
        <f t="shared" si="127"/>
        <v>8363719.6400000006</v>
      </c>
      <c r="Q226" s="196">
        <f t="shared" si="128"/>
        <v>-8157125.4999999981</v>
      </c>
      <c r="R226" s="195">
        <f t="shared" si="129"/>
        <v>1.3366390953798782E-2</v>
      </c>
    </row>
    <row r="227" spans="1:18" ht="15" x14ac:dyDescent="0.25">
      <c r="A227" s="312" t="s">
        <v>17</v>
      </c>
      <c r="B227" s="313"/>
      <c r="C227" s="313"/>
      <c r="D227" s="313"/>
      <c r="E227" s="313"/>
      <c r="F227" s="313"/>
      <c r="G227" s="313"/>
      <c r="H227" s="313"/>
      <c r="I227" s="313"/>
      <c r="J227" s="313"/>
      <c r="K227" s="313"/>
      <c r="L227" s="313"/>
      <c r="M227" s="313"/>
      <c r="N227" s="313"/>
      <c r="O227" s="313"/>
      <c r="P227" s="313"/>
      <c r="Q227" s="313"/>
      <c r="R227" s="314"/>
    </row>
    <row r="228" spans="1:18" ht="21" x14ac:dyDescent="0.35">
      <c r="A228" s="375" t="s">
        <v>79</v>
      </c>
      <c r="B228" s="375"/>
      <c r="C228" s="375"/>
      <c r="D228" s="375"/>
      <c r="E228" s="375"/>
      <c r="F228" s="375"/>
      <c r="G228" s="375"/>
      <c r="H228" s="375"/>
      <c r="I228" s="375"/>
      <c r="J228" s="375"/>
      <c r="K228" s="375"/>
      <c r="L228" s="375"/>
      <c r="M228" s="375"/>
      <c r="N228" s="375"/>
      <c r="O228" s="375"/>
      <c r="P228" s="375"/>
      <c r="Q228" s="375"/>
      <c r="R228" s="375"/>
    </row>
    <row r="229" spans="1:18" ht="15" x14ac:dyDescent="0.25">
      <c r="A229" s="53"/>
      <c r="B229" s="308" t="s">
        <v>116</v>
      </c>
      <c r="C229" s="309"/>
      <c r="D229" s="309"/>
      <c r="E229" s="309"/>
      <c r="F229" s="309"/>
      <c r="G229" s="309"/>
      <c r="H229" s="309"/>
      <c r="I229" s="310"/>
      <c r="J229" s="162"/>
      <c r="K229" s="308" t="str">
        <f>CONCATENATE("acumulado ",B229)</f>
        <v>acumulado julio</v>
      </c>
      <c r="L229" s="309"/>
      <c r="M229" s="309"/>
      <c r="N229" s="309"/>
      <c r="O229" s="309"/>
      <c r="P229" s="309"/>
      <c r="Q229" s="309"/>
      <c r="R229" s="310"/>
    </row>
    <row r="230" spans="1:18" ht="15" x14ac:dyDescent="0.25">
      <c r="A230" s="3"/>
      <c r="B230" s="4">
        <v>2019</v>
      </c>
      <c r="C230" s="4">
        <v>2021</v>
      </c>
      <c r="D230" s="4">
        <v>2022</v>
      </c>
      <c r="E230" s="4" t="s">
        <v>4</v>
      </c>
      <c r="F230" s="4" t="s">
        <v>5</v>
      </c>
      <c r="G230" s="4" t="s">
        <v>6</v>
      </c>
      <c r="H230" s="4" t="s">
        <v>7</v>
      </c>
      <c r="I230" s="4" t="str">
        <f>CONCATENATE("cuota ",RIGHT(D230,2))</f>
        <v>cuota 22</v>
      </c>
      <c r="J230" s="163"/>
      <c r="K230" s="4">
        <v>2019</v>
      </c>
      <c r="L230" s="4">
        <v>2021</v>
      </c>
      <c r="M230" s="4">
        <v>2022</v>
      </c>
      <c r="N230" s="4" t="s">
        <v>4</v>
      </c>
      <c r="O230" s="4" t="s">
        <v>5</v>
      </c>
      <c r="P230" s="4" t="s">
        <v>6</v>
      </c>
      <c r="Q230" s="4" t="s">
        <v>7</v>
      </c>
      <c r="R230" s="4" t="str">
        <f>CONCATENATE("cuota ",RIGHT(M230,2))</f>
        <v>cuota 22</v>
      </c>
    </row>
    <row r="231" spans="1:18" ht="15" x14ac:dyDescent="0.25">
      <c r="A231" s="164" t="s">
        <v>52</v>
      </c>
      <c r="B231" s="165">
        <v>111534850.2</v>
      </c>
      <c r="C231" s="165">
        <v>51434123.310000002</v>
      </c>
      <c r="D231" s="165">
        <v>128324371.27</v>
      </c>
      <c r="E231" s="197">
        <f t="shared" ref="E231:E241" si="130">D231/C231-1</f>
        <v>1.4949267725741664</v>
      </c>
      <c r="F231" s="197">
        <f t="shared" ref="F231:F241" si="131">D231/B231-1</f>
        <v>0.15053161446752883</v>
      </c>
      <c r="G231" s="165">
        <f>D231-C231</f>
        <v>76890247.959999993</v>
      </c>
      <c r="H231" s="165">
        <f>D231-B231</f>
        <v>16789521.069999993</v>
      </c>
      <c r="I231" s="166">
        <f>D231/$D$231</f>
        <v>1</v>
      </c>
      <c r="J231" s="167"/>
      <c r="K231" s="165">
        <v>810177317.74000001</v>
      </c>
      <c r="L231" s="165">
        <v>153848722.74000001</v>
      </c>
      <c r="M231" s="165">
        <v>822227787.43999982</v>
      </c>
      <c r="N231" s="197">
        <f t="shared" ref="N231:N241" si="132">M231/L231-1</f>
        <v>4.3443913787281909</v>
      </c>
      <c r="O231" s="197">
        <f t="shared" ref="O231:O241" si="133">M231/K231-1</f>
        <v>1.4873867036434341E-2</v>
      </c>
      <c r="P231" s="165">
        <f>M231-L231</f>
        <v>668379064.69999981</v>
      </c>
      <c r="Q231" s="165">
        <f>M231-K231</f>
        <v>12050469.699999809</v>
      </c>
      <c r="R231" s="166">
        <f>M231/$M$231</f>
        <v>1</v>
      </c>
    </row>
    <row r="232" spans="1:18" ht="15" x14ac:dyDescent="0.25">
      <c r="A232" s="79" t="s">
        <v>53</v>
      </c>
      <c r="B232" s="198">
        <v>50250888.700000003</v>
      </c>
      <c r="C232" s="198">
        <v>28916162.579999998</v>
      </c>
      <c r="D232" s="198">
        <v>62580353.969999999</v>
      </c>
      <c r="E232" s="199">
        <f t="shared" si="130"/>
        <v>1.1641998241247959</v>
      </c>
      <c r="F232" s="199">
        <f t="shared" si="131"/>
        <v>0.24535815363599722</v>
      </c>
      <c r="G232" s="198">
        <f t="shared" ref="G232:G241" si="134">D232-C232</f>
        <v>33664191.390000001</v>
      </c>
      <c r="H232" s="198">
        <f t="shared" ref="H232:H241" si="135">D232-B232</f>
        <v>12329465.269999996</v>
      </c>
      <c r="I232" s="81">
        <f t="shared" ref="I232:I241" si="136">D232/$D$231</f>
        <v>0.48767317813954641</v>
      </c>
      <c r="J232" s="163"/>
      <c r="K232" s="198">
        <v>363256252.48999995</v>
      </c>
      <c r="L232" s="198">
        <v>79810137</v>
      </c>
      <c r="M232" s="198">
        <v>403656815.66999996</v>
      </c>
      <c r="N232" s="199">
        <f t="shared" si="132"/>
        <v>4.0577136043507851</v>
      </c>
      <c r="O232" s="199">
        <f t="shared" si="133"/>
        <v>0.11121780534558634</v>
      </c>
      <c r="P232" s="198">
        <f t="shared" ref="P232:P241" si="137">M232-L232</f>
        <v>323846678.66999996</v>
      </c>
      <c r="Q232" s="198">
        <f t="shared" ref="Q232:Q241" si="138">M232-K232</f>
        <v>40400563.180000007</v>
      </c>
      <c r="R232" s="81">
        <f t="shared" ref="R232:R241" si="139">M232/$M$231</f>
        <v>0.49093064213602228</v>
      </c>
    </row>
    <row r="233" spans="1:18" ht="15" x14ac:dyDescent="0.25">
      <c r="A233" s="82" t="s">
        <v>54</v>
      </c>
      <c r="B233" s="182">
        <v>30477980.5</v>
      </c>
      <c r="C233" s="182">
        <v>8520627.4600000009</v>
      </c>
      <c r="D233" s="182">
        <v>33031284.920000002</v>
      </c>
      <c r="E233" s="158">
        <f t="shared" si="130"/>
        <v>2.8766258793809532</v>
      </c>
      <c r="F233" s="158">
        <f t="shared" si="131"/>
        <v>8.3775380721173409E-2</v>
      </c>
      <c r="G233" s="182">
        <f t="shared" si="134"/>
        <v>24510657.460000001</v>
      </c>
      <c r="H233" s="182">
        <f t="shared" si="135"/>
        <v>2553304.4200000018</v>
      </c>
      <c r="I233" s="20">
        <f t="shared" si="136"/>
        <v>0.25740461140075066</v>
      </c>
      <c r="J233" s="163"/>
      <c r="K233" s="182">
        <v>224649520.81</v>
      </c>
      <c r="L233" s="182">
        <v>23517059.390000001</v>
      </c>
      <c r="M233" s="182">
        <v>200088543.44</v>
      </c>
      <c r="N233" s="158">
        <f t="shared" si="132"/>
        <v>7.5082297119631498</v>
      </c>
      <c r="O233" s="158">
        <f t="shared" si="133"/>
        <v>-0.10933020146868122</v>
      </c>
      <c r="P233" s="182">
        <f t="shared" si="137"/>
        <v>176571484.05000001</v>
      </c>
      <c r="Q233" s="182">
        <f t="shared" si="138"/>
        <v>-24560977.370000005</v>
      </c>
      <c r="R233" s="20">
        <f t="shared" si="139"/>
        <v>0.24334928409920834</v>
      </c>
    </row>
    <row r="234" spans="1:18" ht="15" x14ac:dyDescent="0.25">
      <c r="A234" s="82" t="s">
        <v>55</v>
      </c>
      <c r="B234" s="182">
        <v>706482.19</v>
      </c>
      <c r="C234" s="182">
        <v>396083.64</v>
      </c>
      <c r="D234" s="182">
        <v>561379.94999999995</v>
      </c>
      <c r="E234" s="158">
        <f t="shared" si="130"/>
        <v>0.41732677976803068</v>
      </c>
      <c r="F234" s="158">
        <f t="shared" si="131"/>
        <v>-0.20538697514795101</v>
      </c>
      <c r="G234" s="182">
        <f t="shared" si="134"/>
        <v>165296.30999999994</v>
      </c>
      <c r="H234" s="182">
        <f t="shared" si="135"/>
        <v>-145102.24</v>
      </c>
      <c r="I234" s="20">
        <f t="shared" si="136"/>
        <v>4.3746947243468847E-3</v>
      </c>
      <c r="J234" s="163"/>
      <c r="K234" s="182">
        <v>5130908.6400000006</v>
      </c>
      <c r="L234" s="182">
        <v>1316159.4100000001</v>
      </c>
      <c r="M234" s="182">
        <v>4079383.75</v>
      </c>
      <c r="N234" s="158">
        <f t="shared" si="132"/>
        <v>2.0994602317966935</v>
      </c>
      <c r="O234" s="158">
        <f t="shared" si="133"/>
        <v>-0.20493931265944354</v>
      </c>
      <c r="P234" s="182">
        <f t="shared" si="137"/>
        <v>2763224.34</v>
      </c>
      <c r="Q234" s="182">
        <f t="shared" si="138"/>
        <v>-1051524.8900000006</v>
      </c>
      <c r="R234" s="20">
        <f t="shared" si="139"/>
        <v>4.9613790877843372E-3</v>
      </c>
    </row>
    <row r="235" spans="1:18" ht="15" x14ac:dyDescent="0.25">
      <c r="A235" s="82" t="s">
        <v>56</v>
      </c>
      <c r="B235" s="182">
        <v>12441530.6</v>
      </c>
      <c r="C235" s="182">
        <v>5084608.95</v>
      </c>
      <c r="D235" s="182">
        <v>12005834.189999999</v>
      </c>
      <c r="E235" s="158">
        <f t="shared" si="130"/>
        <v>1.3612109226216895</v>
      </c>
      <c r="F235" s="158">
        <f t="shared" si="131"/>
        <v>-3.5019518418417106E-2</v>
      </c>
      <c r="G235" s="182">
        <f t="shared" si="134"/>
        <v>6921225.2399999993</v>
      </c>
      <c r="H235" s="182">
        <f t="shared" si="135"/>
        <v>-435696.41000000015</v>
      </c>
      <c r="I235" s="20">
        <f t="shared" si="136"/>
        <v>9.3558488315046623E-2</v>
      </c>
      <c r="J235" s="163"/>
      <c r="K235" s="182">
        <v>87885370.839999989</v>
      </c>
      <c r="L235" s="182">
        <v>11490349.32</v>
      </c>
      <c r="M235" s="182">
        <v>70191709.870000005</v>
      </c>
      <c r="N235" s="158">
        <f t="shared" si="132"/>
        <v>5.1087533472829181</v>
      </c>
      <c r="O235" s="158">
        <f t="shared" si="133"/>
        <v>-0.20132657802869425</v>
      </c>
      <c r="P235" s="182">
        <f t="shared" si="137"/>
        <v>58701360.550000004</v>
      </c>
      <c r="Q235" s="182">
        <f t="shared" si="138"/>
        <v>-17693660.969999984</v>
      </c>
      <c r="R235" s="20">
        <f t="shared" si="139"/>
        <v>8.5367717975746576E-2</v>
      </c>
    </row>
    <row r="236" spans="1:18" ht="15" x14ac:dyDescent="0.25">
      <c r="A236" s="82" t="s">
        <v>57</v>
      </c>
      <c r="B236" s="182">
        <v>3768034.58</v>
      </c>
      <c r="C236" s="182">
        <v>3394934.98</v>
      </c>
      <c r="D236" s="182">
        <v>4429438.9400000004</v>
      </c>
      <c r="E236" s="158">
        <f t="shared" si="130"/>
        <v>0.30471981528200009</v>
      </c>
      <c r="F236" s="158">
        <f t="shared" si="131"/>
        <v>0.17553033178373867</v>
      </c>
      <c r="G236" s="182">
        <f t="shared" si="134"/>
        <v>1034503.9600000004</v>
      </c>
      <c r="H236" s="182">
        <f t="shared" si="135"/>
        <v>661404.36000000034</v>
      </c>
      <c r="I236" s="20">
        <f t="shared" si="136"/>
        <v>3.4517519128773058E-2</v>
      </c>
      <c r="J236" s="163"/>
      <c r="K236" s="182">
        <v>24481845.300000004</v>
      </c>
      <c r="L236" s="182">
        <v>10027062.17</v>
      </c>
      <c r="M236" s="182">
        <v>28507487.399999999</v>
      </c>
      <c r="N236" s="158">
        <f t="shared" si="132"/>
        <v>1.8430548167230523</v>
      </c>
      <c r="O236" s="158">
        <f t="shared" si="133"/>
        <v>0.16443376921428365</v>
      </c>
      <c r="P236" s="182">
        <f t="shared" si="137"/>
        <v>18480425.229999997</v>
      </c>
      <c r="Q236" s="182">
        <f t="shared" si="138"/>
        <v>4025642.099999994</v>
      </c>
      <c r="R236" s="20">
        <f t="shared" si="139"/>
        <v>3.4671033788286156E-2</v>
      </c>
    </row>
    <row r="237" spans="1:18" ht="15" x14ac:dyDescent="0.25">
      <c r="A237" s="82" t="s">
        <v>58</v>
      </c>
      <c r="B237" s="182">
        <v>1713023.48</v>
      </c>
      <c r="C237" s="182">
        <v>1231356.98</v>
      </c>
      <c r="D237" s="182">
        <v>1994587.39</v>
      </c>
      <c r="E237" s="158">
        <f t="shared" si="130"/>
        <v>0.61982871124830097</v>
      </c>
      <c r="F237" s="158">
        <f t="shared" si="131"/>
        <v>0.16436663787001904</v>
      </c>
      <c r="G237" s="182">
        <f t="shared" si="134"/>
        <v>763230.40999999992</v>
      </c>
      <c r="H237" s="182">
        <f t="shared" si="135"/>
        <v>281563.90999999992</v>
      </c>
      <c r="I237" s="20">
        <f t="shared" si="136"/>
        <v>1.5543324859182845E-2</v>
      </c>
      <c r="J237" s="163"/>
      <c r="K237" s="182">
        <v>13785553.51</v>
      </c>
      <c r="L237" s="182">
        <v>6741130.8300000001</v>
      </c>
      <c r="M237" s="182">
        <v>15697281.609999999</v>
      </c>
      <c r="N237" s="158">
        <f t="shared" si="132"/>
        <v>1.3285828454986386</v>
      </c>
      <c r="O237" s="158">
        <f t="shared" si="133"/>
        <v>0.13867619451139479</v>
      </c>
      <c r="P237" s="182">
        <f t="shared" si="137"/>
        <v>8956150.7799999993</v>
      </c>
      <c r="Q237" s="182">
        <f t="shared" si="138"/>
        <v>1911728.0999999996</v>
      </c>
      <c r="R237" s="20">
        <f t="shared" si="139"/>
        <v>1.9091159225928585E-2</v>
      </c>
    </row>
    <row r="238" spans="1:18" ht="15" x14ac:dyDescent="0.25">
      <c r="A238" s="82" t="s">
        <v>59</v>
      </c>
      <c r="B238" s="182">
        <v>405882.99</v>
      </c>
      <c r="C238" s="182">
        <v>278791.86</v>
      </c>
      <c r="D238" s="182">
        <v>537233.99</v>
      </c>
      <c r="E238" s="158">
        <f t="shared" si="130"/>
        <v>0.92700744562628201</v>
      </c>
      <c r="F238" s="158">
        <f t="shared" si="131"/>
        <v>0.32361789785770534</v>
      </c>
      <c r="G238" s="182">
        <f t="shared" si="134"/>
        <v>258442.13</v>
      </c>
      <c r="H238" s="182">
        <f t="shared" si="135"/>
        <v>131351</v>
      </c>
      <c r="I238" s="20">
        <f t="shared" si="136"/>
        <v>4.1865312464273571E-3</v>
      </c>
      <c r="J238" s="163"/>
      <c r="K238" s="182">
        <v>4116176.46</v>
      </c>
      <c r="L238" s="182">
        <v>1683907.8599999999</v>
      </c>
      <c r="M238" s="182">
        <v>4436970.32</v>
      </c>
      <c r="N238" s="158">
        <f t="shared" si="132"/>
        <v>1.6349246448674459</v>
      </c>
      <c r="O238" s="158">
        <f t="shared" si="133"/>
        <v>7.7934914384112819E-2</v>
      </c>
      <c r="P238" s="182">
        <f t="shared" si="137"/>
        <v>2753062.4600000004</v>
      </c>
      <c r="Q238" s="182">
        <f t="shared" si="138"/>
        <v>320793.86000000034</v>
      </c>
      <c r="R238" s="20">
        <f t="shared" si="139"/>
        <v>5.3962787292977229E-3</v>
      </c>
    </row>
    <row r="239" spans="1:18" ht="15" x14ac:dyDescent="0.25">
      <c r="A239" s="82" t="s">
        <v>60</v>
      </c>
      <c r="B239" s="182">
        <v>6543465.6699999999</v>
      </c>
      <c r="C239" s="182">
        <v>2488452.33</v>
      </c>
      <c r="D239" s="182">
        <v>8526586.6400000006</v>
      </c>
      <c r="E239" s="158">
        <f t="shared" si="130"/>
        <v>2.4264617156640491</v>
      </c>
      <c r="F239" s="158">
        <f t="shared" si="131"/>
        <v>0.30306890415763443</v>
      </c>
      <c r="G239" s="182">
        <f t="shared" si="134"/>
        <v>6038134.3100000005</v>
      </c>
      <c r="H239" s="182">
        <f t="shared" si="135"/>
        <v>1983120.9700000007</v>
      </c>
      <c r="I239" s="20">
        <f t="shared" si="136"/>
        <v>6.6445575034688426E-2</v>
      </c>
      <c r="J239" s="163"/>
      <c r="K239" s="182">
        <v>41813216.860000007</v>
      </c>
      <c r="L239" s="182">
        <v>7356003.3200000003</v>
      </c>
      <c r="M239" s="182">
        <v>47144692.859999999</v>
      </c>
      <c r="N239" s="158">
        <f t="shared" si="132"/>
        <v>5.409009187342237</v>
      </c>
      <c r="O239" s="158">
        <f t="shared" si="133"/>
        <v>0.12750695594292516</v>
      </c>
      <c r="P239" s="182">
        <f t="shared" si="137"/>
        <v>39788689.539999999</v>
      </c>
      <c r="Q239" s="182">
        <f t="shared" si="138"/>
        <v>5331475.9999999925</v>
      </c>
      <c r="R239" s="20">
        <f t="shared" si="139"/>
        <v>5.733775187382642E-2</v>
      </c>
    </row>
    <row r="240" spans="1:18" ht="15" x14ac:dyDescent="0.25">
      <c r="A240" s="82" t="s">
        <v>61</v>
      </c>
      <c r="B240" s="182">
        <v>3845471.78</v>
      </c>
      <c r="C240" s="182">
        <v>276122.98</v>
      </c>
      <c r="D240" s="182">
        <v>3301054.15</v>
      </c>
      <c r="E240" s="158">
        <f t="shared" si="130"/>
        <v>10.955014211421302</v>
      </c>
      <c r="F240" s="158">
        <f t="shared" si="131"/>
        <v>-0.14157369008179277</v>
      </c>
      <c r="G240" s="182">
        <f t="shared" si="134"/>
        <v>3024931.17</v>
      </c>
      <c r="H240" s="182">
        <f t="shared" si="135"/>
        <v>-544417.62999999989</v>
      </c>
      <c r="I240" s="20">
        <f t="shared" si="136"/>
        <v>2.572429630731983E-2</v>
      </c>
      <c r="J240" s="163"/>
      <c r="K240" s="182">
        <v>33356204.43</v>
      </c>
      <c r="L240" s="182">
        <v>7595375.9499999993</v>
      </c>
      <c r="M240" s="182">
        <v>36939560.329999998</v>
      </c>
      <c r="N240" s="158">
        <f t="shared" si="132"/>
        <v>3.8634275081538263</v>
      </c>
      <c r="O240" s="158">
        <f t="shared" si="133"/>
        <v>0.1074269678230293</v>
      </c>
      <c r="P240" s="182">
        <f t="shared" si="137"/>
        <v>29344184.379999999</v>
      </c>
      <c r="Q240" s="182">
        <f t="shared" si="138"/>
        <v>3583355.8999999985</v>
      </c>
      <c r="R240" s="20">
        <f t="shared" si="139"/>
        <v>4.4926188209974086E-2</v>
      </c>
    </row>
    <row r="241" spans="1:18" ht="15" x14ac:dyDescent="0.25">
      <c r="A241" s="84" t="s">
        <v>62</v>
      </c>
      <c r="B241" s="194">
        <v>1382089.72</v>
      </c>
      <c r="C241" s="194">
        <v>846981.56</v>
      </c>
      <c r="D241" s="194">
        <v>1356617.13</v>
      </c>
      <c r="E241" s="195">
        <f t="shared" si="130"/>
        <v>0.60170798759774624</v>
      </c>
      <c r="F241" s="195">
        <f t="shared" si="131"/>
        <v>-1.8430489447530229E-2</v>
      </c>
      <c r="G241" s="194">
        <f t="shared" si="134"/>
        <v>509635.56999999983</v>
      </c>
      <c r="H241" s="194">
        <f t="shared" si="135"/>
        <v>-25472.590000000084</v>
      </c>
      <c r="I241" s="86">
        <f t="shared" si="136"/>
        <v>1.0571780843917942E-2</v>
      </c>
      <c r="J241" s="163"/>
      <c r="K241" s="194">
        <v>11702268.390000001</v>
      </c>
      <c r="L241" s="194">
        <v>4311537.5</v>
      </c>
      <c r="M241" s="194">
        <v>11485342.189999998</v>
      </c>
      <c r="N241" s="195">
        <f t="shared" si="132"/>
        <v>1.6638622973823138</v>
      </c>
      <c r="O241" s="195">
        <f t="shared" si="133"/>
        <v>-1.8537106889923494E-2</v>
      </c>
      <c r="P241" s="194">
        <f t="shared" si="137"/>
        <v>7173804.6899999976</v>
      </c>
      <c r="Q241" s="194">
        <f t="shared" si="138"/>
        <v>-216926.20000000298</v>
      </c>
      <c r="R241" s="86">
        <f t="shared" si="139"/>
        <v>1.3968564873925662E-2</v>
      </c>
    </row>
    <row r="242" spans="1:18" ht="21" x14ac:dyDescent="0.35">
      <c r="A242" s="375" t="s">
        <v>80</v>
      </c>
      <c r="B242" s="375"/>
      <c r="C242" s="375"/>
      <c r="D242" s="375"/>
      <c r="E242" s="375"/>
      <c r="F242" s="375"/>
      <c r="G242" s="375"/>
      <c r="H242" s="375"/>
      <c r="I242" s="375"/>
      <c r="J242" s="375"/>
      <c r="K242" s="375"/>
      <c r="L242" s="375"/>
      <c r="M242" s="375"/>
      <c r="N242" s="375"/>
      <c r="O242" s="375"/>
      <c r="P242" s="375"/>
      <c r="Q242" s="375"/>
      <c r="R242" s="375"/>
    </row>
    <row r="243" spans="1:18" ht="15" x14ac:dyDescent="0.25">
      <c r="A243" s="53"/>
      <c r="B243" s="308" t="s">
        <v>116</v>
      </c>
      <c r="C243" s="309"/>
      <c r="D243" s="309"/>
      <c r="E243" s="309"/>
      <c r="F243" s="309"/>
      <c r="G243" s="309"/>
      <c r="H243" s="309"/>
      <c r="I243" s="310"/>
      <c r="J243" s="162"/>
      <c r="K243" s="308" t="str">
        <f>CONCATENATE("acumulado ",B243)</f>
        <v>acumulado julio</v>
      </c>
      <c r="L243" s="309"/>
      <c r="M243" s="309"/>
      <c r="N243" s="309"/>
      <c r="O243" s="309"/>
      <c r="P243" s="309"/>
      <c r="Q243" s="309"/>
      <c r="R243" s="310"/>
    </row>
    <row r="244" spans="1:18" ht="30" customHeight="1" x14ac:dyDescent="0.25">
      <c r="A244" s="3"/>
      <c r="B244" s="4">
        <v>2019</v>
      </c>
      <c r="C244" s="4">
        <v>2021</v>
      </c>
      <c r="D244" s="200">
        <v>2022</v>
      </c>
      <c r="E244" s="4" t="s">
        <v>4</v>
      </c>
      <c r="F244" s="4" t="s">
        <v>5</v>
      </c>
      <c r="G244" s="4" t="s">
        <v>6</v>
      </c>
      <c r="H244" s="318" t="s">
        <v>7</v>
      </c>
      <c r="I244" s="319"/>
      <c r="J244" s="163"/>
      <c r="K244" s="4">
        <v>2019</v>
      </c>
      <c r="L244" s="4">
        <v>2021</v>
      </c>
      <c r="M244" s="200">
        <v>2022</v>
      </c>
      <c r="N244" s="4" t="s">
        <v>4</v>
      </c>
      <c r="O244" s="4" t="s">
        <v>5</v>
      </c>
      <c r="P244" s="4" t="s">
        <v>6</v>
      </c>
      <c r="Q244" s="318" t="s">
        <v>7</v>
      </c>
      <c r="R244" s="319"/>
    </row>
    <row r="245" spans="1:18" ht="15" x14ac:dyDescent="0.25">
      <c r="A245" s="164" t="s">
        <v>8</v>
      </c>
      <c r="B245" s="201">
        <v>84.64</v>
      </c>
      <c r="C245" s="201">
        <v>93.57</v>
      </c>
      <c r="D245" s="201">
        <v>103.46</v>
      </c>
      <c r="E245" s="202">
        <f t="shared" ref="E245:E256" si="140">D245/C245-1</f>
        <v>0.10569627017206362</v>
      </c>
      <c r="F245" s="202">
        <f t="shared" ref="F245:F256" si="141">D245/B245-1</f>
        <v>0.22235349716446118</v>
      </c>
      <c r="G245" s="203">
        <f>D245-C245</f>
        <v>9.89</v>
      </c>
      <c r="H245" s="378">
        <f>D245-B245</f>
        <v>18.819999999999993</v>
      </c>
      <c r="I245" s="379"/>
      <c r="J245" s="204"/>
      <c r="K245" s="201">
        <v>87.154332908665026</v>
      </c>
      <c r="L245" s="201">
        <v>89.90479582975324</v>
      </c>
      <c r="M245" s="201">
        <v>103.32696609432543</v>
      </c>
      <c r="N245" s="202">
        <f t="shared" ref="N245:N256" si="142">M245/L245-1</f>
        <v>0.14929315105713448</v>
      </c>
      <c r="O245" s="202">
        <f t="shared" ref="O245:O256" si="143">M245/K245-1</f>
        <v>0.18556315728569461</v>
      </c>
      <c r="P245" s="203">
        <f>M245-L245</f>
        <v>13.422170264572188</v>
      </c>
      <c r="Q245" s="378">
        <f>M245-K245</f>
        <v>16.172633185660402</v>
      </c>
      <c r="R245" s="379"/>
    </row>
    <row r="246" spans="1:18" ht="15" x14ac:dyDescent="0.25">
      <c r="A246" s="168" t="s">
        <v>9</v>
      </c>
      <c r="B246" s="205">
        <v>91.02</v>
      </c>
      <c r="C246" s="205">
        <v>100.38</v>
      </c>
      <c r="D246" s="205">
        <v>110.94</v>
      </c>
      <c r="E246" s="206">
        <f t="shared" si="140"/>
        <v>0.1052002390914526</v>
      </c>
      <c r="F246" s="206">
        <f t="shared" si="141"/>
        <v>0.21885299934080416</v>
      </c>
      <c r="G246" s="207">
        <f t="shared" ref="G246:G256" si="144">D246-C246</f>
        <v>10.560000000000002</v>
      </c>
      <c r="H246" s="380">
        <f t="shared" ref="H246:H256" si="145">D246-B246</f>
        <v>19.920000000000002</v>
      </c>
      <c r="I246" s="381"/>
      <c r="J246" s="208"/>
      <c r="K246" s="205">
        <v>95.055529066663595</v>
      </c>
      <c r="L246" s="205">
        <v>99.106095422688099</v>
      </c>
      <c r="M246" s="205">
        <v>111.56343708380186</v>
      </c>
      <c r="N246" s="206">
        <f t="shared" si="142"/>
        <v>0.1256970280988583</v>
      </c>
      <c r="O246" s="206">
        <f t="shared" si="143"/>
        <v>0.17366594220480391</v>
      </c>
      <c r="P246" s="207">
        <f t="shared" ref="P246:P256" si="146">M246-L246</f>
        <v>12.457341661113759</v>
      </c>
      <c r="Q246" s="380">
        <f t="shared" ref="Q246:Q256" si="147">M246-K246</f>
        <v>16.507908017138263</v>
      </c>
      <c r="R246" s="381"/>
    </row>
    <row r="247" spans="1:18" ht="15" x14ac:dyDescent="0.25">
      <c r="A247" s="175" t="s">
        <v>74</v>
      </c>
      <c r="B247" s="209">
        <v>135.06</v>
      </c>
      <c r="C247" s="209">
        <v>162.94</v>
      </c>
      <c r="D247" s="209">
        <v>179.85</v>
      </c>
      <c r="E247" s="210">
        <f t="shared" si="140"/>
        <v>0.1037805327114274</v>
      </c>
      <c r="F247" s="210">
        <f t="shared" si="141"/>
        <v>0.33163038649489107</v>
      </c>
      <c r="G247" s="211">
        <f t="shared" si="144"/>
        <v>16.909999999999997</v>
      </c>
      <c r="H247" s="386">
        <f t="shared" si="145"/>
        <v>44.789999999999992</v>
      </c>
      <c r="I247" s="387"/>
      <c r="J247" s="163"/>
      <c r="K247" s="209">
        <v>158.65274167841091</v>
      </c>
      <c r="L247" s="209">
        <v>163.87551985390539</v>
      </c>
      <c r="M247" s="209">
        <v>202.18666955166861</v>
      </c>
      <c r="N247" s="210">
        <f>M247/L247-1</f>
        <v>0.23378201778958507</v>
      </c>
      <c r="O247" s="210">
        <f t="shared" si="143"/>
        <v>0.27439757682537236</v>
      </c>
      <c r="P247" s="211">
        <f t="shared" si="146"/>
        <v>38.311149697763227</v>
      </c>
      <c r="Q247" s="386">
        <f t="shared" si="147"/>
        <v>43.53392787325771</v>
      </c>
      <c r="R247" s="387"/>
    </row>
    <row r="248" spans="1:18" ht="15" x14ac:dyDescent="0.25">
      <c r="A248" s="181" t="s">
        <v>75</v>
      </c>
      <c r="B248" s="212">
        <v>89.46</v>
      </c>
      <c r="C248" s="212">
        <v>89.22</v>
      </c>
      <c r="D248" s="212">
        <v>103.16</v>
      </c>
      <c r="E248" s="213">
        <f t="shared" si="140"/>
        <v>0.15624299484420523</v>
      </c>
      <c r="F248" s="213">
        <f t="shared" si="141"/>
        <v>0.15314106863402643</v>
      </c>
      <c r="G248" s="214">
        <f t="shared" si="144"/>
        <v>13.939999999999998</v>
      </c>
      <c r="H248" s="388">
        <f t="shared" si="145"/>
        <v>13.700000000000003</v>
      </c>
      <c r="I248" s="389"/>
      <c r="J248" s="163"/>
      <c r="K248" s="212">
        <v>89.890375466182093</v>
      </c>
      <c r="L248" s="212">
        <v>87.105995468740545</v>
      </c>
      <c r="M248" s="212">
        <v>97.390797683591771</v>
      </c>
      <c r="N248" s="213">
        <f t="shared" si="142"/>
        <v>0.11807226539925253</v>
      </c>
      <c r="O248" s="213">
        <f t="shared" si="143"/>
        <v>8.3439658345085377E-2</v>
      </c>
      <c r="P248" s="214">
        <f t="shared" si="146"/>
        <v>10.284802214851226</v>
      </c>
      <c r="Q248" s="388">
        <f t="shared" si="147"/>
        <v>7.5004222174096782</v>
      </c>
      <c r="R248" s="389"/>
    </row>
    <row r="249" spans="1:18" ht="15" x14ac:dyDescent="0.25">
      <c r="A249" s="184" t="s">
        <v>76</v>
      </c>
      <c r="B249" s="212">
        <v>59.01</v>
      </c>
      <c r="C249" s="212">
        <v>51.48</v>
      </c>
      <c r="D249" s="212">
        <v>64.78</v>
      </c>
      <c r="E249" s="215">
        <f t="shared" si="140"/>
        <v>0.2583527583527585</v>
      </c>
      <c r="F249" s="215">
        <f t="shared" si="141"/>
        <v>9.7780037281816723E-2</v>
      </c>
      <c r="G249" s="216">
        <f t="shared" si="144"/>
        <v>13.300000000000004</v>
      </c>
      <c r="H249" s="382">
        <f t="shared" si="145"/>
        <v>5.7700000000000031</v>
      </c>
      <c r="I249" s="383"/>
      <c r="J249" s="163"/>
      <c r="K249" s="212">
        <v>61.005108675715313</v>
      </c>
      <c r="L249" s="212">
        <v>47.520466913325798</v>
      </c>
      <c r="M249" s="212">
        <v>64.547335117615859</v>
      </c>
      <c r="N249" s="215">
        <f t="shared" si="142"/>
        <v>0.35830599550601949</v>
      </c>
      <c r="O249" s="215">
        <f t="shared" si="143"/>
        <v>5.8064423108070251E-2</v>
      </c>
      <c r="P249" s="216">
        <f t="shared" si="146"/>
        <v>17.026868204290061</v>
      </c>
      <c r="Q249" s="382">
        <f t="shared" si="147"/>
        <v>3.5422264419005458</v>
      </c>
      <c r="R249" s="383"/>
    </row>
    <row r="250" spans="1:18" ht="15" x14ac:dyDescent="0.25">
      <c r="A250" s="184" t="s">
        <v>77</v>
      </c>
      <c r="B250" s="212">
        <v>43.98</v>
      </c>
      <c r="C250" s="212">
        <v>109.48</v>
      </c>
      <c r="D250" s="212">
        <v>50.25</v>
      </c>
      <c r="E250" s="215">
        <f t="shared" si="140"/>
        <v>-0.54101205699671173</v>
      </c>
      <c r="F250" s="215">
        <f t="shared" si="141"/>
        <v>0.14256480218281053</v>
      </c>
      <c r="G250" s="216">
        <f t="shared" si="144"/>
        <v>-59.230000000000004</v>
      </c>
      <c r="H250" s="382">
        <f t="shared" si="145"/>
        <v>6.2700000000000031</v>
      </c>
      <c r="I250" s="383"/>
      <c r="J250" s="163"/>
      <c r="K250" s="212">
        <v>54.978461095369447</v>
      </c>
      <c r="L250" s="212">
        <v>112.17722873121772</v>
      </c>
      <c r="M250" s="212">
        <v>55.86545950529441</v>
      </c>
      <c r="N250" s="215">
        <f t="shared" si="142"/>
        <v>-0.50198930623298899</v>
      </c>
      <c r="O250" s="215">
        <f t="shared" si="143"/>
        <v>1.6133561985052891E-2</v>
      </c>
      <c r="P250" s="216">
        <f t="shared" si="146"/>
        <v>-56.311769225923314</v>
      </c>
      <c r="Q250" s="382">
        <f t="shared" si="147"/>
        <v>0.88699840992496348</v>
      </c>
      <c r="R250" s="383"/>
    </row>
    <row r="251" spans="1:18" ht="15" x14ac:dyDescent="0.25">
      <c r="A251" s="185" t="s">
        <v>78</v>
      </c>
      <c r="B251" s="217">
        <v>43.21</v>
      </c>
      <c r="C251" s="217">
        <v>43.91</v>
      </c>
      <c r="D251" s="217">
        <v>53.67</v>
      </c>
      <c r="E251" s="218">
        <f t="shared" si="140"/>
        <v>0.22227283079025284</v>
      </c>
      <c r="F251" s="218">
        <f t="shared" si="141"/>
        <v>0.24207359407544549</v>
      </c>
      <c r="G251" s="219">
        <f t="shared" si="144"/>
        <v>9.7600000000000051</v>
      </c>
      <c r="H251" s="384">
        <f t="shared" si="145"/>
        <v>10.46</v>
      </c>
      <c r="I251" s="385"/>
      <c r="J251" s="163"/>
      <c r="K251" s="217">
        <v>43.867449058704793</v>
      </c>
      <c r="L251" s="217">
        <v>38.593595476570982</v>
      </c>
      <c r="M251" s="217">
        <v>47.889681288199185</v>
      </c>
      <c r="N251" s="218">
        <f t="shared" si="142"/>
        <v>0.24087120406471541</v>
      </c>
      <c r="O251" s="218">
        <f t="shared" si="143"/>
        <v>9.1690588712184162E-2</v>
      </c>
      <c r="P251" s="219">
        <f t="shared" si="146"/>
        <v>9.2960858116282026</v>
      </c>
      <c r="Q251" s="384">
        <f t="shared" si="147"/>
        <v>4.0222322294943922</v>
      </c>
      <c r="R251" s="385"/>
    </row>
    <row r="252" spans="1:18" ht="15" x14ac:dyDescent="0.25">
      <c r="A252" s="168" t="s">
        <v>15</v>
      </c>
      <c r="B252" s="205">
        <v>65.98</v>
      </c>
      <c r="C252" s="205">
        <v>68.22</v>
      </c>
      <c r="D252" s="205">
        <v>74.989999999999995</v>
      </c>
      <c r="E252" s="206">
        <f t="shared" si="140"/>
        <v>9.9237760187628199E-2</v>
      </c>
      <c r="F252" s="206">
        <f t="shared" si="141"/>
        <v>0.13655653228250975</v>
      </c>
      <c r="G252" s="207">
        <f t="shared" si="144"/>
        <v>6.769999999999996</v>
      </c>
      <c r="H252" s="380">
        <f t="shared" si="145"/>
        <v>9.0099999999999909</v>
      </c>
      <c r="I252" s="381"/>
      <c r="J252" s="208"/>
      <c r="K252" s="205">
        <v>64.604289667501263</v>
      </c>
      <c r="L252" s="205">
        <v>60.79970488179552</v>
      </c>
      <c r="M252" s="205">
        <v>71.73071630167172</v>
      </c>
      <c r="N252" s="206">
        <f t="shared" si="142"/>
        <v>0.17978724470995133</v>
      </c>
      <c r="O252" s="206">
        <f t="shared" si="143"/>
        <v>0.11030887686944668</v>
      </c>
      <c r="P252" s="207">
        <f t="shared" si="146"/>
        <v>10.931011419876199</v>
      </c>
      <c r="Q252" s="380">
        <f t="shared" si="147"/>
        <v>7.126426634170457</v>
      </c>
      <c r="R252" s="381"/>
    </row>
    <row r="253" spans="1:18" ht="15" x14ac:dyDescent="0.25">
      <c r="A253" s="24" t="s">
        <v>16</v>
      </c>
      <c r="B253" s="220">
        <v>101.21</v>
      </c>
      <c r="C253" s="220">
        <v>114.02</v>
      </c>
      <c r="D253" s="220">
        <v>118.24</v>
      </c>
      <c r="E253" s="221">
        <f t="shared" si="140"/>
        <v>3.7011050692860925E-2</v>
      </c>
      <c r="F253" s="221">
        <f t="shared" si="141"/>
        <v>0.16826400553305021</v>
      </c>
      <c r="G253" s="222">
        <f t="shared" si="144"/>
        <v>4.2199999999999989</v>
      </c>
      <c r="H253" s="392">
        <f t="shared" si="145"/>
        <v>17.03</v>
      </c>
      <c r="I253" s="393"/>
      <c r="J253" s="163"/>
      <c r="K253" s="220">
        <v>99.76913383237742</v>
      </c>
      <c r="L253" s="220">
        <v>90.953860089135929</v>
      </c>
      <c r="M253" s="220">
        <v>116.97342568000172</v>
      </c>
      <c r="N253" s="221">
        <f t="shared" si="142"/>
        <v>0.28607434104903628</v>
      </c>
      <c r="O253" s="221">
        <f t="shared" si="143"/>
        <v>0.17244102646545278</v>
      </c>
      <c r="P253" s="222">
        <f t="shared" si="146"/>
        <v>26.019565590865795</v>
      </c>
      <c r="Q253" s="392">
        <f t="shared" si="147"/>
        <v>17.204291847624305</v>
      </c>
      <c r="R253" s="393"/>
    </row>
    <row r="254" spans="1:18" ht="15" x14ac:dyDescent="0.25">
      <c r="A254" s="25" t="s">
        <v>12</v>
      </c>
      <c r="B254" s="212">
        <v>66.069999999999993</v>
      </c>
      <c r="C254" s="212">
        <v>70.959999999999994</v>
      </c>
      <c r="D254" s="212">
        <v>76.290000000000006</v>
      </c>
      <c r="E254" s="223">
        <f t="shared" si="140"/>
        <v>7.5112739571589815E-2</v>
      </c>
      <c r="F254" s="223">
        <f t="shared" si="141"/>
        <v>0.15468442560920259</v>
      </c>
      <c r="G254" s="224">
        <f t="shared" si="144"/>
        <v>5.3300000000000125</v>
      </c>
      <c r="H254" s="394">
        <f t="shared" si="145"/>
        <v>10.220000000000013</v>
      </c>
      <c r="I254" s="395"/>
      <c r="J254" s="163"/>
      <c r="K254" s="212">
        <v>67.020568284879303</v>
      </c>
      <c r="L254" s="212">
        <v>61.555305750683317</v>
      </c>
      <c r="M254" s="212">
        <v>73.965743418171783</v>
      </c>
      <c r="N254" s="223">
        <f t="shared" si="142"/>
        <v>0.20161442650864747</v>
      </c>
      <c r="O254" s="223">
        <f t="shared" si="143"/>
        <v>0.10362751780574508</v>
      </c>
      <c r="P254" s="224">
        <f t="shared" si="146"/>
        <v>12.410437667488466</v>
      </c>
      <c r="Q254" s="394">
        <f t="shared" si="147"/>
        <v>6.94517513329248</v>
      </c>
      <c r="R254" s="395"/>
    </row>
    <row r="255" spans="1:18" ht="15" x14ac:dyDescent="0.25">
      <c r="A255" s="25" t="s">
        <v>13</v>
      </c>
      <c r="B255" s="212">
        <v>53.75</v>
      </c>
      <c r="C255" s="212">
        <v>51.3</v>
      </c>
      <c r="D255" s="212">
        <v>60.77</v>
      </c>
      <c r="E255" s="223">
        <f t="shared" si="140"/>
        <v>0.18460038986354799</v>
      </c>
      <c r="F255" s="223">
        <f t="shared" si="141"/>
        <v>0.13060465116279074</v>
      </c>
      <c r="G255" s="224">
        <f t="shared" si="144"/>
        <v>9.470000000000006</v>
      </c>
      <c r="H255" s="394">
        <f t="shared" si="145"/>
        <v>7.0200000000000031</v>
      </c>
      <c r="I255" s="395"/>
      <c r="J255" s="163"/>
      <c r="K255" s="212">
        <v>49.983814060243859</v>
      </c>
      <c r="L255" s="212">
        <v>43.840703737431269</v>
      </c>
      <c r="M255" s="212">
        <v>51.950618774317412</v>
      </c>
      <c r="N255" s="223">
        <f t="shared" si="142"/>
        <v>0.18498596841550885</v>
      </c>
      <c r="O255" s="223">
        <f t="shared" si="143"/>
        <v>3.9348832238032649E-2</v>
      </c>
      <c r="P255" s="224">
        <f t="shared" si="146"/>
        <v>8.109915036886143</v>
      </c>
      <c r="Q255" s="394">
        <f t="shared" si="147"/>
        <v>1.9668047140735538</v>
      </c>
      <c r="R255" s="395"/>
    </row>
    <row r="256" spans="1:18" ht="15" x14ac:dyDescent="0.25">
      <c r="A256" s="26" t="s">
        <v>14</v>
      </c>
      <c r="B256" s="225">
        <v>77.66</v>
      </c>
      <c r="C256" s="225">
        <v>50.24</v>
      </c>
      <c r="D256" s="225">
        <v>68.94</v>
      </c>
      <c r="E256" s="226">
        <f t="shared" si="140"/>
        <v>0.3722133757961783</v>
      </c>
      <c r="F256" s="226">
        <f t="shared" si="141"/>
        <v>-0.11228431625032187</v>
      </c>
      <c r="G256" s="227">
        <f t="shared" si="144"/>
        <v>18.699999999999996</v>
      </c>
      <c r="H256" s="390">
        <f t="shared" si="145"/>
        <v>-8.7199999999999989</v>
      </c>
      <c r="I256" s="391"/>
      <c r="J256" s="163"/>
      <c r="K256" s="225">
        <v>71.407822578949663</v>
      </c>
      <c r="L256" s="225">
        <v>62.565315582369664</v>
      </c>
      <c r="M256" s="225">
        <v>76.144440901546275</v>
      </c>
      <c r="N256" s="226">
        <f t="shared" si="142"/>
        <v>0.21703918845097436</v>
      </c>
      <c r="O256" s="226">
        <f t="shared" si="143"/>
        <v>6.6331924872232717E-2</v>
      </c>
      <c r="P256" s="227">
        <f t="shared" si="146"/>
        <v>13.579125319176612</v>
      </c>
      <c r="Q256" s="390">
        <f t="shared" si="147"/>
        <v>4.7366183225966125</v>
      </c>
      <c r="R256" s="391"/>
    </row>
    <row r="257" spans="1:18" ht="15" x14ac:dyDescent="0.25">
      <c r="A257" s="312" t="s">
        <v>17</v>
      </c>
      <c r="B257" s="313"/>
      <c r="C257" s="313"/>
      <c r="D257" s="313"/>
      <c r="E257" s="313"/>
      <c r="F257" s="313"/>
      <c r="G257" s="313"/>
      <c r="H257" s="313"/>
      <c r="I257" s="313"/>
      <c r="J257" s="313"/>
      <c r="K257" s="313"/>
      <c r="L257" s="313"/>
      <c r="M257" s="313"/>
      <c r="N257" s="313"/>
      <c r="O257" s="313"/>
      <c r="P257" s="313"/>
      <c r="Q257" s="313"/>
      <c r="R257" s="314"/>
    </row>
    <row r="258" spans="1:18" ht="21" x14ac:dyDescent="0.35">
      <c r="A258" s="375" t="s">
        <v>81</v>
      </c>
      <c r="B258" s="375"/>
      <c r="C258" s="375"/>
      <c r="D258" s="375"/>
      <c r="E258" s="375"/>
      <c r="F258" s="375"/>
      <c r="G258" s="375"/>
      <c r="H258" s="375"/>
      <c r="I258" s="375"/>
      <c r="J258" s="375"/>
      <c r="K258" s="375"/>
      <c r="L258" s="375"/>
      <c r="M258" s="375"/>
      <c r="N258" s="375"/>
      <c r="O258" s="375"/>
      <c r="P258" s="375"/>
      <c r="Q258" s="375"/>
      <c r="R258" s="375"/>
    </row>
    <row r="259" spans="1:18" ht="15" x14ac:dyDescent="0.25">
      <c r="A259" s="53"/>
      <c r="B259" s="308" t="s">
        <v>116</v>
      </c>
      <c r="C259" s="309"/>
      <c r="D259" s="309"/>
      <c r="E259" s="309"/>
      <c r="F259" s="309"/>
      <c r="G259" s="309"/>
      <c r="H259" s="309"/>
      <c r="I259" s="310"/>
      <c r="J259" s="162"/>
      <c r="K259" s="308" t="str">
        <f>CONCATENATE("acumulado ",B259)</f>
        <v>acumulado julio</v>
      </c>
      <c r="L259" s="309"/>
      <c r="M259" s="309"/>
      <c r="N259" s="309"/>
      <c r="O259" s="309"/>
      <c r="P259" s="309"/>
      <c r="Q259" s="309"/>
      <c r="R259" s="310"/>
    </row>
    <row r="260" spans="1:18" ht="30" customHeight="1" x14ac:dyDescent="0.25">
      <c r="A260" s="3"/>
      <c r="B260" s="4">
        <v>2019</v>
      </c>
      <c r="C260" s="4">
        <v>2021</v>
      </c>
      <c r="D260" s="228">
        <v>2022</v>
      </c>
      <c r="E260" s="4" t="s">
        <v>4</v>
      </c>
      <c r="F260" s="4" t="s">
        <v>5</v>
      </c>
      <c r="G260" s="4" t="s">
        <v>6</v>
      </c>
      <c r="H260" s="318" t="s">
        <v>7</v>
      </c>
      <c r="I260" s="319"/>
      <c r="J260" s="163"/>
      <c r="K260" s="4">
        <v>2019</v>
      </c>
      <c r="L260" s="4">
        <v>2021</v>
      </c>
      <c r="M260" s="228">
        <v>2022</v>
      </c>
      <c r="N260" s="4" t="s">
        <v>4</v>
      </c>
      <c r="O260" s="4" t="s">
        <v>5</v>
      </c>
      <c r="P260" s="4" t="s">
        <v>6</v>
      </c>
      <c r="Q260" s="318" t="s">
        <v>7</v>
      </c>
      <c r="R260" s="319"/>
    </row>
    <row r="261" spans="1:18" ht="15" x14ac:dyDescent="0.25">
      <c r="A261" s="164" t="s">
        <v>52</v>
      </c>
      <c r="B261" s="201">
        <v>84.64</v>
      </c>
      <c r="C261" s="201">
        <v>93.57</v>
      </c>
      <c r="D261" s="201">
        <v>103.46</v>
      </c>
      <c r="E261" s="229">
        <f t="shared" ref="E261:E271" si="148">D261/C261-1</f>
        <v>0.10569627017206362</v>
      </c>
      <c r="F261" s="229">
        <f t="shared" ref="F261:F271" si="149">D261/B261-1</f>
        <v>0.22235349716446118</v>
      </c>
      <c r="G261" s="230">
        <f>D261-C261</f>
        <v>9.89</v>
      </c>
      <c r="H261" s="396">
        <f>D261-B261</f>
        <v>18.819999999999993</v>
      </c>
      <c r="I261" s="397"/>
      <c r="J261" s="204"/>
      <c r="K261" s="201">
        <v>87.154332908665026</v>
      </c>
      <c r="L261" s="201">
        <v>89.90479582975324</v>
      </c>
      <c r="M261" s="201">
        <v>103.32696609432543</v>
      </c>
      <c r="N261" s="229">
        <f t="shared" ref="N261:N271" si="150">M261/L261-1</f>
        <v>0.14929315105713448</v>
      </c>
      <c r="O261" s="229">
        <f t="shared" ref="O261:O271" si="151">M261/K261-1</f>
        <v>0.18556315728569461</v>
      </c>
      <c r="P261" s="230">
        <f>M261-L261</f>
        <v>13.422170264572188</v>
      </c>
      <c r="Q261" s="396">
        <f>M261-K261</f>
        <v>16.172633185660402</v>
      </c>
      <c r="R261" s="397"/>
    </row>
    <row r="262" spans="1:18" ht="15" x14ac:dyDescent="0.25">
      <c r="A262" s="79" t="s">
        <v>53</v>
      </c>
      <c r="B262" s="231">
        <v>102.79</v>
      </c>
      <c r="C262" s="231">
        <v>122.22</v>
      </c>
      <c r="D262" s="231">
        <v>127.32</v>
      </c>
      <c r="E262" s="232">
        <f t="shared" si="148"/>
        <v>4.172803141875292E-2</v>
      </c>
      <c r="F262" s="233">
        <f t="shared" si="149"/>
        <v>0.23864189123455581</v>
      </c>
      <c r="G262" s="234">
        <f t="shared" ref="G262:G271" si="152">D262-C262</f>
        <v>5.0999999999999943</v>
      </c>
      <c r="H262" s="398">
        <f t="shared" ref="H262:H271" si="153">D262-B262</f>
        <v>24.529999999999987</v>
      </c>
      <c r="I262" s="399"/>
      <c r="J262" s="163"/>
      <c r="K262" s="231">
        <v>106.64910135106423</v>
      </c>
      <c r="L262" s="231">
        <v>118.7067371053658</v>
      </c>
      <c r="M262" s="231">
        <v>128.03721098266536</v>
      </c>
      <c r="N262" s="232">
        <f t="shared" si="150"/>
        <v>7.8601047462181439E-2</v>
      </c>
      <c r="O262" s="233">
        <f t="shared" si="151"/>
        <v>0.20054655276650113</v>
      </c>
      <c r="P262" s="234">
        <f t="shared" ref="P262:P271" si="154">M262-L262</f>
        <v>9.3304738772995535</v>
      </c>
      <c r="Q262" s="398">
        <f t="shared" ref="Q262:Q271" si="155">M262-K262</f>
        <v>21.388109631601125</v>
      </c>
      <c r="R262" s="399"/>
    </row>
    <row r="263" spans="1:18" ht="15" x14ac:dyDescent="0.25">
      <c r="A263" s="82" t="s">
        <v>54</v>
      </c>
      <c r="B263" s="212">
        <v>81.69</v>
      </c>
      <c r="C263" s="212">
        <v>76.540000000000006</v>
      </c>
      <c r="D263" s="212">
        <v>92.75</v>
      </c>
      <c r="E263" s="235">
        <f t="shared" si="148"/>
        <v>0.21178468774496984</v>
      </c>
      <c r="F263" s="235">
        <f t="shared" si="149"/>
        <v>0.13538988860325629</v>
      </c>
      <c r="G263" s="224">
        <f t="shared" si="152"/>
        <v>16.209999999999994</v>
      </c>
      <c r="H263" s="394">
        <f t="shared" si="153"/>
        <v>11.060000000000002</v>
      </c>
      <c r="I263" s="395"/>
      <c r="J263" s="163"/>
      <c r="K263" s="212">
        <v>84.343643693458219</v>
      </c>
      <c r="L263" s="212">
        <v>72.483000992402523</v>
      </c>
      <c r="M263" s="212">
        <v>90.599691002209639</v>
      </c>
      <c r="N263" s="235">
        <f t="shared" si="150"/>
        <v>0.24994398357907466</v>
      </c>
      <c r="O263" s="235">
        <f t="shared" si="151"/>
        <v>7.417331093127344E-2</v>
      </c>
      <c r="P263" s="224">
        <f t="shared" si="154"/>
        <v>18.116690009807115</v>
      </c>
      <c r="Q263" s="394">
        <f t="shared" si="155"/>
        <v>6.2560473087514197</v>
      </c>
      <c r="R263" s="395"/>
    </row>
    <row r="264" spans="1:18" ht="15" x14ac:dyDescent="0.25">
      <c r="A264" s="82" t="s">
        <v>55</v>
      </c>
      <c r="B264" s="212">
        <v>67.41</v>
      </c>
      <c r="C264" s="212">
        <v>65.69</v>
      </c>
      <c r="D264" s="212">
        <v>82.68</v>
      </c>
      <c r="E264" s="235">
        <f t="shared" si="148"/>
        <v>0.2586390622621404</v>
      </c>
      <c r="F264" s="235">
        <f t="shared" si="149"/>
        <v>0.22652425456163794</v>
      </c>
      <c r="G264" s="224">
        <f t="shared" si="152"/>
        <v>16.990000000000009</v>
      </c>
      <c r="H264" s="394">
        <f t="shared" si="153"/>
        <v>15.27000000000001</v>
      </c>
      <c r="I264" s="395"/>
      <c r="J264" s="163"/>
      <c r="K264" s="212">
        <v>67.425680045023554</v>
      </c>
      <c r="L264" s="212">
        <v>57.546921426146007</v>
      </c>
      <c r="M264" s="212">
        <v>70.808030229653028</v>
      </c>
      <c r="N264" s="235">
        <f t="shared" si="150"/>
        <v>0.23043993448938749</v>
      </c>
      <c r="O264" s="235">
        <f t="shared" si="151"/>
        <v>5.0164124149298939E-2</v>
      </c>
      <c r="P264" s="224">
        <f t="shared" si="154"/>
        <v>13.261108803507021</v>
      </c>
      <c r="Q264" s="394">
        <f t="shared" si="155"/>
        <v>3.3823501846294732</v>
      </c>
      <c r="R264" s="395"/>
    </row>
    <row r="265" spans="1:18" ht="15" x14ac:dyDescent="0.25">
      <c r="A265" s="82" t="s">
        <v>56</v>
      </c>
      <c r="B265" s="212">
        <v>52.23</v>
      </c>
      <c r="C265" s="212">
        <v>46.06</v>
      </c>
      <c r="D265" s="212">
        <v>60</v>
      </c>
      <c r="E265" s="235">
        <f t="shared" si="148"/>
        <v>0.30264871906209279</v>
      </c>
      <c r="F265" s="235">
        <f t="shared" si="149"/>
        <v>0.1487650775416427</v>
      </c>
      <c r="G265" s="224">
        <f t="shared" si="152"/>
        <v>13.939999999999998</v>
      </c>
      <c r="H265" s="394">
        <f t="shared" si="153"/>
        <v>7.7700000000000031</v>
      </c>
      <c r="I265" s="395"/>
      <c r="J265" s="163"/>
      <c r="K265" s="212">
        <v>51.910853322503023</v>
      </c>
      <c r="L265" s="212">
        <v>39.120441588128308</v>
      </c>
      <c r="M265" s="212">
        <v>55.750286653691731</v>
      </c>
      <c r="N265" s="235">
        <f t="shared" si="150"/>
        <v>0.42509349052465706</v>
      </c>
      <c r="O265" s="235">
        <f t="shared" si="151"/>
        <v>7.3962053895275437E-2</v>
      </c>
      <c r="P265" s="224">
        <f t="shared" si="154"/>
        <v>16.629845065563423</v>
      </c>
      <c r="Q265" s="394">
        <f t="shared" si="155"/>
        <v>3.8394333311887081</v>
      </c>
      <c r="R265" s="395"/>
    </row>
    <row r="266" spans="1:18" ht="15" x14ac:dyDescent="0.25">
      <c r="A266" s="82" t="s">
        <v>57</v>
      </c>
      <c r="B266" s="212">
        <v>84.55</v>
      </c>
      <c r="C266" s="212">
        <v>151.46</v>
      </c>
      <c r="D266" s="212">
        <v>119.18</v>
      </c>
      <c r="E266" s="235">
        <f t="shared" si="148"/>
        <v>-0.21312557771028651</v>
      </c>
      <c r="F266" s="235">
        <f t="shared" si="149"/>
        <v>0.4095801301005324</v>
      </c>
      <c r="G266" s="224">
        <f t="shared" si="152"/>
        <v>-32.28</v>
      </c>
      <c r="H266" s="394">
        <f t="shared" si="153"/>
        <v>34.63000000000001</v>
      </c>
      <c r="I266" s="395"/>
      <c r="J266" s="163"/>
      <c r="K266" s="212">
        <v>84.464182501602934</v>
      </c>
      <c r="L266" s="212">
        <v>127.39066452917253</v>
      </c>
      <c r="M266" s="212">
        <v>118.17059733966714</v>
      </c>
      <c r="N266" s="235">
        <f t="shared" si="150"/>
        <v>-7.2376317554996183E-2</v>
      </c>
      <c r="O266" s="235">
        <f t="shared" si="151"/>
        <v>0.39906163582918164</v>
      </c>
      <c r="P266" s="224">
        <f t="shared" si="154"/>
        <v>-9.2200671895053858</v>
      </c>
      <c r="Q266" s="394">
        <f t="shared" si="155"/>
        <v>33.706414838064205</v>
      </c>
      <c r="R266" s="395"/>
    </row>
    <row r="267" spans="1:18" ht="15" x14ac:dyDescent="0.25">
      <c r="A267" s="82" t="s">
        <v>58</v>
      </c>
      <c r="B267" s="212">
        <v>59.55</v>
      </c>
      <c r="C267" s="212">
        <v>64.75</v>
      </c>
      <c r="D267" s="212">
        <v>72.41</v>
      </c>
      <c r="E267" s="235">
        <f t="shared" si="148"/>
        <v>0.11830115830115817</v>
      </c>
      <c r="F267" s="235">
        <f t="shared" si="149"/>
        <v>0.215952980688497</v>
      </c>
      <c r="G267" s="224">
        <f t="shared" si="152"/>
        <v>7.6599999999999966</v>
      </c>
      <c r="H267" s="394">
        <f t="shared" si="153"/>
        <v>12.86</v>
      </c>
      <c r="I267" s="395"/>
      <c r="J267" s="163"/>
      <c r="K267" s="212">
        <v>64.133985855205083</v>
      </c>
      <c r="L267" s="212">
        <v>63.450284199079881</v>
      </c>
      <c r="M267" s="212">
        <v>75.502983681783107</v>
      </c>
      <c r="N267" s="235">
        <f t="shared" si="150"/>
        <v>0.18995501178350915</v>
      </c>
      <c r="O267" s="235">
        <f t="shared" si="151"/>
        <v>0.17726947226148937</v>
      </c>
      <c r="P267" s="224">
        <f t="shared" si="154"/>
        <v>12.052699482703225</v>
      </c>
      <c r="Q267" s="394">
        <f t="shared" si="155"/>
        <v>11.368997826578024</v>
      </c>
      <c r="R267" s="395"/>
    </row>
    <row r="268" spans="1:18" ht="15" x14ac:dyDescent="0.25">
      <c r="A268" s="82" t="s">
        <v>59</v>
      </c>
      <c r="B268" s="212">
        <v>74.27</v>
      </c>
      <c r="C268" s="212">
        <v>76.2</v>
      </c>
      <c r="D268" s="212">
        <v>78.63</v>
      </c>
      <c r="E268" s="235">
        <f t="shared" si="148"/>
        <v>3.1889763779527458E-2</v>
      </c>
      <c r="F268" s="235">
        <f t="shared" si="149"/>
        <v>5.8704725999730645E-2</v>
      </c>
      <c r="G268" s="224">
        <f t="shared" si="152"/>
        <v>2.4299999999999926</v>
      </c>
      <c r="H268" s="394">
        <f t="shared" si="153"/>
        <v>4.3599999999999994</v>
      </c>
      <c r="I268" s="395"/>
      <c r="J268" s="163"/>
      <c r="K268" s="212">
        <v>81.890160498290783</v>
      </c>
      <c r="L268" s="212">
        <v>79.409698525552841</v>
      </c>
      <c r="M268" s="212">
        <v>86.843517211728013</v>
      </c>
      <c r="N268" s="235">
        <f t="shared" si="150"/>
        <v>9.3613485810969177E-2</v>
      </c>
      <c r="O268" s="235">
        <f t="shared" si="151"/>
        <v>6.0487812983839762E-2</v>
      </c>
      <c r="P268" s="224">
        <f t="shared" si="154"/>
        <v>7.4338186861751723</v>
      </c>
      <c r="Q268" s="394">
        <f t="shared" si="155"/>
        <v>4.9533567134372305</v>
      </c>
      <c r="R268" s="395"/>
    </row>
    <row r="269" spans="1:18" ht="15" x14ac:dyDescent="0.25">
      <c r="A269" s="82" t="s">
        <v>60</v>
      </c>
      <c r="B269" s="212">
        <v>99.19</v>
      </c>
      <c r="C269" s="212">
        <v>91.16</v>
      </c>
      <c r="D269" s="212">
        <v>124.87</v>
      </c>
      <c r="E269" s="235">
        <f t="shared" si="148"/>
        <v>0.3697893813075912</v>
      </c>
      <c r="F269" s="235">
        <f t="shared" si="149"/>
        <v>0.25889706623651576</v>
      </c>
      <c r="G269" s="224">
        <f t="shared" si="152"/>
        <v>33.710000000000008</v>
      </c>
      <c r="H269" s="394">
        <f t="shared" si="153"/>
        <v>25.680000000000007</v>
      </c>
      <c r="I269" s="395"/>
      <c r="J269" s="163"/>
      <c r="K269" s="212">
        <v>94.647505602577638</v>
      </c>
      <c r="L269" s="212">
        <v>85.935635582084458</v>
      </c>
      <c r="M269" s="212">
        <v>111.50736069301333</v>
      </c>
      <c r="N269" s="235">
        <f t="shared" si="150"/>
        <v>0.29756834795855003</v>
      </c>
      <c r="O269" s="235">
        <f t="shared" si="151"/>
        <v>0.17813311595584747</v>
      </c>
      <c r="P269" s="224">
        <f t="shared" si="154"/>
        <v>25.571725110928867</v>
      </c>
      <c r="Q269" s="390">
        <f t="shared" si="155"/>
        <v>16.859855090435687</v>
      </c>
      <c r="R269" s="391"/>
    </row>
    <row r="270" spans="1:18" ht="15" x14ac:dyDescent="0.25">
      <c r="A270" s="82" t="s">
        <v>61</v>
      </c>
      <c r="B270" s="212">
        <v>106.2</v>
      </c>
      <c r="C270" s="212">
        <v>190.16</v>
      </c>
      <c r="D270" s="212">
        <v>133.82</v>
      </c>
      <c r="E270" s="235">
        <f t="shared" si="148"/>
        <v>-0.29627681952040386</v>
      </c>
      <c r="F270" s="235">
        <f t="shared" si="149"/>
        <v>0.26007532956685497</v>
      </c>
      <c r="G270" s="224">
        <f t="shared" si="152"/>
        <v>-56.34</v>
      </c>
      <c r="H270" s="394">
        <f t="shared" si="153"/>
        <v>27.61999999999999</v>
      </c>
      <c r="I270" s="395"/>
      <c r="J270" s="163"/>
      <c r="K270" s="212">
        <v>140.08442188989247</v>
      </c>
      <c r="L270" s="212">
        <v>154.20448321869804</v>
      </c>
      <c r="M270" s="212">
        <v>217.66150873240738</v>
      </c>
      <c r="N270" s="235">
        <f t="shared" si="150"/>
        <v>0.41151219594382638</v>
      </c>
      <c r="O270" s="235">
        <f t="shared" si="151"/>
        <v>0.55378810717076843</v>
      </c>
      <c r="P270" s="224">
        <f t="shared" si="154"/>
        <v>63.45702551370934</v>
      </c>
      <c r="Q270" s="394">
        <f t="shared" si="155"/>
        <v>77.577086842514916</v>
      </c>
      <c r="R270" s="395"/>
    </row>
    <row r="271" spans="1:18" ht="15" x14ac:dyDescent="0.25">
      <c r="A271" s="82" t="s">
        <v>82</v>
      </c>
      <c r="B271" s="225">
        <v>53.09</v>
      </c>
      <c r="C271" s="225">
        <v>73.63</v>
      </c>
      <c r="D271" s="225">
        <v>63.81</v>
      </c>
      <c r="E271" s="235">
        <f t="shared" si="148"/>
        <v>-0.13336955045497756</v>
      </c>
      <c r="F271" s="235">
        <f t="shared" si="149"/>
        <v>0.20192126577509883</v>
      </c>
      <c r="G271" s="224">
        <f t="shared" si="152"/>
        <v>-9.8199999999999932</v>
      </c>
      <c r="H271" s="394">
        <f t="shared" si="153"/>
        <v>10.719999999999999</v>
      </c>
      <c r="I271" s="395"/>
      <c r="J271" s="163"/>
      <c r="K271" s="225">
        <v>52.68361031720444</v>
      </c>
      <c r="L271" s="225">
        <v>75.831620481228668</v>
      </c>
      <c r="M271" s="225">
        <v>61.426924275146469</v>
      </c>
      <c r="N271" s="235">
        <f t="shared" si="150"/>
        <v>-0.18995632843752741</v>
      </c>
      <c r="O271" s="235">
        <f t="shared" si="151"/>
        <v>0.16595889889282689</v>
      </c>
      <c r="P271" s="224">
        <f t="shared" si="154"/>
        <v>-14.4046962060822</v>
      </c>
      <c r="Q271" s="394">
        <f t="shared" si="155"/>
        <v>8.7433139579420285</v>
      </c>
      <c r="R271" s="395"/>
    </row>
    <row r="272" spans="1:18" ht="15" x14ac:dyDescent="0.25">
      <c r="A272" s="312" t="s">
        <v>17</v>
      </c>
      <c r="B272" s="313"/>
      <c r="C272" s="313"/>
      <c r="D272" s="313"/>
      <c r="E272" s="313"/>
      <c r="F272" s="313"/>
      <c r="G272" s="313"/>
      <c r="H272" s="313"/>
      <c r="I272" s="313"/>
      <c r="J272" s="313"/>
      <c r="K272" s="313"/>
      <c r="L272" s="313"/>
      <c r="M272" s="313"/>
      <c r="N272" s="313"/>
      <c r="O272" s="313"/>
      <c r="P272" s="313"/>
      <c r="Q272" s="313"/>
      <c r="R272" s="314"/>
    </row>
    <row r="273" spans="1:18" ht="21" x14ac:dyDescent="0.35">
      <c r="A273" s="375" t="s">
        <v>83</v>
      </c>
      <c r="B273" s="375"/>
      <c r="C273" s="375"/>
      <c r="D273" s="375"/>
      <c r="E273" s="375"/>
      <c r="F273" s="375"/>
      <c r="G273" s="375"/>
      <c r="H273" s="375"/>
      <c r="I273" s="375"/>
      <c r="J273" s="375"/>
      <c r="K273" s="375"/>
      <c r="L273" s="375"/>
      <c r="M273" s="375"/>
      <c r="N273" s="375"/>
      <c r="O273" s="375"/>
      <c r="P273" s="375"/>
      <c r="Q273" s="375"/>
      <c r="R273" s="375"/>
    </row>
    <row r="274" spans="1:18" ht="15" x14ac:dyDescent="0.25">
      <c r="A274" s="53"/>
      <c r="B274" s="308" t="s">
        <v>116</v>
      </c>
      <c r="C274" s="309"/>
      <c r="D274" s="309"/>
      <c r="E274" s="309"/>
      <c r="F274" s="309"/>
      <c r="G274" s="309"/>
      <c r="H274" s="309"/>
      <c r="I274" s="310"/>
      <c r="J274" s="162"/>
      <c r="K274" s="308" t="str">
        <f>CONCATENATE("acumulado ",B274)</f>
        <v>acumulado julio</v>
      </c>
      <c r="L274" s="309"/>
      <c r="M274" s="309"/>
      <c r="N274" s="309"/>
      <c r="O274" s="309"/>
      <c r="P274" s="309"/>
      <c r="Q274" s="309"/>
      <c r="R274" s="310"/>
    </row>
    <row r="275" spans="1:18" ht="15" x14ac:dyDescent="0.25">
      <c r="A275" s="3"/>
      <c r="B275" s="4">
        <v>2019</v>
      </c>
      <c r="C275" s="4">
        <v>2021</v>
      </c>
      <c r="D275" s="228">
        <v>2022</v>
      </c>
      <c r="E275" s="4" t="s">
        <v>4</v>
      </c>
      <c r="F275" s="4" t="s">
        <v>5</v>
      </c>
      <c r="G275" s="4" t="s">
        <v>6</v>
      </c>
      <c r="H275" s="318" t="s">
        <v>7</v>
      </c>
      <c r="I275" s="319"/>
      <c r="J275" s="163"/>
      <c r="K275" s="4">
        <v>2019</v>
      </c>
      <c r="L275" s="4">
        <v>2021</v>
      </c>
      <c r="M275" s="228">
        <v>2022</v>
      </c>
      <c r="N275" s="4" t="s">
        <v>4</v>
      </c>
      <c r="O275" s="4" t="s">
        <v>5</v>
      </c>
      <c r="P275" s="4" t="s">
        <v>6</v>
      </c>
      <c r="Q275" s="318" t="s">
        <v>7</v>
      </c>
      <c r="R275" s="319"/>
    </row>
    <row r="276" spans="1:18" ht="15" x14ac:dyDescent="0.25">
      <c r="A276" s="164" t="s">
        <v>8</v>
      </c>
      <c r="B276" s="201">
        <v>65.510000000000005</v>
      </c>
      <c r="C276" s="201">
        <v>42.5</v>
      </c>
      <c r="D276" s="201">
        <v>79.03</v>
      </c>
      <c r="E276" s="202">
        <f t="shared" ref="E276:E287" si="156">D276/C276-1</f>
        <v>0.85952941176470588</v>
      </c>
      <c r="F276" s="202">
        <f t="shared" ref="F276:F287" si="157">D276/B276-1</f>
        <v>0.20638070523584173</v>
      </c>
      <c r="G276" s="236">
        <f>D276-C276</f>
        <v>36.53</v>
      </c>
      <c r="H276" s="400">
        <f>D276-B276</f>
        <v>13.519999999999996</v>
      </c>
      <c r="I276" s="401"/>
      <c r="J276" s="204"/>
      <c r="K276" s="201">
        <v>69.394070347048668</v>
      </c>
      <c r="L276" s="201">
        <v>29.518151412447832</v>
      </c>
      <c r="M276" s="201">
        <v>75.322478251185714</v>
      </c>
      <c r="N276" s="202">
        <f t="shared" ref="N276:N287" si="158">M276/L276-1</f>
        <v>1.5517342600059352</v>
      </c>
      <c r="O276" s="202">
        <f t="shared" ref="O276:O287" si="159">M276/K276-1</f>
        <v>8.5431044388783128E-2</v>
      </c>
      <c r="P276" s="236">
        <f>M276-L276</f>
        <v>45.804326838737879</v>
      </c>
      <c r="Q276" s="400">
        <f>M276-K276</f>
        <v>5.9284079041370461</v>
      </c>
      <c r="R276" s="401"/>
    </row>
    <row r="277" spans="1:18" ht="15" x14ac:dyDescent="0.25">
      <c r="A277" s="168" t="s">
        <v>9</v>
      </c>
      <c r="B277" s="205">
        <v>71.569999999999993</v>
      </c>
      <c r="C277" s="205">
        <v>46.14</v>
      </c>
      <c r="D277" s="205">
        <v>86.24</v>
      </c>
      <c r="E277" s="206">
        <f t="shared" si="156"/>
        <v>0.8690940615517988</v>
      </c>
      <c r="F277" s="206">
        <f t="shared" si="157"/>
        <v>0.20497415118066242</v>
      </c>
      <c r="G277" s="237">
        <f t="shared" ref="G277:G287" si="160">D277-C277</f>
        <v>40.099999999999994</v>
      </c>
      <c r="H277" s="402">
        <f t="shared" ref="H277:H287" si="161">D277-B277</f>
        <v>14.670000000000002</v>
      </c>
      <c r="I277" s="403"/>
      <c r="J277" s="208"/>
      <c r="K277" s="205">
        <v>76.282396205352484</v>
      </c>
      <c r="L277" s="205">
        <v>34.687845339875715</v>
      </c>
      <c r="M277" s="205">
        <v>82.138284692739248</v>
      </c>
      <c r="N277" s="206">
        <f t="shared" si="158"/>
        <v>1.3679269752254246</v>
      </c>
      <c r="O277" s="206">
        <f t="shared" si="159"/>
        <v>7.6765922135202613E-2</v>
      </c>
      <c r="P277" s="237">
        <f t="shared" ref="P277:P287" si="162">M277-L277</f>
        <v>47.450439352863533</v>
      </c>
      <c r="Q277" s="402">
        <f t="shared" ref="Q277:Q287" si="163">M277-K277</f>
        <v>5.855888487386764</v>
      </c>
      <c r="R277" s="403"/>
    </row>
    <row r="278" spans="1:18" ht="15" x14ac:dyDescent="0.25">
      <c r="A278" s="25" t="s">
        <v>74</v>
      </c>
      <c r="B278" s="209">
        <v>99.3</v>
      </c>
      <c r="C278" s="209">
        <v>68.959999999999994</v>
      </c>
      <c r="D278" s="209">
        <v>129.12</v>
      </c>
      <c r="E278" s="235">
        <f t="shared" si="156"/>
        <v>0.87238979118329496</v>
      </c>
      <c r="F278" s="235">
        <f t="shared" si="157"/>
        <v>0.30030211480362556</v>
      </c>
      <c r="G278" s="238">
        <f t="shared" si="160"/>
        <v>60.160000000000011</v>
      </c>
      <c r="H278" s="404">
        <f t="shared" si="161"/>
        <v>29.820000000000007</v>
      </c>
      <c r="I278" s="405"/>
      <c r="J278" s="163"/>
      <c r="K278" s="209">
        <v>116.02963013262669</v>
      </c>
      <c r="L278" s="209">
        <v>51.692772662881815</v>
      </c>
      <c r="M278" s="209">
        <v>140.2720240533672</v>
      </c>
      <c r="N278" s="235">
        <f t="shared" si="158"/>
        <v>1.713571294930559</v>
      </c>
      <c r="O278" s="235">
        <f t="shared" si="159"/>
        <v>0.20893278633251211</v>
      </c>
      <c r="P278" s="224">
        <f t="shared" si="162"/>
        <v>88.579251390485382</v>
      </c>
      <c r="Q278" s="394">
        <f t="shared" si="163"/>
        <v>24.242393920740511</v>
      </c>
      <c r="R278" s="395"/>
    </row>
    <row r="279" spans="1:18" ht="15" x14ac:dyDescent="0.25">
      <c r="A279" s="25" t="s">
        <v>75</v>
      </c>
      <c r="B279" s="212">
        <v>73.08</v>
      </c>
      <c r="C279" s="212">
        <v>44.42</v>
      </c>
      <c r="D279" s="212">
        <v>84.04</v>
      </c>
      <c r="E279" s="235">
        <f t="shared" si="156"/>
        <v>0.89194056731202176</v>
      </c>
      <c r="F279" s="235">
        <f t="shared" si="157"/>
        <v>0.14997263273125361</v>
      </c>
      <c r="G279" s="238">
        <f t="shared" si="160"/>
        <v>39.620000000000005</v>
      </c>
      <c r="H279" s="404">
        <f t="shared" si="161"/>
        <v>10.960000000000008</v>
      </c>
      <c r="I279" s="405"/>
      <c r="J279" s="163"/>
      <c r="K279" s="212">
        <v>74.933674717161765</v>
      </c>
      <c r="L279" s="212">
        <v>32.604890845668152</v>
      </c>
      <c r="M279" s="212">
        <v>74.100246994656715</v>
      </c>
      <c r="N279" s="235">
        <f t="shared" si="158"/>
        <v>1.2726727516249787</v>
      </c>
      <c r="O279" s="235">
        <f t="shared" si="159"/>
        <v>-1.1122205412330777E-2</v>
      </c>
      <c r="P279" s="224">
        <f t="shared" si="162"/>
        <v>41.495356148988563</v>
      </c>
      <c r="Q279" s="394">
        <f t="shared" si="163"/>
        <v>-0.83342772250504993</v>
      </c>
      <c r="R279" s="395"/>
    </row>
    <row r="280" spans="1:18" ht="15" x14ac:dyDescent="0.25">
      <c r="A280" s="25" t="s">
        <v>76</v>
      </c>
      <c r="B280" s="212">
        <v>45.58</v>
      </c>
      <c r="C280" s="212">
        <v>18.399999999999999</v>
      </c>
      <c r="D280" s="212">
        <v>46.64</v>
      </c>
      <c r="E280" s="235">
        <f t="shared" si="156"/>
        <v>1.5347826086956524</v>
      </c>
      <c r="F280" s="235">
        <f t="shared" si="157"/>
        <v>2.3255813953488413E-2</v>
      </c>
      <c r="G280" s="238">
        <f t="shared" si="160"/>
        <v>28.240000000000002</v>
      </c>
      <c r="H280" s="404">
        <f t="shared" si="161"/>
        <v>1.0600000000000023</v>
      </c>
      <c r="I280" s="405"/>
      <c r="J280" s="163"/>
      <c r="K280" s="212">
        <v>48.503639884867219</v>
      </c>
      <c r="L280" s="212">
        <v>14.834371886924261</v>
      </c>
      <c r="M280" s="212">
        <v>44.914261113219247</v>
      </c>
      <c r="N280" s="235">
        <f t="shared" si="158"/>
        <v>2.0277157304387701</v>
      </c>
      <c r="O280" s="235">
        <f t="shared" si="159"/>
        <v>-7.4002255916629345E-2</v>
      </c>
      <c r="P280" s="224">
        <f t="shared" si="162"/>
        <v>30.079889226294988</v>
      </c>
      <c r="Q280" s="394">
        <f t="shared" si="163"/>
        <v>-3.5893787716479721</v>
      </c>
      <c r="R280" s="395"/>
    </row>
    <row r="281" spans="1:18" ht="15" x14ac:dyDescent="0.25">
      <c r="A281" s="25" t="s">
        <v>77</v>
      </c>
      <c r="B281" s="212">
        <v>24.8</v>
      </c>
      <c r="C281" s="212">
        <v>47.63</v>
      </c>
      <c r="D281" s="212">
        <v>30.42</v>
      </c>
      <c r="E281" s="235">
        <f t="shared" si="156"/>
        <v>-0.36132689481419278</v>
      </c>
      <c r="F281" s="235">
        <f t="shared" si="157"/>
        <v>0.22661290322580641</v>
      </c>
      <c r="G281" s="238">
        <f t="shared" si="160"/>
        <v>-17.21</v>
      </c>
      <c r="H281" s="404">
        <f t="shared" si="161"/>
        <v>5.620000000000001</v>
      </c>
      <c r="I281" s="405"/>
      <c r="J281" s="163"/>
      <c r="K281" s="212">
        <v>36.316915733277256</v>
      </c>
      <c r="L281" s="212">
        <v>61.728165532853971</v>
      </c>
      <c r="M281" s="212">
        <v>38.610801464466206</v>
      </c>
      <c r="N281" s="235">
        <f t="shared" si="158"/>
        <v>-0.37450269044661411</v>
      </c>
      <c r="O281" s="235">
        <f t="shared" si="159"/>
        <v>6.3163010538558995E-2</v>
      </c>
      <c r="P281" s="224">
        <f t="shared" si="162"/>
        <v>-23.117364068387765</v>
      </c>
      <c r="Q281" s="394">
        <f t="shared" si="163"/>
        <v>2.2938857311889507</v>
      </c>
      <c r="R281" s="395"/>
    </row>
    <row r="282" spans="1:18" ht="15" x14ac:dyDescent="0.25">
      <c r="A282" s="25" t="s">
        <v>78</v>
      </c>
      <c r="B282" s="217">
        <v>24.07</v>
      </c>
      <c r="C282" s="217">
        <v>25.11</v>
      </c>
      <c r="D282" s="217">
        <v>41.79</v>
      </c>
      <c r="E282" s="235">
        <f t="shared" si="156"/>
        <v>0.66427718040621264</v>
      </c>
      <c r="F282" s="235">
        <f t="shared" si="157"/>
        <v>0.73618612380556714</v>
      </c>
      <c r="G282" s="238">
        <f t="shared" si="160"/>
        <v>16.68</v>
      </c>
      <c r="H282" s="404">
        <f t="shared" si="161"/>
        <v>17.72</v>
      </c>
      <c r="I282" s="405"/>
      <c r="J282" s="163"/>
      <c r="K282" s="217">
        <v>29.024803012622971</v>
      </c>
      <c r="L282" s="217">
        <v>21.679658941370004</v>
      </c>
      <c r="M282" s="217">
        <v>36.095420542773148</v>
      </c>
      <c r="N282" s="235">
        <f t="shared" si="158"/>
        <v>0.66494411376068308</v>
      </c>
      <c r="O282" s="235">
        <f t="shared" si="159"/>
        <v>0.24360604711339962</v>
      </c>
      <c r="P282" s="224">
        <f t="shared" si="162"/>
        <v>14.415761601403144</v>
      </c>
      <c r="Q282" s="394">
        <f t="shared" si="163"/>
        <v>7.0706175301501766</v>
      </c>
      <c r="R282" s="395"/>
    </row>
    <row r="283" spans="1:18" ht="15" x14ac:dyDescent="0.25">
      <c r="A283" s="168" t="s">
        <v>15</v>
      </c>
      <c r="B283" s="205">
        <v>48.82</v>
      </c>
      <c r="C283" s="205">
        <v>29.68</v>
      </c>
      <c r="D283" s="205">
        <v>53.72</v>
      </c>
      <c r="E283" s="206">
        <f t="shared" si="156"/>
        <v>0.80997304582210239</v>
      </c>
      <c r="F283" s="206">
        <f t="shared" si="157"/>
        <v>0.10036870135190501</v>
      </c>
      <c r="G283" s="237">
        <f t="shared" si="160"/>
        <v>24.04</v>
      </c>
      <c r="H283" s="402">
        <f t="shared" si="161"/>
        <v>4.8999999999999986</v>
      </c>
      <c r="I283" s="403"/>
      <c r="J283" s="208"/>
      <c r="K283" s="205">
        <v>50.312189342919801</v>
      </c>
      <c r="L283" s="205">
        <v>16.689865215226089</v>
      </c>
      <c r="M283" s="205">
        <v>50.380098261499846</v>
      </c>
      <c r="N283" s="206">
        <f t="shared" si="158"/>
        <v>2.0186042614375523</v>
      </c>
      <c r="O283" s="206">
        <f t="shared" si="159"/>
        <v>1.3497508151989468E-3</v>
      </c>
      <c r="P283" s="237">
        <f t="shared" si="162"/>
        <v>33.690233046273761</v>
      </c>
      <c r="Q283" s="402">
        <f t="shared" si="163"/>
        <v>6.7908918580044997E-2</v>
      </c>
      <c r="R283" s="403"/>
    </row>
    <row r="284" spans="1:18" ht="15" x14ac:dyDescent="0.25">
      <c r="A284" s="24" t="s">
        <v>16</v>
      </c>
      <c r="B284" s="220">
        <v>86.71</v>
      </c>
      <c r="C284" s="220">
        <v>45.36</v>
      </c>
      <c r="D284" s="220">
        <v>87.88</v>
      </c>
      <c r="E284" s="235">
        <f t="shared" si="156"/>
        <v>0.93738977072310403</v>
      </c>
      <c r="F284" s="235">
        <f t="shared" si="157"/>
        <v>1.3493253373313419E-2</v>
      </c>
      <c r="G284" s="238">
        <f t="shared" si="160"/>
        <v>42.519999999999996</v>
      </c>
      <c r="H284" s="404">
        <f t="shared" si="161"/>
        <v>1.1700000000000017</v>
      </c>
      <c r="I284" s="405"/>
      <c r="J284" s="163"/>
      <c r="K284" s="220">
        <v>77.315032212546456</v>
      </c>
      <c r="L284" s="220">
        <v>27.137401272551173</v>
      </c>
      <c r="M284" s="220">
        <v>82.820708264369713</v>
      </c>
      <c r="N284" s="235">
        <f t="shared" si="158"/>
        <v>2.0519027018309548</v>
      </c>
      <c r="O284" s="235">
        <f t="shared" si="159"/>
        <v>7.121093911838039E-2</v>
      </c>
      <c r="P284" s="224">
        <f t="shared" si="162"/>
        <v>55.68330699181854</v>
      </c>
      <c r="Q284" s="394">
        <f t="shared" si="163"/>
        <v>5.5056760518232579</v>
      </c>
      <c r="R284" s="395"/>
    </row>
    <row r="285" spans="1:18" ht="15" x14ac:dyDescent="0.25">
      <c r="A285" s="25" t="s">
        <v>12</v>
      </c>
      <c r="B285" s="212">
        <v>51.79</v>
      </c>
      <c r="C285" s="212">
        <v>34</v>
      </c>
      <c r="D285" s="212">
        <v>58.78</v>
      </c>
      <c r="E285" s="235">
        <f t="shared" si="156"/>
        <v>0.72882352941176465</v>
      </c>
      <c r="F285" s="235">
        <f t="shared" si="157"/>
        <v>0.13496814056767725</v>
      </c>
      <c r="G285" s="238">
        <f t="shared" si="160"/>
        <v>24.78</v>
      </c>
      <c r="H285" s="404">
        <f t="shared" si="161"/>
        <v>6.990000000000002</v>
      </c>
      <c r="I285" s="405"/>
      <c r="J285" s="163"/>
      <c r="K285" s="212">
        <v>54.336109862644868</v>
      </c>
      <c r="L285" s="212">
        <v>18.44511855839524</v>
      </c>
      <c r="M285" s="212">
        <v>53.853887243755636</v>
      </c>
      <c r="N285" s="235">
        <f t="shared" si="158"/>
        <v>1.919682357869378</v>
      </c>
      <c r="O285" s="235">
        <f t="shared" si="159"/>
        <v>-8.8748094059039051E-3</v>
      </c>
      <c r="P285" s="224">
        <f t="shared" si="162"/>
        <v>35.4087686853604</v>
      </c>
      <c r="Q285" s="394">
        <f t="shared" si="163"/>
        <v>-0.48222261888923157</v>
      </c>
      <c r="R285" s="395"/>
    </row>
    <row r="286" spans="1:18" ht="15" x14ac:dyDescent="0.25">
      <c r="A286" s="25" t="s">
        <v>13</v>
      </c>
      <c r="B286" s="212">
        <v>36.299999999999997</v>
      </c>
      <c r="C286" s="212">
        <v>16.8</v>
      </c>
      <c r="D286" s="212">
        <v>36.020000000000003</v>
      </c>
      <c r="E286" s="235">
        <f t="shared" si="156"/>
        <v>1.144047619047619</v>
      </c>
      <c r="F286" s="235">
        <f t="shared" si="157"/>
        <v>-7.7134986225894098E-3</v>
      </c>
      <c r="G286" s="238">
        <f t="shared" si="160"/>
        <v>19.220000000000002</v>
      </c>
      <c r="H286" s="404">
        <f t="shared" si="161"/>
        <v>-0.27999999999999403</v>
      </c>
      <c r="I286" s="405"/>
      <c r="J286" s="163"/>
      <c r="K286" s="212">
        <v>36.449277542203205</v>
      </c>
      <c r="L286" s="212">
        <v>8.9849332543596159</v>
      </c>
      <c r="M286" s="212">
        <v>33.265490793049558</v>
      </c>
      <c r="N286" s="235">
        <f t="shared" si="158"/>
        <v>2.7023637072549955</v>
      </c>
      <c r="O286" s="235">
        <f t="shared" si="159"/>
        <v>-8.7348418510278081E-2</v>
      </c>
      <c r="P286" s="224">
        <f t="shared" si="162"/>
        <v>24.280557538689941</v>
      </c>
      <c r="Q286" s="394">
        <f t="shared" si="163"/>
        <v>-3.1837867491536471</v>
      </c>
      <c r="R286" s="395"/>
    </row>
    <row r="287" spans="1:18" s="243" customFormat="1" ht="15" x14ac:dyDescent="0.25">
      <c r="A287" s="26" t="s">
        <v>14</v>
      </c>
      <c r="B287" s="225">
        <v>49.01</v>
      </c>
      <c r="C287" s="225">
        <v>21.85</v>
      </c>
      <c r="D287" s="225">
        <v>47.5</v>
      </c>
      <c r="E287" s="239">
        <f t="shared" si="156"/>
        <v>1.1739130434782608</v>
      </c>
      <c r="F287" s="239">
        <f t="shared" si="157"/>
        <v>-3.0810038767598358E-2</v>
      </c>
      <c r="G287" s="240">
        <f t="shared" si="160"/>
        <v>25.65</v>
      </c>
      <c r="H287" s="409">
        <f t="shared" si="161"/>
        <v>-1.509999999999998</v>
      </c>
      <c r="I287" s="410"/>
      <c r="J287" s="241"/>
      <c r="K287" s="225">
        <v>53.216173921003254</v>
      </c>
      <c r="L287" s="225">
        <v>16.591245849161101</v>
      </c>
      <c r="M287" s="225">
        <v>53.334303201079386</v>
      </c>
      <c r="N287" s="239">
        <f t="shared" si="158"/>
        <v>2.2146050806531878</v>
      </c>
      <c r="O287" s="239">
        <f t="shared" si="159"/>
        <v>2.2198003233282471E-3</v>
      </c>
      <c r="P287" s="242">
        <f t="shared" si="162"/>
        <v>36.743057351918281</v>
      </c>
      <c r="Q287" s="411">
        <f t="shared" si="163"/>
        <v>0.11812928007613266</v>
      </c>
      <c r="R287" s="412"/>
    </row>
    <row r="288" spans="1:18" ht="15" x14ac:dyDescent="0.25">
      <c r="A288" s="406" t="s">
        <v>17</v>
      </c>
      <c r="B288" s="407"/>
      <c r="C288" s="407"/>
      <c r="D288" s="407"/>
      <c r="E288" s="407"/>
      <c r="F288" s="407"/>
      <c r="G288" s="407"/>
      <c r="H288" s="407"/>
      <c r="I288" s="407"/>
      <c r="J288" s="407"/>
      <c r="K288" s="407"/>
      <c r="L288" s="407"/>
      <c r="M288" s="407"/>
      <c r="N288" s="407"/>
      <c r="O288" s="407"/>
      <c r="P288" s="407"/>
      <c r="Q288" s="407"/>
      <c r="R288" s="408"/>
    </row>
    <row r="289" spans="1:18" ht="21" x14ac:dyDescent="0.35">
      <c r="A289" s="375" t="s">
        <v>84</v>
      </c>
      <c r="B289" s="375"/>
      <c r="C289" s="375"/>
      <c r="D289" s="375"/>
      <c r="E289" s="375"/>
      <c r="F289" s="375"/>
      <c r="G289" s="375"/>
      <c r="H289" s="375"/>
      <c r="I289" s="375"/>
      <c r="J289" s="375"/>
      <c r="K289" s="375"/>
      <c r="L289" s="375"/>
      <c r="M289" s="375"/>
      <c r="N289" s="375"/>
      <c r="O289" s="375"/>
      <c r="P289" s="375"/>
      <c r="Q289" s="375"/>
      <c r="R289" s="375"/>
    </row>
    <row r="290" spans="1:18" ht="15" x14ac:dyDescent="0.25">
      <c r="A290" s="53"/>
      <c r="B290" s="308" t="s">
        <v>116</v>
      </c>
      <c r="C290" s="309"/>
      <c r="D290" s="309"/>
      <c r="E290" s="309"/>
      <c r="F290" s="309"/>
      <c r="G290" s="309"/>
      <c r="H290" s="309"/>
      <c r="I290" s="310"/>
      <c r="J290" s="162"/>
      <c r="K290" s="308" t="str">
        <f>CONCATENATE("acumulado ",B290)</f>
        <v>acumulado julio</v>
      </c>
      <c r="L290" s="309"/>
      <c r="M290" s="309"/>
      <c r="N290" s="309"/>
      <c r="O290" s="309"/>
      <c r="P290" s="309"/>
      <c r="Q290" s="309"/>
      <c r="R290" s="310"/>
    </row>
    <row r="291" spans="1:18" ht="15" x14ac:dyDescent="0.25">
      <c r="A291" s="3"/>
      <c r="B291" s="4">
        <v>2019</v>
      </c>
      <c r="C291" s="4">
        <v>2021</v>
      </c>
      <c r="D291" s="228">
        <v>2022</v>
      </c>
      <c r="E291" s="4" t="s">
        <v>4</v>
      </c>
      <c r="F291" s="4" t="s">
        <v>5</v>
      </c>
      <c r="G291" s="4" t="s">
        <v>6</v>
      </c>
      <c r="H291" s="318" t="s">
        <v>7</v>
      </c>
      <c r="I291" s="319"/>
      <c r="J291" s="163"/>
      <c r="K291" s="4">
        <v>2019</v>
      </c>
      <c r="L291" s="4">
        <v>2021</v>
      </c>
      <c r="M291" s="228">
        <v>2022</v>
      </c>
      <c r="N291" s="4" t="s">
        <v>4</v>
      </c>
      <c r="O291" s="4" t="s">
        <v>5</v>
      </c>
      <c r="P291" s="4" t="s">
        <v>6</v>
      </c>
      <c r="Q291" s="318" t="s">
        <v>7</v>
      </c>
      <c r="R291" s="319"/>
    </row>
    <row r="292" spans="1:18" ht="15" x14ac:dyDescent="0.25">
      <c r="A292" s="164" t="s">
        <v>52</v>
      </c>
      <c r="B292" s="201">
        <v>65.510000000000005</v>
      </c>
      <c r="C292" s="201">
        <v>42.5</v>
      </c>
      <c r="D292" s="201">
        <v>79.03</v>
      </c>
      <c r="E292" s="229">
        <f t="shared" ref="E292:E302" si="164">D292/C292-1</f>
        <v>0.85952941176470588</v>
      </c>
      <c r="F292" s="229">
        <f t="shared" ref="F292:F302" si="165">D292/B292-1</f>
        <v>0.20638070523584173</v>
      </c>
      <c r="G292" s="236">
        <f>D292-C292</f>
        <v>36.53</v>
      </c>
      <c r="H292" s="400">
        <f>D292-B292</f>
        <v>13.519999999999996</v>
      </c>
      <c r="I292" s="401"/>
      <c r="J292" s="204"/>
      <c r="K292" s="201">
        <v>69.394070347048668</v>
      </c>
      <c r="L292" s="201">
        <v>29.518151412447832</v>
      </c>
      <c r="M292" s="201">
        <v>75.322478251185714</v>
      </c>
      <c r="N292" s="229">
        <f t="shared" ref="N292:N302" si="166">M292/L292-1</f>
        <v>1.5517342600059352</v>
      </c>
      <c r="O292" s="229">
        <f t="shared" ref="O292:O302" si="167">M292/K292-1</f>
        <v>8.5431044388783128E-2</v>
      </c>
      <c r="P292" s="236">
        <f>M292-L292</f>
        <v>45.804326838737879</v>
      </c>
      <c r="Q292" s="400">
        <f>M292-K292</f>
        <v>5.9284079041370461</v>
      </c>
      <c r="R292" s="401"/>
    </row>
    <row r="293" spans="1:18" ht="15" x14ac:dyDescent="0.25">
      <c r="A293" s="79" t="s">
        <v>53</v>
      </c>
      <c r="B293" s="231">
        <v>84.6</v>
      </c>
      <c r="C293" s="231">
        <v>60.54</v>
      </c>
      <c r="D293" s="231">
        <v>106.97</v>
      </c>
      <c r="E293" s="244">
        <f t="shared" si="164"/>
        <v>0.7669309547406673</v>
      </c>
      <c r="F293" s="244">
        <f t="shared" si="165"/>
        <v>0.26442080378250599</v>
      </c>
      <c r="G293" s="245">
        <f t="shared" ref="G293:G302" si="168">D293-C293</f>
        <v>46.43</v>
      </c>
      <c r="H293" s="415">
        <f t="shared" ref="H293:H302" si="169">D293-B293</f>
        <v>22.370000000000005</v>
      </c>
      <c r="I293" s="416"/>
      <c r="J293" s="163"/>
      <c r="K293" s="231">
        <v>89.160916518874046</v>
      </c>
      <c r="L293" s="231">
        <v>41.148600288143356</v>
      </c>
      <c r="M293" s="231">
        <v>101.35543609516805</v>
      </c>
      <c r="N293" s="244">
        <f>M293/L293-1</f>
        <v>1.4631563500441307</v>
      </c>
      <c r="O293" s="244">
        <f t="shared" si="167"/>
        <v>0.13676978717140709</v>
      </c>
      <c r="P293" s="245">
        <f t="shared" ref="P293:P302" si="170">M293-L293</f>
        <v>60.206835807024689</v>
      </c>
      <c r="Q293" s="415">
        <f t="shared" ref="Q293:Q302" si="171">M293-K293</f>
        <v>12.194519576293999</v>
      </c>
      <c r="R293" s="416"/>
    </row>
    <row r="294" spans="1:18" ht="15" x14ac:dyDescent="0.25">
      <c r="A294" s="82" t="s">
        <v>54</v>
      </c>
      <c r="B294" s="212">
        <v>62.73</v>
      </c>
      <c r="C294" s="212">
        <v>29.48</v>
      </c>
      <c r="D294" s="212">
        <v>71.13</v>
      </c>
      <c r="E294" s="235">
        <f t="shared" si="164"/>
        <v>1.4128222523744909</v>
      </c>
      <c r="F294" s="235">
        <f t="shared" si="165"/>
        <v>0.13390722142515532</v>
      </c>
      <c r="G294" s="246">
        <f t="shared" si="168"/>
        <v>41.649999999999991</v>
      </c>
      <c r="H294" s="413">
        <f t="shared" si="169"/>
        <v>8.3999999999999986</v>
      </c>
      <c r="I294" s="414"/>
      <c r="J294" s="163"/>
      <c r="K294" s="212">
        <v>67.40411664393973</v>
      </c>
      <c r="L294" s="212">
        <v>18.72022074122162</v>
      </c>
      <c r="M294" s="212">
        <v>65.501264631652873</v>
      </c>
      <c r="N294" s="235">
        <f t="shared" si="166"/>
        <v>2.4989579202674763</v>
      </c>
      <c r="O294" s="235">
        <f t="shared" si="167"/>
        <v>-2.8230501444572287E-2</v>
      </c>
      <c r="P294" s="246">
        <f t="shared" si="170"/>
        <v>46.781043890431249</v>
      </c>
      <c r="Q294" s="413">
        <f t="shared" si="171"/>
        <v>-1.9028520122868571</v>
      </c>
      <c r="R294" s="414"/>
    </row>
    <row r="295" spans="1:18" ht="15" x14ac:dyDescent="0.25">
      <c r="A295" s="82" t="s">
        <v>55</v>
      </c>
      <c r="B295" s="212">
        <v>44.08</v>
      </c>
      <c r="C295" s="212">
        <v>32.93</v>
      </c>
      <c r="D295" s="212">
        <v>44.17</v>
      </c>
      <c r="E295" s="235">
        <f t="shared" si="164"/>
        <v>0.34133009413908288</v>
      </c>
      <c r="F295" s="235">
        <f t="shared" si="165"/>
        <v>2.0417422867513579E-3</v>
      </c>
      <c r="G295" s="246">
        <f t="shared" si="168"/>
        <v>11.240000000000002</v>
      </c>
      <c r="H295" s="413">
        <f t="shared" si="169"/>
        <v>9.0000000000003411E-2</v>
      </c>
      <c r="I295" s="414"/>
      <c r="J295" s="163"/>
      <c r="K295" s="212">
        <v>46.814349451721888</v>
      </c>
      <c r="L295" s="212">
        <v>22.194343089655948</v>
      </c>
      <c r="M295" s="212">
        <v>47.643750828203792</v>
      </c>
      <c r="N295" s="235">
        <f t="shared" si="166"/>
        <v>1.1466619055019014</v>
      </c>
      <c r="O295" s="235">
        <f t="shared" si="167"/>
        <v>1.771681944095449E-2</v>
      </c>
      <c r="P295" s="246">
        <f t="shared" si="170"/>
        <v>25.449407738547844</v>
      </c>
      <c r="Q295" s="413">
        <f t="shared" si="171"/>
        <v>0.82940137648190415</v>
      </c>
      <c r="R295" s="414"/>
    </row>
    <row r="296" spans="1:18" ht="15" x14ac:dyDescent="0.25">
      <c r="A296" s="82" t="s">
        <v>56</v>
      </c>
      <c r="B296" s="212">
        <v>38.79</v>
      </c>
      <c r="C296" s="212">
        <v>24.92</v>
      </c>
      <c r="D296" s="212">
        <v>42.68</v>
      </c>
      <c r="E296" s="235">
        <f t="shared" si="164"/>
        <v>0.71268057784911698</v>
      </c>
      <c r="F296" s="235">
        <f t="shared" si="165"/>
        <v>0.100283578241815</v>
      </c>
      <c r="G296" s="246">
        <f t="shared" si="168"/>
        <v>17.759999999999998</v>
      </c>
      <c r="H296" s="413">
        <f t="shared" si="169"/>
        <v>3.8900000000000006</v>
      </c>
      <c r="I296" s="414"/>
      <c r="J296" s="163"/>
      <c r="K296" s="212">
        <v>40.438171976669977</v>
      </c>
      <c r="L296" s="212">
        <v>15.364356645640338</v>
      </c>
      <c r="M296" s="212">
        <v>37.117422100590225</v>
      </c>
      <c r="N296" s="235">
        <f t="shared" si="166"/>
        <v>1.4158136234830474</v>
      </c>
      <c r="O296" s="235">
        <f t="shared" si="167"/>
        <v>-8.2119188720884639E-2</v>
      </c>
      <c r="P296" s="246">
        <f t="shared" si="170"/>
        <v>21.753065454949887</v>
      </c>
      <c r="Q296" s="413">
        <f t="shared" si="171"/>
        <v>-3.320749876079752</v>
      </c>
      <c r="R296" s="414"/>
    </row>
    <row r="297" spans="1:18" ht="15" x14ac:dyDescent="0.25">
      <c r="A297" s="82" t="s">
        <v>57</v>
      </c>
      <c r="B297" s="212">
        <v>70.959999999999994</v>
      </c>
      <c r="C297" s="212">
        <v>92.57</v>
      </c>
      <c r="D297" s="212">
        <v>83.02</v>
      </c>
      <c r="E297" s="235">
        <f t="shared" si="164"/>
        <v>-0.1031651723020417</v>
      </c>
      <c r="F297" s="235">
        <f t="shared" si="165"/>
        <v>0.16995490417136416</v>
      </c>
      <c r="G297" s="246">
        <f t="shared" si="168"/>
        <v>-9.5499999999999972</v>
      </c>
      <c r="H297" s="413">
        <f t="shared" si="169"/>
        <v>12.060000000000002</v>
      </c>
      <c r="I297" s="414"/>
      <c r="J297" s="163"/>
      <c r="K297" s="212">
        <v>67.41359089566734</v>
      </c>
      <c r="L297" s="212">
        <v>64.262465356517524</v>
      </c>
      <c r="M297" s="212">
        <v>85.966822387254055</v>
      </c>
      <c r="N297" s="235">
        <f t="shared" si="166"/>
        <v>0.33774547724436577</v>
      </c>
      <c r="O297" s="235">
        <f t="shared" si="167"/>
        <v>0.27521500108636299</v>
      </c>
      <c r="P297" s="246">
        <f t="shared" si="170"/>
        <v>21.704357030736531</v>
      </c>
      <c r="Q297" s="413">
        <f t="shared" si="171"/>
        <v>18.553231491586715</v>
      </c>
      <c r="R297" s="414"/>
    </row>
    <row r="298" spans="1:18" ht="15" x14ac:dyDescent="0.25">
      <c r="A298" s="82" t="s">
        <v>58</v>
      </c>
      <c r="B298" s="212">
        <v>39.33</v>
      </c>
      <c r="C298" s="212">
        <v>31.75</v>
      </c>
      <c r="D298" s="212">
        <v>45.96</v>
      </c>
      <c r="E298" s="235">
        <f t="shared" si="164"/>
        <v>0.44755905511811034</v>
      </c>
      <c r="F298" s="235">
        <f t="shared" si="165"/>
        <v>0.16857360793287568</v>
      </c>
      <c r="G298" s="246">
        <f t="shared" si="168"/>
        <v>14.21</v>
      </c>
      <c r="H298" s="413">
        <f t="shared" si="169"/>
        <v>6.6300000000000026</v>
      </c>
      <c r="I298" s="414"/>
      <c r="J298" s="163"/>
      <c r="K298" s="212">
        <v>43.923292376144033</v>
      </c>
      <c r="L298" s="212">
        <v>27.816126144773101</v>
      </c>
      <c r="M298" s="212">
        <v>53.663116113839074</v>
      </c>
      <c r="N298" s="235">
        <f t="shared" si="166"/>
        <v>0.92920882780519221</v>
      </c>
      <c r="O298" s="235">
        <f t="shared" si="167"/>
        <v>0.22174621279039197</v>
      </c>
      <c r="P298" s="246">
        <f t="shared" si="170"/>
        <v>25.846989969065973</v>
      </c>
      <c r="Q298" s="413">
        <f t="shared" si="171"/>
        <v>9.7398237376950405</v>
      </c>
      <c r="R298" s="414"/>
    </row>
    <row r="299" spans="1:18" ht="15" x14ac:dyDescent="0.25">
      <c r="A299" s="82" t="s">
        <v>59</v>
      </c>
      <c r="B299" s="212">
        <v>43.35</v>
      </c>
      <c r="C299" s="212">
        <v>37.950000000000003</v>
      </c>
      <c r="D299" s="212">
        <v>51.12</v>
      </c>
      <c r="E299" s="235">
        <f t="shared" si="164"/>
        <v>0.34703557312252942</v>
      </c>
      <c r="F299" s="235">
        <f t="shared" si="165"/>
        <v>0.17923875432525938</v>
      </c>
      <c r="G299" s="246">
        <f t="shared" si="168"/>
        <v>13.169999999999995</v>
      </c>
      <c r="H299" s="413">
        <f t="shared" si="169"/>
        <v>7.769999999999996</v>
      </c>
      <c r="I299" s="414"/>
      <c r="J299" s="163"/>
      <c r="K299" s="212">
        <v>52.624139013238604</v>
      </c>
      <c r="L299" s="212">
        <v>33.514801602241391</v>
      </c>
      <c r="M299" s="212">
        <v>63.569832414965049</v>
      </c>
      <c r="N299" s="235">
        <f t="shared" si="166"/>
        <v>0.89676887153984075</v>
      </c>
      <c r="O299" s="235">
        <f t="shared" si="167"/>
        <v>0.20799757690995846</v>
      </c>
      <c r="P299" s="246">
        <f t="shared" si="170"/>
        <v>30.055030812723658</v>
      </c>
      <c r="Q299" s="413">
        <f t="shared" si="171"/>
        <v>10.945693401726444</v>
      </c>
      <c r="R299" s="414"/>
    </row>
    <row r="300" spans="1:18" ht="15" x14ac:dyDescent="0.25">
      <c r="A300" s="82" t="s">
        <v>60</v>
      </c>
      <c r="B300" s="212">
        <v>74.56</v>
      </c>
      <c r="C300" s="212">
        <v>40.869999999999997</v>
      </c>
      <c r="D300" s="212">
        <v>101.08</v>
      </c>
      <c r="E300" s="235">
        <f t="shared" si="164"/>
        <v>1.4732077318326402</v>
      </c>
      <c r="F300" s="235">
        <f t="shared" si="165"/>
        <v>0.3556866952789699</v>
      </c>
      <c r="G300" s="246">
        <f t="shared" si="168"/>
        <v>60.21</v>
      </c>
      <c r="H300" s="413">
        <f t="shared" si="169"/>
        <v>26.519999999999996</v>
      </c>
      <c r="I300" s="414"/>
      <c r="J300" s="163"/>
      <c r="K300" s="212">
        <v>69.668276420757621</v>
      </c>
      <c r="L300" s="212">
        <v>28.513392514038234</v>
      </c>
      <c r="M300" s="212">
        <v>81.728170964630749</v>
      </c>
      <c r="N300" s="235">
        <f t="shared" si="166"/>
        <v>1.8663082067275174</v>
      </c>
      <c r="O300" s="235">
        <f t="shared" si="167"/>
        <v>0.17310453427953454</v>
      </c>
      <c r="P300" s="246">
        <f t="shared" si="170"/>
        <v>53.214778450592519</v>
      </c>
      <c r="Q300" s="418">
        <f t="shared" si="171"/>
        <v>12.059894543873128</v>
      </c>
      <c r="R300" s="419"/>
    </row>
    <row r="301" spans="1:18" ht="15" x14ac:dyDescent="0.25">
      <c r="A301" s="82" t="s">
        <v>61</v>
      </c>
      <c r="B301" s="212">
        <v>79.31</v>
      </c>
      <c r="C301" s="212">
        <v>5.81</v>
      </c>
      <c r="D301" s="212">
        <v>64.5</v>
      </c>
      <c r="E301" s="235">
        <f t="shared" si="164"/>
        <v>10.101549053356283</v>
      </c>
      <c r="F301" s="235">
        <f t="shared" si="165"/>
        <v>-0.18673559450258481</v>
      </c>
      <c r="G301" s="246">
        <f t="shared" si="168"/>
        <v>58.69</v>
      </c>
      <c r="H301" s="413">
        <f t="shared" si="169"/>
        <v>-14.810000000000002</v>
      </c>
      <c r="I301" s="414"/>
      <c r="J301" s="163"/>
      <c r="K301" s="212">
        <v>100.60091112239515</v>
      </c>
      <c r="L301" s="212">
        <v>28.283731759604422</v>
      </c>
      <c r="M301" s="212">
        <v>106.93503731273286</v>
      </c>
      <c r="N301" s="235">
        <f t="shared" si="166"/>
        <v>2.7807966155816937</v>
      </c>
      <c r="O301" s="235">
        <f t="shared" si="167"/>
        <v>6.296291076957905E-2</v>
      </c>
      <c r="P301" s="246">
        <f t="shared" si="170"/>
        <v>78.651305553128438</v>
      </c>
      <c r="Q301" s="413">
        <f t="shared" si="171"/>
        <v>6.3341261903377131</v>
      </c>
      <c r="R301" s="414"/>
    </row>
    <row r="302" spans="1:18" ht="15" x14ac:dyDescent="0.25">
      <c r="A302" s="82" t="s">
        <v>82</v>
      </c>
      <c r="B302" s="225">
        <v>31.71</v>
      </c>
      <c r="C302" s="225">
        <v>23.33</v>
      </c>
      <c r="D302" s="225">
        <v>36.11</v>
      </c>
      <c r="E302" s="235">
        <f t="shared" si="164"/>
        <v>0.54779254179168468</v>
      </c>
      <c r="F302" s="235">
        <f t="shared" si="165"/>
        <v>0.13875748975086721</v>
      </c>
      <c r="G302" s="246">
        <f t="shared" si="168"/>
        <v>12.780000000000001</v>
      </c>
      <c r="H302" s="413">
        <f t="shared" si="169"/>
        <v>4.3999999999999986</v>
      </c>
      <c r="I302" s="414"/>
      <c r="J302" s="163"/>
      <c r="K302" s="225">
        <v>39.25864704270726</v>
      </c>
      <c r="L302" s="225">
        <v>18.439062632948932</v>
      </c>
      <c r="M302" s="225">
        <v>40.184450231984641</v>
      </c>
      <c r="N302" s="235">
        <f t="shared" si="166"/>
        <v>1.1793109027233668</v>
      </c>
      <c r="O302" s="235">
        <f t="shared" si="167"/>
        <v>2.3582147094123096E-2</v>
      </c>
      <c r="P302" s="246">
        <f t="shared" si="170"/>
        <v>21.745387599035709</v>
      </c>
      <c r="Q302" s="413">
        <f t="shared" si="171"/>
        <v>0.92580318927738148</v>
      </c>
      <c r="R302" s="414"/>
    </row>
    <row r="303" spans="1:18" ht="15" x14ac:dyDescent="0.25">
      <c r="A303" s="312" t="s">
        <v>17</v>
      </c>
      <c r="B303" s="313"/>
      <c r="C303" s="313"/>
      <c r="D303" s="313"/>
      <c r="E303" s="313"/>
      <c r="F303" s="313"/>
      <c r="G303" s="313"/>
      <c r="H303" s="313"/>
      <c r="I303" s="313"/>
      <c r="J303" s="313"/>
      <c r="K303" s="313"/>
      <c r="L303" s="313"/>
      <c r="M303" s="313"/>
      <c r="N303" s="313"/>
      <c r="O303" s="313"/>
      <c r="P303" s="313"/>
      <c r="Q303" s="313"/>
      <c r="R303" s="314"/>
    </row>
    <row r="304" spans="1:18" ht="23.25" x14ac:dyDescent="0.35">
      <c r="A304" s="417" t="s">
        <v>85</v>
      </c>
      <c r="B304" s="417"/>
      <c r="C304" s="417"/>
      <c r="D304" s="417"/>
      <c r="E304" s="417"/>
      <c r="F304" s="417"/>
      <c r="G304" s="417"/>
      <c r="H304" s="417"/>
      <c r="I304" s="417"/>
      <c r="J304" s="417"/>
      <c r="K304" s="417"/>
      <c r="L304" s="417"/>
      <c r="M304" s="417"/>
      <c r="N304" s="417"/>
      <c r="O304" s="417"/>
      <c r="P304" s="417"/>
      <c r="Q304" s="417"/>
      <c r="R304" s="417"/>
    </row>
    <row r="305" spans="1:18" ht="21" x14ac:dyDescent="0.35">
      <c r="A305" s="420" t="s">
        <v>86</v>
      </c>
      <c r="B305" s="420"/>
      <c r="C305" s="420"/>
      <c r="D305" s="420"/>
      <c r="E305" s="420"/>
      <c r="F305" s="420"/>
      <c r="G305" s="420"/>
      <c r="H305" s="420"/>
      <c r="I305" s="420"/>
      <c r="J305" s="420"/>
      <c r="K305" s="420"/>
      <c r="L305" s="420"/>
      <c r="M305" s="420"/>
      <c r="N305" s="420"/>
      <c r="O305" s="420"/>
      <c r="P305" s="420"/>
      <c r="Q305" s="420"/>
      <c r="R305" s="420"/>
    </row>
    <row r="306" spans="1:18" ht="15" x14ac:dyDescent="0.25">
      <c r="A306" s="53"/>
      <c r="B306" s="308" t="s">
        <v>116</v>
      </c>
      <c r="C306" s="309"/>
      <c r="D306" s="309"/>
      <c r="E306" s="309"/>
      <c r="F306" s="309"/>
      <c r="G306" s="309"/>
      <c r="H306" s="309"/>
      <c r="I306" s="309"/>
      <c r="J306" s="309"/>
      <c r="K306" s="309"/>
      <c r="L306" s="309"/>
      <c r="M306" s="309"/>
      <c r="N306" s="309"/>
      <c r="O306" s="309"/>
      <c r="P306" s="309"/>
      <c r="Q306" s="309"/>
      <c r="R306" s="310"/>
    </row>
    <row r="307" spans="1:18" ht="30" customHeight="1" x14ac:dyDescent="0.25">
      <c r="A307" s="3"/>
      <c r="B307" s="318">
        <v>2019</v>
      </c>
      <c r="C307" s="319"/>
      <c r="D307" s="318">
        <v>2021</v>
      </c>
      <c r="E307" s="319"/>
      <c r="F307" s="318">
        <v>2022</v>
      </c>
      <c r="G307" s="319"/>
      <c r="H307" s="318" t="s">
        <v>4</v>
      </c>
      <c r="I307" s="319"/>
      <c r="J307" s="4"/>
      <c r="K307" s="318" t="s">
        <v>5</v>
      </c>
      <c r="L307" s="319"/>
      <c r="M307" s="318" t="s">
        <v>6</v>
      </c>
      <c r="N307" s="319"/>
      <c r="O307" s="318" t="s">
        <v>7</v>
      </c>
      <c r="P307" s="319"/>
      <c r="Q307" s="318" t="str">
        <f>CONCATENATE("cuota ",RIGHT(F307,2))</f>
        <v>cuota 22</v>
      </c>
      <c r="R307" s="319"/>
    </row>
    <row r="308" spans="1:18" ht="15" x14ac:dyDescent="0.25">
      <c r="A308" s="247" t="s">
        <v>8</v>
      </c>
      <c r="B308" s="431">
        <v>385</v>
      </c>
      <c r="C308" s="432"/>
      <c r="D308" s="431">
        <v>209</v>
      </c>
      <c r="E308" s="432"/>
      <c r="F308" s="431">
        <v>293</v>
      </c>
      <c r="G308" s="432"/>
      <c r="H308" s="423">
        <f>F308/D308-1</f>
        <v>0.40191387559808622</v>
      </c>
      <c r="I308" s="424"/>
      <c r="J308" s="248"/>
      <c r="K308" s="423">
        <f>F308/B308-1</f>
        <v>-0.23896103896103893</v>
      </c>
      <c r="L308" s="424"/>
      <c r="M308" s="421">
        <f>F308-D308</f>
        <v>84</v>
      </c>
      <c r="N308" s="422"/>
      <c r="O308" s="421">
        <f>F308-B308</f>
        <v>-92</v>
      </c>
      <c r="P308" s="422"/>
      <c r="Q308" s="423">
        <f>F308/$F$308</f>
        <v>1</v>
      </c>
      <c r="R308" s="424"/>
    </row>
    <row r="309" spans="1:18" ht="15" x14ac:dyDescent="0.25">
      <c r="A309" s="249" t="s">
        <v>9</v>
      </c>
      <c r="B309" s="425">
        <v>227</v>
      </c>
      <c r="C309" s="426"/>
      <c r="D309" s="425">
        <v>137</v>
      </c>
      <c r="E309" s="426"/>
      <c r="F309" s="425">
        <v>193</v>
      </c>
      <c r="G309" s="426"/>
      <c r="H309" s="427">
        <f t="shared" ref="H309:H319" si="172">F309/D309-1</f>
        <v>0.40875912408759119</v>
      </c>
      <c r="I309" s="428"/>
      <c r="J309" s="250"/>
      <c r="K309" s="427">
        <f t="shared" ref="K309:K319" si="173">F309/B309-1</f>
        <v>-0.14977973568281944</v>
      </c>
      <c r="L309" s="428"/>
      <c r="M309" s="429">
        <f t="shared" ref="M309:M319" si="174">F309-D309</f>
        <v>56</v>
      </c>
      <c r="N309" s="430"/>
      <c r="O309" s="429">
        <f t="shared" ref="O309:O319" si="175">F309-B309</f>
        <v>-34</v>
      </c>
      <c r="P309" s="430"/>
      <c r="Q309" s="427">
        <f t="shared" ref="Q309:Q319" si="176">F309/$F$308</f>
        <v>0.65870307167235498</v>
      </c>
      <c r="R309" s="428"/>
    </row>
    <row r="310" spans="1:18" ht="15" x14ac:dyDescent="0.25">
      <c r="A310" s="251" t="s">
        <v>10</v>
      </c>
      <c r="B310" s="443">
        <v>26</v>
      </c>
      <c r="C310" s="444"/>
      <c r="D310" s="443">
        <v>24</v>
      </c>
      <c r="E310" s="444"/>
      <c r="F310" s="443">
        <v>29</v>
      </c>
      <c r="G310" s="444"/>
      <c r="H310" s="435">
        <f t="shared" si="172"/>
        <v>0.20833333333333326</v>
      </c>
      <c r="I310" s="436"/>
      <c r="J310" s="252"/>
      <c r="K310" s="435">
        <f t="shared" si="173"/>
        <v>0.11538461538461542</v>
      </c>
      <c r="L310" s="436"/>
      <c r="M310" s="433">
        <f t="shared" si="174"/>
        <v>5</v>
      </c>
      <c r="N310" s="434"/>
      <c r="O310" s="433">
        <f t="shared" si="175"/>
        <v>3</v>
      </c>
      <c r="P310" s="434"/>
      <c r="Q310" s="435">
        <f t="shared" si="176"/>
        <v>9.8976109215017066E-2</v>
      </c>
      <c r="R310" s="436"/>
    </row>
    <row r="311" spans="1:18" ht="15" x14ac:dyDescent="0.25">
      <c r="A311" s="25" t="s">
        <v>11</v>
      </c>
      <c r="B311" s="437">
        <v>97</v>
      </c>
      <c r="C311" s="438"/>
      <c r="D311" s="437">
        <v>72</v>
      </c>
      <c r="E311" s="438"/>
      <c r="F311" s="437">
        <v>100</v>
      </c>
      <c r="G311" s="438"/>
      <c r="H311" s="439">
        <f t="shared" si="172"/>
        <v>0.38888888888888884</v>
      </c>
      <c r="I311" s="440"/>
      <c r="J311" s="253"/>
      <c r="K311" s="439">
        <f t="shared" si="173"/>
        <v>3.0927835051546282E-2</v>
      </c>
      <c r="L311" s="440"/>
      <c r="M311" s="441">
        <f t="shared" si="174"/>
        <v>28</v>
      </c>
      <c r="N311" s="442"/>
      <c r="O311" s="441">
        <f t="shared" si="175"/>
        <v>3</v>
      </c>
      <c r="P311" s="442"/>
      <c r="Q311" s="439">
        <f t="shared" si="176"/>
        <v>0.34129692832764508</v>
      </c>
      <c r="R311" s="440"/>
    </row>
    <row r="312" spans="1:18" ht="15" x14ac:dyDescent="0.25">
      <c r="A312" s="25" t="s">
        <v>12</v>
      </c>
      <c r="B312" s="437">
        <v>52</v>
      </c>
      <c r="C312" s="438"/>
      <c r="D312" s="437">
        <v>32</v>
      </c>
      <c r="E312" s="438"/>
      <c r="F312" s="437">
        <v>43</v>
      </c>
      <c r="G312" s="438"/>
      <c r="H312" s="439">
        <f t="shared" si="172"/>
        <v>0.34375</v>
      </c>
      <c r="I312" s="440"/>
      <c r="J312" s="253"/>
      <c r="K312" s="439">
        <f t="shared" si="173"/>
        <v>-0.17307692307692313</v>
      </c>
      <c r="L312" s="440"/>
      <c r="M312" s="441">
        <f t="shared" si="174"/>
        <v>11</v>
      </c>
      <c r="N312" s="442"/>
      <c r="O312" s="441">
        <f t="shared" si="175"/>
        <v>-9</v>
      </c>
      <c r="P312" s="442"/>
      <c r="Q312" s="439">
        <f t="shared" si="176"/>
        <v>0.14675767918088736</v>
      </c>
      <c r="R312" s="440"/>
    </row>
    <row r="313" spans="1:18" ht="15" x14ac:dyDescent="0.25">
      <c r="A313" s="25" t="s">
        <v>13</v>
      </c>
      <c r="B313" s="437">
        <v>20</v>
      </c>
      <c r="C313" s="438"/>
      <c r="D313" s="437">
        <v>3</v>
      </c>
      <c r="E313" s="438"/>
      <c r="F313" s="437">
        <v>11</v>
      </c>
      <c r="G313" s="438"/>
      <c r="H313" s="439">
        <f t="shared" si="172"/>
        <v>2.6666666666666665</v>
      </c>
      <c r="I313" s="440"/>
      <c r="J313" s="253"/>
      <c r="K313" s="439">
        <f t="shared" si="173"/>
        <v>-0.44999999999999996</v>
      </c>
      <c r="L313" s="440"/>
      <c r="M313" s="441">
        <f t="shared" si="174"/>
        <v>8</v>
      </c>
      <c r="N313" s="442"/>
      <c r="O313" s="441">
        <f t="shared" si="175"/>
        <v>-9</v>
      </c>
      <c r="P313" s="442"/>
      <c r="Q313" s="439">
        <f t="shared" si="176"/>
        <v>3.7542662116040959E-2</v>
      </c>
      <c r="R313" s="440"/>
    </row>
    <row r="314" spans="1:18" ht="15" x14ac:dyDescent="0.25">
      <c r="A314" s="254" t="s">
        <v>14</v>
      </c>
      <c r="B314" s="449">
        <v>32</v>
      </c>
      <c r="C314" s="450"/>
      <c r="D314" s="449">
        <v>6</v>
      </c>
      <c r="E314" s="450"/>
      <c r="F314" s="449">
        <v>10</v>
      </c>
      <c r="G314" s="450"/>
      <c r="H314" s="447">
        <f t="shared" si="172"/>
        <v>0.66666666666666674</v>
      </c>
      <c r="I314" s="448"/>
      <c r="J314" s="255"/>
      <c r="K314" s="447">
        <f t="shared" si="173"/>
        <v>-0.6875</v>
      </c>
      <c r="L314" s="448"/>
      <c r="M314" s="445">
        <f t="shared" si="174"/>
        <v>4</v>
      </c>
      <c r="N314" s="446"/>
      <c r="O314" s="445">
        <f t="shared" si="175"/>
        <v>-22</v>
      </c>
      <c r="P314" s="446"/>
      <c r="Q314" s="447">
        <f t="shared" si="176"/>
        <v>3.4129692832764506E-2</v>
      </c>
      <c r="R314" s="448"/>
    </row>
    <row r="315" spans="1:18" ht="15" x14ac:dyDescent="0.25">
      <c r="A315" s="256" t="s">
        <v>15</v>
      </c>
      <c r="B315" s="425">
        <v>158</v>
      </c>
      <c r="C315" s="426"/>
      <c r="D315" s="425">
        <v>72</v>
      </c>
      <c r="E315" s="426"/>
      <c r="F315" s="425">
        <v>100</v>
      </c>
      <c r="G315" s="426"/>
      <c r="H315" s="427">
        <f t="shared" si="172"/>
        <v>0.38888888888888884</v>
      </c>
      <c r="I315" s="428"/>
      <c r="J315" s="250"/>
      <c r="K315" s="427">
        <f t="shared" si="173"/>
        <v>-0.36708860759493667</v>
      </c>
      <c r="L315" s="428"/>
      <c r="M315" s="429">
        <f t="shared" si="174"/>
        <v>28</v>
      </c>
      <c r="N315" s="430"/>
      <c r="O315" s="429">
        <f t="shared" si="175"/>
        <v>-58</v>
      </c>
      <c r="P315" s="430"/>
      <c r="Q315" s="427">
        <f t="shared" si="176"/>
        <v>0.34129692832764508</v>
      </c>
      <c r="R315" s="428"/>
    </row>
    <row r="316" spans="1:18" ht="15" x14ac:dyDescent="0.25">
      <c r="A316" s="251" t="s">
        <v>16</v>
      </c>
      <c r="B316" s="437">
        <v>5</v>
      </c>
      <c r="C316" s="438"/>
      <c r="D316" s="437">
        <v>4</v>
      </c>
      <c r="E316" s="438"/>
      <c r="F316" s="437">
        <v>5</v>
      </c>
      <c r="G316" s="438"/>
      <c r="H316" s="435">
        <f t="shared" si="172"/>
        <v>0.25</v>
      </c>
      <c r="I316" s="436"/>
      <c r="J316" s="252"/>
      <c r="K316" s="435">
        <f t="shared" si="173"/>
        <v>0</v>
      </c>
      <c r="L316" s="436"/>
      <c r="M316" s="433">
        <f t="shared" si="174"/>
        <v>1</v>
      </c>
      <c r="N316" s="434"/>
      <c r="O316" s="433">
        <f t="shared" si="175"/>
        <v>0</v>
      </c>
      <c r="P316" s="434"/>
      <c r="Q316" s="435">
        <f t="shared" si="176"/>
        <v>1.7064846416382253E-2</v>
      </c>
      <c r="R316" s="436"/>
    </row>
    <row r="317" spans="1:18" ht="15" x14ac:dyDescent="0.25">
      <c r="A317" s="25" t="s">
        <v>12</v>
      </c>
      <c r="B317" s="437">
        <v>62</v>
      </c>
      <c r="C317" s="438"/>
      <c r="D317" s="437">
        <v>35</v>
      </c>
      <c r="E317" s="438"/>
      <c r="F317" s="437">
        <v>50</v>
      </c>
      <c r="G317" s="438"/>
      <c r="H317" s="439">
        <f t="shared" si="172"/>
        <v>0.4285714285714286</v>
      </c>
      <c r="I317" s="440"/>
      <c r="J317" s="253"/>
      <c r="K317" s="439">
        <f t="shared" si="173"/>
        <v>-0.19354838709677424</v>
      </c>
      <c r="L317" s="440"/>
      <c r="M317" s="441">
        <f t="shared" si="174"/>
        <v>15</v>
      </c>
      <c r="N317" s="442"/>
      <c r="O317" s="441">
        <f t="shared" si="175"/>
        <v>-12</v>
      </c>
      <c r="P317" s="442"/>
      <c r="Q317" s="439">
        <f t="shared" si="176"/>
        <v>0.17064846416382254</v>
      </c>
      <c r="R317" s="440"/>
    </row>
    <row r="318" spans="1:18" ht="15" x14ac:dyDescent="0.25">
      <c r="A318" s="25" t="s">
        <v>13</v>
      </c>
      <c r="B318" s="437">
        <v>52</v>
      </c>
      <c r="C318" s="438"/>
      <c r="D318" s="437">
        <v>19</v>
      </c>
      <c r="E318" s="438"/>
      <c r="F318" s="437">
        <v>29</v>
      </c>
      <c r="G318" s="438"/>
      <c r="H318" s="439">
        <f t="shared" si="172"/>
        <v>0.52631578947368429</v>
      </c>
      <c r="I318" s="440"/>
      <c r="J318" s="253"/>
      <c r="K318" s="439">
        <f t="shared" si="173"/>
        <v>-0.44230769230769229</v>
      </c>
      <c r="L318" s="440"/>
      <c r="M318" s="441">
        <f t="shared" si="174"/>
        <v>10</v>
      </c>
      <c r="N318" s="442"/>
      <c r="O318" s="441">
        <f t="shared" si="175"/>
        <v>-23</v>
      </c>
      <c r="P318" s="442"/>
      <c r="Q318" s="439">
        <f t="shared" si="176"/>
        <v>9.8976109215017066E-2</v>
      </c>
      <c r="R318" s="440"/>
    </row>
    <row r="319" spans="1:18" ht="15" x14ac:dyDescent="0.25">
      <c r="A319" s="257" t="s">
        <v>14</v>
      </c>
      <c r="B319" s="449">
        <v>39</v>
      </c>
      <c r="C319" s="450"/>
      <c r="D319" s="449">
        <v>14</v>
      </c>
      <c r="E319" s="450"/>
      <c r="F319" s="449">
        <v>16</v>
      </c>
      <c r="G319" s="450"/>
      <c r="H319" s="451">
        <f t="shared" si="172"/>
        <v>0.14285714285714279</v>
      </c>
      <c r="I319" s="452"/>
      <c r="J319" s="258"/>
      <c r="K319" s="451">
        <f t="shared" si="173"/>
        <v>-0.58974358974358976</v>
      </c>
      <c r="L319" s="452"/>
      <c r="M319" s="453">
        <f t="shared" si="174"/>
        <v>2</v>
      </c>
      <c r="N319" s="454"/>
      <c r="O319" s="453">
        <f t="shared" si="175"/>
        <v>-23</v>
      </c>
      <c r="P319" s="454"/>
      <c r="Q319" s="451">
        <f t="shared" si="176"/>
        <v>5.4607508532423209E-2</v>
      </c>
      <c r="R319" s="452"/>
    </row>
    <row r="320" spans="1:18" ht="21" x14ac:dyDescent="0.35">
      <c r="A320" s="420" t="s">
        <v>87</v>
      </c>
      <c r="B320" s="420"/>
      <c r="C320" s="420"/>
      <c r="D320" s="420"/>
      <c r="E320" s="420"/>
      <c r="F320" s="420"/>
      <c r="G320" s="420"/>
      <c r="H320" s="420"/>
      <c r="I320" s="420"/>
      <c r="J320" s="420"/>
      <c r="K320" s="420"/>
      <c r="L320" s="420"/>
      <c r="M320" s="420"/>
      <c r="N320" s="420"/>
      <c r="O320" s="420"/>
      <c r="P320" s="420"/>
      <c r="Q320" s="420"/>
      <c r="R320" s="420"/>
    </row>
    <row r="321" spans="1:18" ht="15" x14ac:dyDescent="0.25">
      <c r="A321" s="53"/>
      <c r="B321" s="308" t="s">
        <v>116</v>
      </c>
      <c r="C321" s="309"/>
      <c r="D321" s="309"/>
      <c r="E321" s="309"/>
      <c r="F321" s="309"/>
      <c r="G321" s="309"/>
      <c r="H321" s="309"/>
      <c r="I321" s="309"/>
      <c r="J321" s="309"/>
      <c r="K321" s="309"/>
      <c r="L321" s="309"/>
      <c r="M321" s="309"/>
      <c r="N321" s="309"/>
      <c r="O321" s="309"/>
      <c r="P321" s="309"/>
      <c r="Q321" s="309"/>
      <c r="R321" s="310"/>
    </row>
    <row r="322" spans="1:18" ht="30" customHeight="1" x14ac:dyDescent="0.25">
      <c r="A322" s="3"/>
      <c r="B322" s="318">
        <v>2019</v>
      </c>
      <c r="C322" s="319"/>
      <c r="D322" s="318">
        <v>2021</v>
      </c>
      <c r="E322" s="319"/>
      <c r="F322" s="318">
        <v>2022</v>
      </c>
      <c r="G322" s="319"/>
      <c r="H322" s="318" t="s">
        <v>4</v>
      </c>
      <c r="I322" s="319"/>
      <c r="J322" s="4"/>
      <c r="K322" s="318" t="s">
        <v>5</v>
      </c>
      <c r="L322" s="319"/>
      <c r="M322" s="318" t="s">
        <v>6</v>
      </c>
      <c r="N322" s="319"/>
      <c r="O322" s="318" t="s">
        <v>7</v>
      </c>
      <c r="P322" s="319"/>
      <c r="Q322" s="318" t="str">
        <f>CONCATENATE("cuota ",RIGHT(F322,2))</f>
        <v>cuota 22</v>
      </c>
      <c r="R322" s="319"/>
    </row>
    <row r="323" spans="1:18" ht="15" x14ac:dyDescent="0.25">
      <c r="A323" s="247" t="s">
        <v>52</v>
      </c>
      <c r="B323" s="431">
        <v>385</v>
      </c>
      <c r="C323" s="432"/>
      <c r="D323" s="431">
        <v>209</v>
      </c>
      <c r="E323" s="432"/>
      <c r="F323" s="431">
        <v>293</v>
      </c>
      <c r="G323" s="432"/>
      <c r="H323" s="423">
        <f>F323/D323-1</f>
        <v>0.40191387559808622</v>
      </c>
      <c r="I323" s="424"/>
      <c r="J323" s="248"/>
      <c r="K323" s="423">
        <f>F323/B323-1</f>
        <v>-0.23896103896103893</v>
      </c>
      <c r="L323" s="424"/>
      <c r="M323" s="421">
        <f>F323-D323</f>
        <v>84</v>
      </c>
      <c r="N323" s="422"/>
      <c r="O323" s="421">
        <f>F323-B323</f>
        <v>-92</v>
      </c>
      <c r="P323" s="422"/>
      <c r="Q323" s="423">
        <f>F323/$F$323</f>
        <v>1</v>
      </c>
      <c r="R323" s="424"/>
    </row>
    <row r="324" spans="1:18" ht="15" x14ac:dyDescent="0.25">
      <c r="A324" s="79" t="s">
        <v>53</v>
      </c>
      <c r="B324" s="437">
        <v>100</v>
      </c>
      <c r="C324" s="438"/>
      <c r="D324" s="437">
        <v>65</v>
      </c>
      <c r="E324" s="438"/>
      <c r="F324" s="437">
        <v>84</v>
      </c>
      <c r="G324" s="438"/>
      <c r="H324" s="439">
        <f t="shared" ref="H324:H333" si="177">F324/D324-1</f>
        <v>0.29230769230769238</v>
      </c>
      <c r="I324" s="440"/>
      <c r="J324" s="253"/>
      <c r="K324" s="439">
        <f t="shared" ref="K324:K333" si="178">F324/B324-1</f>
        <v>-0.16000000000000003</v>
      </c>
      <c r="L324" s="440"/>
      <c r="M324" s="441">
        <f t="shared" ref="M324:M333" si="179">F324-D324</f>
        <v>19</v>
      </c>
      <c r="N324" s="442"/>
      <c r="O324" s="441">
        <f t="shared" ref="O324:O333" si="180">F324-B324</f>
        <v>-16</v>
      </c>
      <c r="P324" s="442"/>
      <c r="Q324" s="439">
        <f t="shared" ref="Q324:Q333" si="181">F324/$F$323</f>
        <v>0.28668941979522183</v>
      </c>
      <c r="R324" s="440"/>
    </row>
    <row r="325" spans="1:18" ht="15" x14ac:dyDescent="0.25">
      <c r="A325" s="82" t="s">
        <v>54</v>
      </c>
      <c r="B325" s="437">
        <v>102</v>
      </c>
      <c r="C325" s="438"/>
      <c r="D325" s="437">
        <v>48</v>
      </c>
      <c r="E325" s="438"/>
      <c r="F325" s="437">
        <v>78</v>
      </c>
      <c r="G325" s="438"/>
      <c r="H325" s="439">
        <f t="shared" si="177"/>
        <v>0.625</v>
      </c>
      <c r="I325" s="440"/>
      <c r="J325" s="253"/>
      <c r="K325" s="439">
        <f t="shared" si="178"/>
        <v>-0.23529411764705888</v>
      </c>
      <c r="L325" s="440"/>
      <c r="M325" s="441">
        <f t="shared" si="179"/>
        <v>30</v>
      </c>
      <c r="N325" s="442"/>
      <c r="O325" s="441">
        <f t="shared" si="180"/>
        <v>-24</v>
      </c>
      <c r="P325" s="442"/>
      <c r="Q325" s="439">
        <f t="shared" si="181"/>
        <v>0.26621160409556316</v>
      </c>
      <c r="R325" s="440"/>
    </row>
    <row r="326" spans="1:18" ht="15" x14ac:dyDescent="0.25">
      <c r="A326" s="82" t="s">
        <v>56</v>
      </c>
      <c r="B326" s="437">
        <v>78</v>
      </c>
      <c r="C326" s="438"/>
      <c r="D326" s="437">
        <v>41</v>
      </c>
      <c r="E326" s="438"/>
      <c r="F326" s="437">
        <v>60</v>
      </c>
      <c r="G326" s="438"/>
      <c r="H326" s="439">
        <f t="shared" si="177"/>
        <v>0.46341463414634143</v>
      </c>
      <c r="I326" s="440"/>
      <c r="J326" s="253"/>
      <c r="K326" s="439">
        <f t="shared" si="178"/>
        <v>-0.23076923076923073</v>
      </c>
      <c r="L326" s="440"/>
      <c r="M326" s="441">
        <f t="shared" si="179"/>
        <v>19</v>
      </c>
      <c r="N326" s="442"/>
      <c r="O326" s="441">
        <f t="shared" si="180"/>
        <v>-18</v>
      </c>
      <c r="P326" s="442"/>
      <c r="Q326" s="439">
        <f t="shared" si="181"/>
        <v>0.20477815699658702</v>
      </c>
      <c r="R326" s="440"/>
    </row>
    <row r="327" spans="1:18" ht="15" x14ac:dyDescent="0.25">
      <c r="A327" s="82" t="s">
        <v>57</v>
      </c>
      <c r="B327" s="437">
        <v>15</v>
      </c>
      <c r="C327" s="438"/>
      <c r="D327" s="437">
        <v>7</v>
      </c>
      <c r="E327" s="438"/>
      <c r="F327" s="437">
        <v>11</v>
      </c>
      <c r="G327" s="438"/>
      <c r="H327" s="439">
        <f t="shared" si="177"/>
        <v>0.5714285714285714</v>
      </c>
      <c r="I327" s="440"/>
      <c r="J327" s="253"/>
      <c r="K327" s="439">
        <f t="shared" si="178"/>
        <v>-0.26666666666666672</v>
      </c>
      <c r="L327" s="440"/>
      <c r="M327" s="441">
        <f t="shared" si="179"/>
        <v>4</v>
      </c>
      <c r="N327" s="442"/>
      <c r="O327" s="441">
        <f t="shared" si="180"/>
        <v>-4</v>
      </c>
      <c r="P327" s="442"/>
      <c r="Q327" s="439">
        <f t="shared" si="181"/>
        <v>3.7542662116040959E-2</v>
      </c>
      <c r="R327" s="440"/>
    </row>
    <row r="328" spans="1:18" ht="15" x14ac:dyDescent="0.25">
      <c r="A328" s="82" t="s">
        <v>58</v>
      </c>
      <c r="B328" s="437">
        <v>22</v>
      </c>
      <c r="C328" s="438"/>
      <c r="D328" s="437">
        <v>12</v>
      </c>
      <c r="E328" s="438"/>
      <c r="F328" s="437">
        <v>16</v>
      </c>
      <c r="G328" s="438"/>
      <c r="H328" s="439">
        <f t="shared" si="177"/>
        <v>0.33333333333333326</v>
      </c>
      <c r="I328" s="440"/>
      <c r="J328" s="253"/>
      <c r="K328" s="439">
        <f t="shared" si="178"/>
        <v>-0.27272727272727271</v>
      </c>
      <c r="L328" s="440"/>
      <c r="M328" s="441">
        <f t="shared" si="179"/>
        <v>4</v>
      </c>
      <c r="N328" s="442"/>
      <c r="O328" s="441">
        <f t="shared" si="180"/>
        <v>-6</v>
      </c>
      <c r="P328" s="442"/>
      <c r="Q328" s="439">
        <f t="shared" si="181"/>
        <v>5.4607508532423209E-2</v>
      </c>
      <c r="R328" s="440"/>
    </row>
    <row r="329" spans="1:18" ht="15" x14ac:dyDescent="0.25">
      <c r="A329" s="82" t="s">
        <v>59</v>
      </c>
      <c r="B329" s="437">
        <v>8</v>
      </c>
      <c r="C329" s="438"/>
      <c r="D329" s="437">
        <v>3</v>
      </c>
      <c r="E329" s="438"/>
      <c r="F329" s="437">
        <v>5</v>
      </c>
      <c r="G329" s="438"/>
      <c r="H329" s="439">
        <f t="shared" si="177"/>
        <v>0.66666666666666674</v>
      </c>
      <c r="I329" s="440"/>
      <c r="J329" s="253"/>
      <c r="K329" s="439">
        <f t="shared" si="178"/>
        <v>-0.375</v>
      </c>
      <c r="L329" s="440"/>
      <c r="M329" s="441">
        <f t="shared" si="179"/>
        <v>2</v>
      </c>
      <c r="N329" s="442"/>
      <c r="O329" s="441">
        <f t="shared" si="180"/>
        <v>-3</v>
      </c>
      <c r="P329" s="442"/>
      <c r="Q329" s="439">
        <f t="shared" si="181"/>
        <v>1.7064846416382253E-2</v>
      </c>
      <c r="R329" s="440"/>
    </row>
    <row r="330" spans="1:18" ht="15" x14ac:dyDescent="0.25">
      <c r="A330" s="82" t="s">
        <v>60</v>
      </c>
      <c r="B330" s="437">
        <v>19</v>
      </c>
      <c r="C330" s="438"/>
      <c r="D330" s="437">
        <v>12</v>
      </c>
      <c r="E330" s="438"/>
      <c r="F330" s="437">
        <v>14</v>
      </c>
      <c r="G330" s="438"/>
      <c r="H330" s="439">
        <f t="shared" si="177"/>
        <v>0.16666666666666674</v>
      </c>
      <c r="I330" s="440"/>
      <c r="J330" s="253"/>
      <c r="K330" s="439">
        <f t="shared" si="178"/>
        <v>-0.26315789473684215</v>
      </c>
      <c r="L330" s="440"/>
      <c r="M330" s="441">
        <f t="shared" si="179"/>
        <v>2</v>
      </c>
      <c r="N330" s="442"/>
      <c r="O330" s="441">
        <f t="shared" si="180"/>
        <v>-5</v>
      </c>
      <c r="P330" s="442"/>
      <c r="Q330" s="439">
        <f t="shared" si="181"/>
        <v>4.778156996587031E-2</v>
      </c>
      <c r="R330" s="440"/>
    </row>
    <row r="331" spans="1:18" ht="15" x14ac:dyDescent="0.25">
      <c r="A331" s="82" t="s">
        <v>55</v>
      </c>
      <c r="B331" s="437">
        <v>13</v>
      </c>
      <c r="C331" s="438"/>
      <c r="D331" s="437">
        <v>4</v>
      </c>
      <c r="E331" s="438"/>
      <c r="F331" s="437">
        <v>5</v>
      </c>
      <c r="G331" s="438"/>
      <c r="H331" s="439">
        <f t="shared" si="177"/>
        <v>0.25</v>
      </c>
      <c r="I331" s="440"/>
      <c r="J331" s="253"/>
      <c r="K331" s="439">
        <f t="shared" si="178"/>
        <v>-0.61538461538461542</v>
      </c>
      <c r="L331" s="440"/>
      <c r="M331" s="441">
        <f t="shared" si="179"/>
        <v>1</v>
      </c>
      <c r="N331" s="442"/>
      <c r="O331" s="441">
        <f t="shared" si="180"/>
        <v>-8</v>
      </c>
      <c r="P331" s="442"/>
      <c r="Q331" s="439">
        <f t="shared" si="181"/>
        <v>1.7064846416382253E-2</v>
      </c>
      <c r="R331" s="440"/>
    </row>
    <row r="332" spans="1:18" ht="15" x14ac:dyDescent="0.25">
      <c r="A332" s="83" t="s">
        <v>61</v>
      </c>
      <c r="B332" s="437">
        <v>6</v>
      </c>
      <c r="C332" s="438"/>
      <c r="D332" s="437">
        <v>4</v>
      </c>
      <c r="E332" s="438"/>
      <c r="F332" s="437">
        <v>5</v>
      </c>
      <c r="G332" s="438"/>
      <c r="H332" s="439">
        <f t="shared" si="177"/>
        <v>0.25</v>
      </c>
      <c r="I332" s="440"/>
      <c r="J332" s="253"/>
      <c r="K332" s="439">
        <f t="shared" si="178"/>
        <v>-0.16666666666666663</v>
      </c>
      <c r="L332" s="440"/>
      <c r="M332" s="441">
        <f t="shared" si="179"/>
        <v>1</v>
      </c>
      <c r="N332" s="442"/>
      <c r="O332" s="441">
        <f t="shared" si="180"/>
        <v>-1</v>
      </c>
      <c r="P332" s="442"/>
      <c r="Q332" s="439">
        <f t="shared" si="181"/>
        <v>1.7064846416382253E-2</v>
      </c>
      <c r="R332" s="440"/>
    </row>
    <row r="333" spans="1:18" ht="15" x14ac:dyDescent="0.25">
      <c r="A333" s="84" t="s">
        <v>62</v>
      </c>
      <c r="B333" s="437">
        <v>22</v>
      </c>
      <c r="C333" s="438"/>
      <c r="D333" s="437">
        <v>13</v>
      </c>
      <c r="E333" s="438"/>
      <c r="F333" s="437">
        <v>15</v>
      </c>
      <c r="G333" s="438"/>
      <c r="H333" s="439">
        <f t="shared" si="177"/>
        <v>0.15384615384615374</v>
      </c>
      <c r="I333" s="440"/>
      <c r="J333" s="253"/>
      <c r="K333" s="439">
        <f t="shared" si="178"/>
        <v>-0.31818181818181823</v>
      </c>
      <c r="L333" s="440"/>
      <c r="M333" s="441">
        <f t="shared" si="179"/>
        <v>2</v>
      </c>
      <c r="N333" s="442"/>
      <c r="O333" s="441">
        <f t="shared" si="180"/>
        <v>-7</v>
      </c>
      <c r="P333" s="442"/>
      <c r="Q333" s="439">
        <f t="shared" si="181"/>
        <v>5.1194539249146756E-2</v>
      </c>
      <c r="R333" s="440"/>
    </row>
    <row r="334" spans="1:18" ht="21" x14ac:dyDescent="0.35">
      <c r="A334" s="420" t="s">
        <v>88</v>
      </c>
      <c r="B334" s="420"/>
      <c r="C334" s="420"/>
      <c r="D334" s="420"/>
      <c r="E334" s="420"/>
      <c r="F334" s="420"/>
      <c r="G334" s="420"/>
      <c r="H334" s="420"/>
      <c r="I334" s="420"/>
      <c r="J334" s="420"/>
      <c r="K334" s="420"/>
      <c r="L334" s="420"/>
      <c r="M334" s="420"/>
      <c r="N334" s="420"/>
      <c r="O334" s="420"/>
      <c r="P334" s="420"/>
      <c r="Q334" s="420"/>
      <c r="R334" s="420"/>
    </row>
    <row r="335" spans="1:18" ht="15" x14ac:dyDescent="0.25">
      <c r="A335" s="53"/>
      <c r="B335" s="308" t="s">
        <v>116</v>
      </c>
      <c r="C335" s="309"/>
      <c r="D335" s="309"/>
      <c r="E335" s="309"/>
      <c r="F335" s="309"/>
      <c r="G335" s="309"/>
      <c r="H335" s="309"/>
      <c r="I335" s="309"/>
      <c r="J335" s="309"/>
      <c r="K335" s="309"/>
      <c r="L335" s="309"/>
      <c r="M335" s="309"/>
      <c r="N335" s="309"/>
      <c r="O335" s="309"/>
      <c r="P335" s="309"/>
      <c r="Q335" s="309"/>
      <c r="R335" s="310"/>
    </row>
    <row r="336" spans="1:18" ht="30" customHeight="1" x14ac:dyDescent="0.25">
      <c r="A336" s="3"/>
      <c r="B336" s="318">
        <v>2019</v>
      </c>
      <c r="C336" s="319"/>
      <c r="D336" s="318">
        <v>2021</v>
      </c>
      <c r="E336" s="319"/>
      <c r="F336" s="318">
        <v>2022</v>
      </c>
      <c r="G336" s="319"/>
      <c r="H336" s="318" t="s">
        <v>4</v>
      </c>
      <c r="I336" s="319"/>
      <c r="J336" s="4"/>
      <c r="K336" s="318" t="s">
        <v>5</v>
      </c>
      <c r="L336" s="319"/>
      <c r="M336" s="318" t="s">
        <v>6</v>
      </c>
      <c r="N336" s="319"/>
      <c r="O336" s="318" t="s">
        <v>7</v>
      </c>
      <c r="P336" s="319"/>
      <c r="Q336" s="318" t="str">
        <f>CONCATENATE("cuota ",RIGHT(F336,2))</f>
        <v>cuota 22</v>
      </c>
      <c r="R336" s="319"/>
    </row>
    <row r="337" spans="1:18" ht="15" x14ac:dyDescent="0.25">
      <c r="A337" s="247" t="s">
        <v>8</v>
      </c>
      <c r="B337" s="455">
        <v>131584</v>
      </c>
      <c r="C337" s="456"/>
      <c r="D337" s="455">
        <v>94967</v>
      </c>
      <c r="E337" s="456"/>
      <c r="F337" s="455">
        <v>124574</v>
      </c>
      <c r="G337" s="456"/>
      <c r="H337" s="423">
        <f>F337/D337-1</f>
        <v>0.31176092748007211</v>
      </c>
      <c r="I337" s="424"/>
      <c r="J337" s="248"/>
      <c r="K337" s="423">
        <f>F337/B337-1</f>
        <v>-5.3273954280155689E-2</v>
      </c>
      <c r="L337" s="424"/>
      <c r="M337" s="457">
        <f>F337-D337</f>
        <v>29607</v>
      </c>
      <c r="N337" s="458"/>
      <c r="O337" s="457">
        <f>F337-B337</f>
        <v>-7010</v>
      </c>
      <c r="P337" s="458"/>
      <c r="Q337" s="423">
        <f>F337/$F$337</f>
        <v>1</v>
      </c>
      <c r="R337" s="424"/>
    </row>
    <row r="338" spans="1:18" ht="15" x14ac:dyDescent="0.25">
      <c r="A338" s="249" t="s">
        <v>9</v>
      </c>
      <c r="B338" s="465">
        <v>87679</v>
      </c>
      <c r="C338" s="466"/>
      <c r="D338" s="465">
        <v>67574</v>
      </c>
      <c r="E338" s="466"/>
      <c r="F338" s="465">
        <v>89647</v>
      </c>
      <c r="G338" s="466"/>
      <c r="H338" s="427">
        <f t="shared" ref="H338:H348" si="182">F338/D338-1</f>
        <v>0.32664930298635575</v>
      </c>
      <c r="I338" s="428"/>
      <c r="J338" s="250"/>
      <c r="K338" s="427">
        <f t="shared" ref="K338:K348" si="183">F338/B338-1</f>
        <v>2.2445511467968471E-2</v>
      </c>
      <c r="L338" s="428"/>
      <c r="M338" s="459">
        <f t="shared" ref="M338:M348" si="184">F338-D338</f>
        <v>22073</v>
      </c>
      <c r="N338" s="460"/>
      <c r="O338" s="459">
        <f t="shared" ref="O338:O348" si="185">F338-B338</f>
        <v>1968</v>
      </c>
      <c r="P338" s="460"/>
      <c r="Q338" s="427">
        <f t="shared" ref="Q338:Q348" si="186">F338/$F$337</f>
        <v>0.71962849390723582</v>
      </c>
      <c r="R338" s="428"/>
    </row>
    <row r="339" spans="1:18" ht="15" x14ac:dyDescent="0.25">
      <c r="A339" s="251" t="s">
        <v>10</v>
      </c>
      <c r="B339" s="461">
        <v>15700</v>
      </c>
      <c r="C339" s="462"/>
      <c r="D339" s="461">
        <v>15375</v>
      </c>
      <c r="E339" s="462"/>
      <c r="F339" s="461">
        <v>17492</v>
      </c>
      <c r="G339" s="462"/>
      <c r="H339" s="435">
        <f t="shared" si="182"/>
        <v>0.13769105691056915</v>
      </c>
      <c r="I339" s="436"/>
      <c r="J339" s="252"/>
      <c r="K339" s="435">
        <f t="shared" si="183"/>
        <v>0.11414012738853496</v>
      </c>
      <c r="L339" s="436"/>
      <c r="M339" s="463">
        <f t="shared" si="184"/>
        <v>2117</v>
      </c>
      <c r="N339" s="464"/>
      <c r="O339" s="463">
        <f t="shared" si="185"/>
        <v>1792</v>
      </c>
      <c r="P339" s="464"/>
      <c r="Q339" s="435">
        <f t="shared" si="186"/>
        <v>0.14041453272753543</v>
      </c>
      <c r="R339" s="436"/>
    </row>
    <row r="340" spans="1:18" ht="15" x14ac:dyDescent="0.25">
      <c r="A340" s="25" t="s">
        <v>11</v>
      </c>
      <c r="B340" s="469">
        <v>52809</v>
      </c>
      <c r="C340" s="470"/>
      <c r="D340" s="469">
        <v>39532</v>
      </c>
      <c r="E340" s="470"/>
      <c r="F340" s="469">
        <v>54140</v>
      </c>
      <c r="G340" s="470"/>
      <c r="H340" s="439">
        <f t="shared" si="182"/>
        <v>0.36952342406151972</v>
      </c>
      <c r="I340" s="440"/>
      <c r="J340" s="253"/>
      <c r="K340" s="439">
        <f t="shared" si="183"/>
        <v>2.5204037190630357E-2</v>
      </c>
      <c r="L340" s="440"/>
      <c r="M340" s="467">
        <f t="shared" si="184"/>
        <v>14608</v>
      </c>
      <c r="N340" s="468"/>
      <c r="O340" s="467">
        <f t="shared" si="185"/>
        <v>1331</v>
      </c>
      <c r="P340" s="468"/>
      <c r="Q340" s="439">
        <f t="shared" si="186"/>
        <v>0.4346011206190698</v>
      </c>
      <c r="R340" s="440"/>
    </row>
    <row r="341" spans="1:18" ht="15" x14ac:dyDescent="0.25">
      <c r="A341" s="25" t="s">
        <v>12</v>
      </c>
      <c r="B341" s="469">
        <v>15976</v>
      </c>
      <c r="C341" s="470"/>
      <c r="D341" s="469">
        <v>11065</v>
      </c>
      <c r="E341" s="470"/>
      <c r="F341" s="469">
        <v>15485</v>
      </c>
      <c r="G341" s="470"/>
      <c r="H341" s="439">
        <f t="shared" si="182"/>
        <v>0.3994577496610936</v>
      </c>
      <c r="I341" s="440"/>
      <c r="J341" s="253"/>
      <c r="K341" s="439">
        <f t="shared" si="183"/>
        <v>-3.0733600400600913E-2</v>
      </c>
      <c r="L341" s="440"/>
      <c r="M341" s="467">
        <f t="shared" si="184"/>
        <v>4420</v>
      </c>
      <c r="N341" s="468"/>
      <c r="O341" s="467">
        <f t="shared" si="185"/>
        <v>-491</v>
      </c>
      <c r="P341" s="468"/>
      <c r="Q341" s="439">
        <f t="shared" si="186"/>
        <v>0.12430362675999808</v>
      </c>
      <c r="R341" s="440"/>
    </row>
    <row r="342" spans="1:18" ht="15" x14ac:dyDescent="0.25">
      <c r="A342" s="25" t="s">
        <v>13</v>
      </c>
      <c r="B342" s="469">
        <v>2189</v>
      </c>
      <c r="C342" s="470"/>
      <c r="D342" s="469">
        <v>1352</v>
      </c>
      <c r="E342" s="470"/>
      <c r="F342" s="469">
        <v>1945</v>
      </c>
      <c r="G342" s="470"/>
      <c r="H342" s="439">
        <f t="shared" si="182"/>
        <v>0.43860946745562135</v>
      </c>
      <c r="I342" s="440"/>
      <c r="J342" s="253"/>
      <c r="K342" s="439">
        <f t="shared" si="183"/>
        <v>-0.11146642302421195</v>
      </c>
      <c r="L342" s="440"/>
      <c r="M342" s="467">
        <f t="shared" si="184"/>
        <v>593</v>
      </c>
      <c r="N342" s="468"/>
      <c r="O342" s="467">
        <f t="shared" si="185"/>
        <v>-244</v>
      </c>
      <c r="P342" s="468"/>
      <c r="Q342" s="439">
        <f t="shared" si="186"/>
        <v>1.5613209819063369E-2</v>
      </c>
      <c r="R342" s="440"/>
    </row>
    <row r="343" spans="1:18" ht="15" x14ac:dyDescent="0.25">
      <c r="A343" s="254" t="s">
        <v>14</v>
      </c>
      <c r="B343" s="471">
        <v>1005</v>
      </c>
      <c r="C343" s="472"/>
      <c r="D343" s="471">
        <v>250</v>
      </c>
      <c r="E343" s="472"/>
      <c r="F343" s="471">
        <v>585</v>
      </c>
      <c r="G343" s="472"/>
      <c r="H343" s="447">
        <f t="shared" si="182"/>
        <v>1.3399999999999999</v>
      </c>
      <c r="I343" s="448"/>
      <c r="J343" s="255"/>
      <c r="K343" s="447">
        <f t="shared" si="183"/>
        <v>-0.41791044776119401</v>
      </c>
      <c r="L343" s="448"/>
      <c r="M343" s="473">
        <f t="shared" si="184"/>
        <v>335</v>
      </c>
      <c r="N343" s="474"/>
      <c r="O343" s="473">
        <f t="shared" si="185"/>
        <v>-420</v>
      </c>
      <c r="P343" s="474"/>
      <c r="Q343" s="447">
        <f t="shared" si="186"/>
        <v>4.6960039815691877E-3</v>
      </c>
      <c r="R343" s="448"/>
    </row>
    <row r="344" spans="1:18" ht="15" x14ac:dyDescent="0.25">
      <c r="A344" s="256" t="s">
        <v>15</v>
      </c>
      <c r="B344" s="465">
        <v>43905</v>
      </c>
      <c r="C344" s="466"/>
      <c r="D344" s="465">
        <v>27393</v>
      </c>
      <c r="E344" s="466"/>
      <c r="F344" s="465">
        <v>34927</v>
      </c>
      <c r="G344" s="466"/>
      <c r="H344" s="427">
        <f t="shared" si="182"/>
        <v>0.27503376775088517</v>
      </c>
      <c r="I344" s="428"/>
      <c r="J344" s="250"/>
      <c r="K344" s="427" t="s">
        <v>89</v>
      </c>
      <c r="L344" s="428"/>
      <c r="M344" s="459">
        <f t="shared" si="184"/>
        <v>7534</v>
      </c>
      <c r="N344" s="460"/>
      <c r="O344" s="459">
        <f t="shared" si="185"/>
        <v>-8978</v>
      </c>
      <c r="P344" s="460"/>
      <c r="Q344" s="427">
        <f t="shared" si="186"/>
        <v>0.28037150609276412</v>
      </c>
      <c r="R344" s="428"/>
    </row>
    <row r="345" spans="1:18" ht="15" x14ac:dyDescent="0.25">
      <c r="A345" s="251" t="s">
        <v>16</v>
      </c>
      <c r="B345" s="469">
        <v>1933</v>
      </c>
      <c r="C345" s="470"/>
      <c r="D345" s="469">
        <v>2012</v>
      </c>
      <c r="E345" s="470"/>
      <c r="F345" s="469">
        <v>2230</v>
      </c>
      <c r="G345" s="470"/>
      <c r="H345" s="435">
        <f t="shared" si="182"/>
        <v>0.10834990059642147</v>
      </c>
      <c r="I345" s="436"/>
      <c r="J345" s="252"/>
      <c r="K345" s="435">
        <f t="shared" si="183"/>
        <v>0.15364718054837034</v>
      </c>
      <c r="L345" s="436"/>
      <c r="M345" s="463">
        <f t="shared" si="184"/>
        <v>218</v>
      </c>
      <c r="N345" s="464"/>
      <c r="O345" s="463">
        <f t="shared" si="185"/>
        <v>297</v>
      </c>
      <c r="P345" s="464"/>
      <c r="Q345" s="435">
        <f t="shared" si="186"/>
        <v>1.7901006630597075E-2</v>
      </c>
      <c r="R345" s="436"/>
    </row>
    <row r="346" spans="1:18" ht="15" x14ac:dyDescent="0.25">
      <c r="A346" s="25" t="s">
        <v>12</v>
      </c>
      <c r="B346" s="469">
        <v>24396</v>
      </c>
      <c r="C346" s="470"/>
      <c r="D346" s="469">
        <v>16205</v>
      </c>
      <c r="E346" s="470"/>
      <c r="F346" s="469">
        <v>20676</v>
      </c>
      <c r="G346" s="470"/>
      <c r="H346" s="439">
        <f t="shared" si="182"/>
        <v>0.27590249922863319</v>
      </c>
      <c r="I346" s="440"/>
      <c r="J346" s="253"/>
      <c r="K346" s="439">
        <f t="shared" si="183"/>
        <v>-0.15248401377274967</v>
      </c>
      <c r="L346" s="440"/>
      <c r="M346" s="467">
        <f t="shared" si="184"/>
        <v>4471</v>
      </c>
      <c r="N346" s="468"/>
      <c r="O346" s="467">
        <f t="shared" si="185"/>
        <v>-3720</v>
      </c>
      <c r="P346" s="468"/>
      <c r="Q346" s="439">
        <f t="shared" si="186"/>
        <v>0.16597363815884533</v>
      </c>
      <c r="R346" s="440"/>
    </row>
    <row r="347" spans="1:18" ht="15" x14ac:dyDescent="0.25">
      <c r="A347" s="25" t="s">
        <v>13</v>
      </c>
      <c r="B347" s="469">
        <v>12374</v>
      </c>
      <c r="C347" s="470"/>
      <c r="D347" s="469">
        <v>6456</v>
      </c>
      <c r="E347" s="470"/>
      <c r="F347" s="469">
        <v>9023</v>
      </c>
      <c r="G347" s="470"/>
      <c r="H347" s="439">
        <f t="shared" si="182"/>
        <v>0.39761462205700115</v>
      </c>
      <c r="I347" s="440"/>
      <c r="J347" s="253"/>
      <c r="K347" s="439">
        <f t="shared" si="183"/>
        <v>-0.27080976240504284</v>
      </c>
      <c r="L347" s="440"/>
      <c r="M347" s="467">
        <f t="shared" si="184"/>
        <v>2567</v>
      </c>
      <c r="N347" s="468"/>
      <c r="O347" s="467">
        <f t="shared" si="185"/>
        <v>-3351</v>
      </c>
      <c r="P347" s="468"/>
      <c r="Q347" s="439">
        <f t="shared" si="186"/>
        <v>7.243084431743381E-2</v>
      </c>
      <c r="R347" s="440"/>
    </row>
    <row r="348" spans="1:18" ht="15" x14ac:dyDescent="0.25">
      <c r="A348" s="257" t="s">
        <v>14</v>
      </c>
      <c r="B348" s="471">
        <v>5202</v>
      </c>
      <c r="C348" s="472"/>
      <c r="D348" s="471">
        <v>2720</v>
      </c>
      <c r="E348" s="472"/>
      <c r="F348" s="471">
        <v>2998</v>
      </c>
      <c r="G348" s="472"/>
      <c r="H348" s="451">
        <f t="shared" si="182"/>
        <v>0.10220588235294126</v>
      </c>
      <c r="I348" s="452"/>
      <c r="J348" s="258"/>
      <c r="K348" s="451">
        <f t="shared" si="183"/>
        <v>-0.42368319876970395</v>
      </c>
      <c r="L348" s="452"/>
      <c r="M348" s="475">
        <f t="shared" si="184"/>
        <v>278</v>
      </c>
      <c r="N348" s="476"/>
      <c r="O348" s="475">
        <f t="shared" si="185"/>
        <v>-2204</v>
      </c>
      <c r="P348" s="476"/>
      <c r="Q348" s="451">
        <f t="shared" si="186"/>
        <v>2.4066016985887905E-2</v>
      </c>
      <c r="R348" s="452"/>
    </row>
    <row r="349" spans="1:18" ht="21" x14ac:dyDescent="0.35">
      <c r="A349" s="420" t="s">
        <v>90</v>
      </c>
      <c r="B349" s="420"/>
      <c r="C349" s="420"/>
      <c r="D349" s="420"/>
      <c r="E349" s="420"/>
      <c r="F349" s="420"/>
      <c r="G349" s="420"/>
      <c r="H349" s="420"/>
      <c r="I349" s="420"/>
      <c r="J349" s="420"/>
      <c r="K349" s="420"/>
      <c r="L349" s="420"/>
      <c r="M349" s="420"/>
      <c r="N349" s="420"/>
      <c r="O349" s="420"/>
      <c r="P349" s="420"/>
      <c r="Q349" s="420"/>
      <c r="R349" s="420"/>
    </row>
    <row r="350" spans="1:18" ht="15" x14ac:dyDescent="0.25">
      <c r="A350" s="53"/>
      <c r="B350" s="308" t="s">
        <v>116</v>
      </c>
      <c r="C350" s="309"/>
      <c r="D350" s="309"/>
      <c r="E350" s="309"/>
      <c r="F350" s="309"/>
      <c r="G350" s="309"/>
      <c r="H350" s="309"/>
      <c r="I350" s="309"/>
      <c r="J350" s="309"/>
      <c r="K350" s="309"/>
      <c r="L350" s="309"/>
      <c r="M350" s="309"/>
      <c r="N350" s="309"/>
      <c r="O350" s="309"/>
      <c r="P350" s="309"/>
      <c r="Q350" s="309"/>
      <c r="R350" s="310"/>
    </row>
    <row r="351" spans="1:18" ht="30" customHeight="1" x14ac:dyDescent="0.25">
      <c r="A351" s="3"/>
      <c r="B351" s="318">
        <v>2019</v>
      </c>
      <c r="C351" s="319"/>
      <c r="D351" s="318">
        <v>2021</v>
      </c>
      <c r="E351" s="319"/>
      <c r="F351" s="318">
        <v>2022</v>
      </c>
      <c r="G351" s="319"/>
      <c r="H351" s="318" t="s">
        <v>4</v>
      </c>
      <c r="I351" s="319"/>
      <c r="J351" s="4"/>
      <c r="K351" s="318" t="s">
        <v>5</v>
      </c>
      <c r="L351" s="319"/>
      <c r="M351" s="318" t="s">
        <v>6</v>
      </c>
      <c r="N351" s="319"/>
      <c r="O351" s="318" t="s">
        <v>7</v>
      </c>
      <c r="P351" s="319"/>
      <c r="Q351" s="318" t="str">
        <f>CONCATENATE("cuota ",RIGHT(F351,2))</f>
        <v>cuota 22</v>
      </c>
      <c r="R351" s="319"/>
    </row>
    <row r="352" spans="1:18" ht="15" x14ac:dyDescent="0.25">
      <c r="A352" s="247" t="s">
        <v>52</v>
      </c>
      <c r="B352" s="455">
        <v>131584</v>
      </c>
      <c r="C352" s="456"/>
      <c r="D352" s="455">
        <v>94967</v>
      </c>
      <c r="E352" s="456"/>
      <c r="F352" s="455">
        <v>124574</v>
      </c>
      <c r="G352" s="456"/>
      <c r="H352" s="423">
        <f>F352/D352-1</f>
        <v>0.31176092748007211</v>
      </c>
      <c r="I352" s="424"/>
      <c r="J352" s="248"/>
      <c r="K352" s="423">
        <f>F352/B352-1</f>
        <v>-5.3273954280155689E-2</v>
      </c>
      <c r="L352" s="424"/>
      <c r="M352" s="457">
        <f>F352-D352</f>
        <v>29607</v>
      </c>
      <c r="N352" s="458"/>
      <c r="O352" s="457">
        <f>F352-B352</f>
        <v>-7010</v>
      </c>
      <c r="P352" s="458"/>
      <c r="Q352" s="423">
        <f>F352/$F$352</f>
        <v>1</v>
      </c>
      <c r="R352" s="424"/>
    </row>
    <row r="353" spans="1:18" ht="15" x14ac:dyDescent="0.25">
      <c r="A353" s="79" t="s">
        <v>53</v>
      </c>
      <c r="B353" s="469">
        <v>46389</v>
      </c>
      <c r="C353" s="470"/>
      <c r="D353" s="469">
        <v>36110</v>
      </c>
      <c r="E353" s="470"/>
      <c r="F353" s="469">
        <v>44069</v>
      </c>
      <c r="G353" s="470"/>
      <c r="H353" s="439">
        <f t="shared" ref="H353:H362" si="187">F353/D353-1</f>
        <v>0.22040985876488506</v>
      </c>
      <c r="I353" s="440"/>
      <c r="J353" s="253"/>
      <c r="K353" s="439">
        <f t="shared" ref="K353:K362" si="188">F353/B353-1</f>
        <v>-5.0011856259026932E-2</v>
      </c>
      <c r="L353" s="440"/>
      <c r="M353" s="467">
        <f t="shared" ref="M353:M362" si="189">F353-D353</f>
        <v>7959</v>
      </c>
      <c r="N353" s="468"/>
      <c r="O353" s="467">
        <f t="shared" ref="O353:O362" si="190">F353-B353</f>
        <v>-2320</v>
      </c>
      <c r="P353" s="468"/>
      <c r="Q353" s="439">
        <f t="shared" ref="Q353:Q362" si="191">F353/$F$352</f>
        <v>0.35375760592097871</v>
      </c>
      <c r="R353" s="440"/>
    </row>
    <row r="354" spans="1:18" ht="15" x14ac:dyDescent="0.25">
      <c r="A354" s="82" t="s">
        <v>54</v>
      </c>
      <c r="B354" s="469">
        <v>40921</v>
      </c>
      <c r="C354" s="470"/>
      <c r="D354" s="469">
        <v>26368</v>
      </c>
      <c r="E354" s="470"/>
      <c r="F354" s="469">
        <v>39041</v>
      </c>
      <c r="G354" s="470"/>
      <c r="H354" s="439">
        <f t="shared" si="187"/>
        <v>0.48062044902912615</v>
      </c>
      <c r="I354" s="440"/>
      <c r="J354" s="253"/>
      <c r="K354" s="439">
        <f t="shared" si="188"/>
        <v>-4.5942181276117378E-2</v>
      </c>
      <c r="L354" s="440"/>
      <c r="M354" s="467">
        <f t="shared" si="189"/>
        <v>12673</v>
      </c>
      <c r="N354" s="468"/>
      <c r="O354" s="467">
        <f t="shared" si="190"/>
        <v>-1880</v>
      </c>
      <c r="P354" s="468"/>
      <c r="Q354" s="439">
        <f t="shared" si="191"/>
        <v>0.31339605375118401</v>
      </c>
      <c r="R354" s="440"/>
    </row>
    <row r="355" spans="1:18" ht="15" x14ac:dyDescent="0.25">
      <c r="A355" s="82" t="s">
        <v>56</v>
      </c>
      <c r="B355" s="469">
        <v>21508</v>
      </c>
      <c r="C355" s="470"/>
      <c r="D355" s="469">
        <v>13664</v>
      </c>
      <c r="E355" s="470"/>
      <c r="F355" s="469">
        <v>18637</v>
      </c>
      <c r="G355" s="470"/>
      <c r="H355" s="439">
        <f t="shared" si="187"/>
        <v>0.36394906323185006</v>
      </c>
      <c r="I355" s="440"/>
      <c r="J355" s="253"/>
      <c r="K355" s="439">
        <f t="shared" si="188"/>
        <v>-0.13348521480379394</v>
      </c>
      <c r="L355" s="440"/>
      <c r="M355" s="467">
        <f t="shared" si="189"/>
        <v>4973</v>
      </c>
      <c r="N355" s="468"/>
      <c r="O355" s="467">
        <f t="shared" si="190"/>
        <v>-2871</v>
      </c>
      <c r="P355" s="468"/>
      <c r="Q355" s="439">
        <f t="shared" si="191"/>
        <v>0.14960585675983754</v>
      </c>
      <c r="R355" s="440"/>
    </row>
    <row r="356" spans="1:18" ht="15" x14ac:dyDescent="0.25">
      <c r="A356" s="82" t="s">
        <v>57</v>
      </c>
      <c r="B356" s="469">
        <v>4121</v>
      </c>
      <c r="C356" s="470"/>
      <c r="D356" s="469">
        <v>3192</v>
      </c>
      <c r="E356" s="470"/>
      <c r="F356" s="469">
        <v>4653</v>
      </c>
      <c r="G356" s="470"/>
      <c r="H356" s="439">
        <f t="shared" si="187"/>
        <v>0.45770676691729317</v>
      </c>
      <c r="I356" s="440"/>
      <c r="J356" s="253"/>
      <c r="K356" s="439">
        <f t="shared" si="188"/>
        <v>0.12909487988352342</v>
      </c>
      <c r="L356" s="440"/>
      <c r="M356" s="467">
        <f t="shared" si="189"/>
        <v>1461</v>
      </c>
      <c r="N356" s="468"/>
      <c r="O356" s="467">
        <f t="shared" si="190"/>
        <v>532</v>
      </c>
      <c r="P356" s="468"/>
      <c r="Q356" s="439">
        <f t="shared" si="191"/>
        <v>3.7351293207250308E-2</v>
      </c>
      <c r="R356" s="440"/>
    </row>
    <row r="357" spans="1:18" ht="15" x14ac:dyDescent="0.25">
      <c r="A357" s="82" t="s">
        <v>58</v>
      </c>
      <c r="B357" s="469">
        <v>2592</v>
      </c>
      <c r="C357" s="470"/>
      <c r="D357" s="469">
        <v>2378</v>
      </c>
      <c r="E357" s="470"/>
      <c r="F357" s="469">
        <v>2640</v>
      </c>
      <c r="G357" s="470"/>
      <c r="H357" s="439">
        <f t="shared" si="187"/>
        <v>0.11017661900756948</v>
      </c>
      <c r="I357" s="440"/>
      <c r="J357" s="253"/>
      <c r="K357" s="439">
        <f t="shared" si="188"/>
        <v>1.8518518518518601E-2</v>
      </c>
      <c r="L357" s="440"/>
      <c r="M357" s="467">
        <f t="shared" si="189"/>
        <v>262</v>
      </c>
      <c r="N357" s="468"/>
      <c r="O357" s="467">
        <f t="shared" si="190"/>
        <v>48</v>
      </c>
      <c r="P357" s="468"/>
      <c r="Q357" s="439">
        <f t="shared" si="191"/>
        <v>2.1192223096312232E-2</v>
      </c>
      <c r="R357" s="440"/>
    </row>
    <row r="358" spans="1:18" ht="15" x14ac:dyDescent="0.25">
      <c r="A358" s="82" t="s">
        <v>59</v>
      </c>
      <c r="B358" s="469">
        <v>584</v>
      </c>
      <c r="C358" s="470"/>
      <c r="D358" s="469">
        <v>465</v>
      </c>
      <c r="E358" s="470"/>
      <c r="F358" s="469">
        <v>663</v>
      </c>
      <c r="G358" s="470"/>
      <c r="H358" s="439">
        <f t="shared" si="187"/>
        <v>0.4258064516129032</v>
      </c>
      <c r="I358" s="440"/>
      <c r="J358" s="253"/>
      <c r="K358" s="439">
        <f t="shared" si="188"/>
        <v>0.13527397260273966</v>
      </c>
      <c r="L358" s="440"/>
      <c r="M358" s="467">
        <f t="shared" si="189"/>
        <v>198</v>
      </c>
      <c r="N358" s="468"/>
      <c r="O358" s="467">
        <f t="shared" si="190"/>
        <v>79</v>
      </c>
      <c r="P358" s="468"/>
      <c r="Q358" s="439">
        <f t="shared" si="191"/>
        <v>5.3221378457784128E-3</v>
      </c>
      <c r="R358" s="440"/>
    </row>
    <row r="359" spans="1:18" ht="15" x14ac:dyDescent="0.25">
      <c r="A359" s="82" t="s">
        <v>60</v>
      </c>
      <c r="B359" s="469">
        <v>6890</v>
      </c>
      <c r="C359" s="470"/>
      <c r="D359" s="469">
        <v>4931</v>
      </c>
      <c r="E359" s="470"/>
      <c r="F359" s="469">
        <v>6412</v>
      </c>
      <c r="G359" s="470"/>
      <c r="H359" s="439">
        <f t="shared" si="187"/>
        <v>0.30034475765564794</v>
      </c>
      <c r="I359" s="440"/>
      <c r="J359" s="253"/>
      <c r="K359" s="439">
        <f t="shared" si="188"/>
        <v>-6.9375907111756119E-2</v>
      </c>
      <c r="L359" s="440"/>
      <c r="M359" s="467">
        <f t="shared" si="189"/>
        <v>1481</v>
      </c>
      <c r="N359" s="468"/>
      <c r="O359" s="467">
        <f t="shared" si="190"/>
        <v>-478</v>
      </c>
      <c r="P359" s="468"/>
      <c r="Q359" s="439">
        <f t="shared" si="191"/>
        <v>5.1471414580891682E-2</v>
      </c>
      <c r="R359" s="440"/>
    </row>
    <row r="360" spans="1:18" ht="15" x14ac:dyDescent="0.25">
      <c r="A360" s="82" t="s">
        <v>55</v>
      </c>
      <c r="B360" s="469">
        <v>1127</v>
      </c>
      <c r="C360" s="470"/>
      <c r="D360" s="469">
        <v>802</v>
      </c>
      <c r="E360" s="470"/>
      <c r="F360" s="469">
        <v>844</v>
      </c>
      <c r="G360" s="470"/>
      <c r="H360" s="439">
        <f t="shared" si="187"/>
        <v>5.2369077306733125E-2</v>
      </c>
      <c r="I360" s="440"/>
      <c r="J360" s="253"/>
      <c r="K360" s="439">
        <f t="shared" si="188"/>
        <v>-0.25110913930789702</v>
      </c>
      <c r="L360" s="440"/>
      <c r="M360" s="467">
        <f t="shared" si="189"/>
        <v>42</v>
      </c>
      <c r="N360" s="468"/>
      <c r="O360" s="467">
        <f t="shared" si="190"/>
        <v>-283</v>
      </c>
      <c r="P360" s="468"/>
      <c r="Q360" s="439">
        <f t="shared" si="191"/>
        <v>6.7750895050331531E-3</v>
      </c>
      <c r="R360" s="440"/>
    </row>
    <row r="361" spans="1:18" ht="15" x14ac:dyDescent="0.25">
      <c r="A361" s="83" t="s">
        <v>61</v>
      </c>
      <c r="B361" s="469">
        <v>4070</v>
      </c>
      <c r="C361" s="470"/>
      <c r="D361" s="469">
        <v>4276</v>
      </c>
      <c r="E361" s="470"/>
      <c r="F361" s="469">
        <v>4562</v>
      </c>
      <c r="G361" s="470"/>
      <c r="H361" s="439">
        <f t="shared" si="187"/>
        <v>6.6884939195509752E-2</v>
      </c>
      <c r="I361" s="440"/>
      <c r="J361" s="253"/>
      <c r="K361" s="439">
        <f t="shared" si="188"/>
        <v>0.12088452088452084</v>
      </c>
      <c r="L361" s="440"/>
      <c r="M361" s="467">
        <f t="shared" si="189"/>
        <v>286</v>
      </c>
      <c r="N361" s="468"/>
      <c r="O361" s="467">
        <f t="shared" si="190"/>
        <v>492</v>
      </c>
      <c r="P361" s="468"/>
      <c r="Q361" s="439">
        <f t="shared" si="191"/>
        <v>3.6620803699006214E-2</v>
      </c>
      <c r="R361" s="440"/>
    </row>
    <row r="362" spans="1:18" ht="15" x14ac:dyDescent="0.25">
      <c r="A362" s="84" t="s">
        <v>62</v>
      </c>
      <c r="B362" s="469">
        <v>3382</v>
      </c>
      <c r="C362" s="470"/>
      <c r="D362" s="469">
        <v>2781</v>
      </c>
      <c r="E362" s="470"/>
      <c r="F362" s="469">
        <v>3053</v>
      </c>
      <c r="G362" s="470"/>
      <c r="H362" s="439">
        <f t="shared" si="187"/>
        <v>9.7806544408486129E-2</v>
      </c>
      <c r="I362" s="440"/>
      <c r="J362" s="253"/>
      <c r="K362" s="439">
        <f t="shared" si="188"/>
        <v>-9.7279716144293316E-2</v>
      </c>
      <c r="L362" s="440"/>
      <c r="M362" s="467">
        <f t="shared" si="189"/>
        <v>272</v>
      </c>
      <c r="N362" s="468"/>
      <c r="O362" s="467">
        <f t="shared" si="190"/>
        <v>-329</v>
      </c>
      <c r="P362" s="468"/>
      <c r="Q362" s="439">
        <f t="shared" si="191"/>
        <v>2.4507521633727745E-2</v>
      </c>
      <c r="R362" s="440"/>
    </row>
    <row r="363" spans="1:18" ht="21" x14ac:dyDescent="0.35">
      <c r="A363" s="420" t="s">
        <v>91</v>
      </c>
      <c r="B363" s="420"/>
      <c r="C363" s="420"/>
      <c r="D363" s="420"/>
      <c r="E363" s="420"/>
      <c r="F363" s="420"/>
      <c r="G363" s="420"/>
      <c r="H363" s="420"/>
      <c r="I363" s="420"/>
      <c r="J363" s="420"/>
      <c r="K363" s="420"/>
      <c r="L363" s="420"/>
      <c r="M363" s="420"/>
      <c r="N363" s="420"/>
      <c r="O363" s="420"/>
      <c r="P363" s="420"/>
      <c r="Q363" s="420"/>
      <c r="R363" s="420"/>
    </row>
  </sheetData>
  <mergeCells count="918">
    <mergeCell ref="A363:R363"/>
    <mergeCell ref="A20:R20"/>
    <mergeCell ref="O361:P361"/>
    <mergeCell ref="Q361:R361"/>
    <mergeCell ref="B362:C362"/>
    <mergeCell ref="D362:E362"/>
    <mergeCell ref="F362:G362"/>
    <mergeCell ref="H362:I362"/>
    <mergeCell ref="K362:L362"/>
    <mergeCell ref="M362:N362"/>
    <mergeCell ref="O362:P362"/>
    <mergeCell ref="Q362:R362"/>
    <mergeCell ref="B361:C361"/>
    <mergeCell ref="D361:E361"/>
    <mergeCell ref="F361:G361"/>
    <mergeCell ref="H361:I361"/>
    <mergeCell ref="K361:L361"/>
    <mergeCell ref="M361:N361"/>
    <mergeCell ref="O359:P359"/>
    <mergeCell ref="Q359:R359"/>
    <mergeCell ref="B360:C360"/>
    <mergeCell ref="D360:E360"/>
    <mergeCell ref="F360:G360"/>
    <mergeCell ref="H360:I360"/>
    <mergeCell ref="K360:L360"/>
    <mergeCell ref="M360:N360"/>
    <mergeCell ref="O360:P360"/>
    <mergeCell ref="Q360:R360"/>
    <mergeCell ref="B359:C359"/>
    <mergeCell ref="D359:E359"/>
    <mergeCell ref="F359:G359"/>
    <mergeCell ref="H359:I359"/>
    <mergeCell ref="K359:L359"/>
    <mergeCell ref="M359:N359"/>
    <mergeCell ref="O357:P357"/>
    <mergeCell ref="Q357:R357"/>
    <mergeCell ref="B358:C358"/>
    <mergeCell ref="D358:E358"/>
    <mergeCell ref="F358:G358"/>
    <mergeCell ref="H358:I358"/>
    <mergeCell ref="K358:L358"/>
    <mergeCell ref="M358:N358"/>
    <mergeCell ref="O358:P358"/>
    <mergeCell ref="Q358:R358"/>
    <mergeCell ref="B357:C357"/>
    <mergeCell ref="D357:E357"/>
    <mergeCell ref="F357:G357"/>
    <mergeCell ref="H357:I357"/>
    <mergeCell ref="K357:L357"/>
    <mergeCell ref="M357:N357"/>
    <mergeCell ref="O355:P355"/>
    <mergeCell ref="Q355:R355"/>
    <mergeCell ref="B356:C356"/>
    <mergeCell ref="D356:E356"/>
    <mergeCell ref="F356:G356"/>
    <mergeCell ref="H356:I356"/>
    <mergeCell ref="K356:L356"/>
    <mergeCell ref="M356:N356"/>
    <mergeCell ref="O356:P356"/>
    <mergeCell ref="Q356:R356"/>
    <mergeCell ref="B355:C355"/>
    <mergeCell ref="D355:E355"/>
    <mergeCell ref="F355:G355"/>
    <mergeCell ref="H355:I355"/>
    <mergeCell ref="K355:L355"/>
    <mergeCell ref="M355:N355"/>
    <mergeCell ref="B354:C354"/>
    <mergeCell ref="D354:E354"/>
    <mergeCell ref="F354:G354"/>
    <mergeCell ref="H354:I354"/>
    <mergeCell ref="K354:L354"/>
    <mergeCell ref="M354:N354"/>
    <mergeCell ref="O354:P354"/>
    <mergeCell ref="Q354:R354"/>
    <mergeCell ref="B353:C353"/>
    <mergeCell ref="D353:E353"/>
    <mergeCell ref="F353:G353"/>
    <mergeCell ref="H353:I353"/>
    <mergeCell ref="K353:L353"/>
    <mergeCell ref="M353:N353"/>
    <mergeCell ref="B352:C352"/>
    <mergeCell ref="D352:E352"/>
    <mergeCell ref="F352:G352"/>
    <mergeCell ref="H352:I352"/>
    <mergeCell ref="K352:L352"/>
    <mergeCell ref="M352:N352"/>
    <mergeCell ref="O352:P352"/>
    <mergeCell ref="Q352:R352"/>
    <mergeCell ref="O353:P353"/>
    <mergeCell ref="Q353:R353"/>
    <mergeCell ref="O348:P348"/>
    <mergeCell ref="Q348:R348"/>
    <mergeCell ref="A349:R349"/>
    <mergeCell ref="B350:R350"/>
    <mergeCell ref="B351:C351"/>
    <mergeCell ref="D351:E351"/>
    <mergeCell ref="F351:G351"/>
    <mergeCell ref="H351:I351"/>
    <mergeCell ref="K351:L351"/>
    <mergeCell ref="M351:N351"/>
    <mergeCell ref="B348:C348"/>
    <mergeCell ref="D348:E348"/>
    <mergeCell ref="F348:G348"/>
    <mergeCell ref="H348:I348"/>
    <mergeCell ref="K348:L348"/>
    <mergeCell ref="M348:N348"/>
    <mergeCell ref="O351:P351"/>
    <mergeCell ref="Q351:R351"/>
    <mergeCell ref="O346:P346"/>
    <mergeCell ref="Q346:R346"/>
    <mergeCell ref="B347:C347"/>
    <mergeCell ref="D347:E347"/>
    <mergeCell ref="F347:G347"/>
    <mergeCell ref="H347:I347"/>
    <mergeCell ref="K347:L347"/>
    <mergeCell ref="M347:N347"/>
    <mergeCell ref="O347:P347"/>
    <mergeCell ref="Q347:R347"/>
    <mergeCell ref="B346:C346"/>
    <mergeCell ref="D346:E346"/>
    <mergeCell ref="F346:G346"/>
    <mergeCell ref="H346:I346"/>
    <mergeCell ref="K346:L346"/>
    <mergeCell ref="M346:N346"/>
    <mergeCell ref="O344:P344"/>
    <mergeCell ref="Q344:R344"/>
    <mergeCell ref="B345:C345"/>
    <mergeCell ref="D345:E345"/>
    <mergeCell ref="F345:G345"/>
    <mergeCell ref="H345:I345"/>
    <mergeCell ref="K345:L345"/>
    <mergeCell ref="M345:N345"/>
    <mergeCell ref="O345:P345"/>
    <mergeCell ref="Q345:R345"/>
    <mergeCell ref="B344:C344"/>
    <mergeCell ref="D344:E344"/>
    <mergeCell ref="F344:G344"/>
    <mergeCell ref="H344:I344"/>
    <mergeCell ref="K344:L344"/>
    <mergeCell ref="M344:N344"/>
    <mergeCell ref="O342:P342"/>
    <mergeCell ref="Q342:R342"/>
    <mergeCell ref="B343:C343"/>
    <mergeCell ref="D343:E343"/>
    <mergeCell ref="F343:G343"/>
    <mergeCell ref="H343:I343"/>
    <mergeCell ref="K343:L343"/>
    <mergeCell ref="M343:N343"/>
    <mergeCell ref="O343:P343"/>
    <mergeCell ref="Q343:R343"/>
    <mergeCell ref="B342:C342"/>
    <mergeCell ref="D342:E342"/>
    <mergeCell ref="F342:G342"/>
    <mergeCell ref="H342:I342"/>
    <mergeCell ref="K342:L342"/>
    <mergeCell ref="M342:N342"/>
    <mergeCell ref="O340:P340"/>
    <mergeCell ref="Q340:R340"/>
    <mergeCell ref="B341:C341"/>
    <mergeCell ref="D341:E341"/>
    <mergeCell ref="F341:G341"/>
    <mergeCell ref="H341:I341"/>
    <mergeCell ref="K341:L341"/>
    <mergeCell ref="M341:N341"/>
    <mergeCell ref="O341:P341"/>
    <mergeCell ref="Q341:R341"/>
    <mergeCell ref="B340:C340"/>
    <mergeCell ref="D340:E340"/>
    <mergeCell ref="F340:G340"/>
    <mergeCell ref="H340:I340"/>
    <mergeCell ref="K340:L340"/>
    <mergeCell ref="M340:N340"/>
    <mergeCell ref="B339:C339"/>
    <mergeCell ref="D339:E339"/>
    <mergeCell ref="F339:G339"/>
    <mergeCell ref="H339:I339"/>
    <mergeCell ref="K339:L339"/>
    <mergeCell ref="M339:N339"/>
    <mergeCell ref="O339:P339"/>
    <mergeCell ref="Q339:R339"/>
    <mergeCell ref="B338:C338"/>
    <mergeCell ref="D338:E338"/>
    <mergeCell ref="F338:G338"/>
    <mergeCell ref="H338:I338"/>
    <mergeCell ref="K338:L338"/>
    <mergeCell ref="M338:N338"/>
    <mergeCell ref="B337:C337"/>
    <mergeCell ref="D337:E337"/>
    <mergeCell ref="F337:G337"/>
    <mergeCell ref="H337:I337"/>
    <mergeCell ref="K337:L337"/>
    <mergeCell ref="M337:N337"/>
    <mergeCell ref="O337:P337"/>
    <mergeCell ref="Q337:R337"/>
    <mergeCell ref="O338:P338"/>
    <mergeCell ref="Q338:R338"/>
    <mergeCell ref="O333:P333"/>
    <mergeCell ref="Q333:R333"/>
    <mergeCell ref="A334:R334"/>
    <mergeCell ref="B335:R335"/>
    <mergeCell ref="B336:C336"/>
    <mergeCell ref="D336:E336"/>
    <mergeCell ref="F336:G336"/>
    <mergeCell ref="H336:I336"/>
    <mergeCell ref="K336:L336"/>
    <mergeCell ref="M336:N336"/>
    <mergeCell ref="B333:C333"/>
    <mergeCell ref="D333:E333"/>
    <mergeCell ref="F333:G333"/>
    <mergeCell ref="H333:I333"/>
    <mergeCell ref="K333:L333"/>
    <mergeCell ref="M333:N333"/>
    <mergeCell ref="O336:P336"/>
    <mergeCell ref="Q336:R336"/>
    <mergeCell ref="O331:P331"/>
    <mergeCell ref="Q331:R331"/>
    <mergeCell ref="B332:C332"/>
    <mergeCell ref="D332:E332"/>
    <mergeCell ref="F332:G332"/>
    <mergeCell ref="H332:I332"/>
    <mergeCell ref="K332:L332"/>
    <mergeCell ref="M332:N332"/>
    <mergeCell ref="O332:P332"/>
    <mergeCell ref="Q332:R332"/>
    <mergeCell ref="B331:C331"/>
    <mergeCell ref="D331:E331"/>
    <mergeCell ref="F331:G331"/>
    <mergeCell ref="H331:I331"/>
    <mergeCell ref="K331:L331"/>
    <mergeCell ref="M331:N331"/>
    <mergeCell ref="O329:P329"/>
    <mergeCell ref="Q329:R329"/>
    <mergeCell ref="B330:C330"/>
    <mergeCell ref="D330:E330"/>
    <mergeCell ref="F330:G330"/>
    <mergeCell ref="H330:I330"/>
    <mergeCell ref="K330:L330"/>
    <mergeCell ref="M330:N330"/>
    <mergeCell ref="O330:P330"/>
    <mergeCell ref="Q330:R330"/>
    <mergeCell ref="B329:C329"/>
    <mergeCell ref="D329:E329"/>
    <mergeCell ref="F329:G329"/>
    <mergeCell ref="H329:I329"/>
    <mergeCell ref="K329:L329"/>
    <mergeCell ref="M329:N329"/>
    <mergeCell ref="O327:P327"/>
    <mergeCell ref="Q327:R327"/>
    <mergeCell ref="B328:C328"/>
    <mergeCell ref="D328:E328"/>
    <mergeCell ref="F328:G328"/>
    <mergeCell ref="H328:I328"/>
    <mergeCell ref="K328:L328"/>
    <mergeCell ref="M328:N328"/>
    <mergeCell ref="O328:P328"/>
    <mergeCell ref="Q328:R328"/>
    <mergeCell ref="B327:C327"/>
    <mergeCell ref="D327:E327"/>
    <mergeCell ref="F327:G327"/>
    <mergeCell ref="H327:I327"/>
    <mergeCell ref="K327:L327"/>
    <mergeCell ref="M327:N327"/>
    <mergeCell ref="O325:P325"/>
    <mergeCell ref="Q325:R325"/>
    <mergeCell ref="B326:C326"/>
    <mergeCell ref="D326:E326"/>
    <mergeCell ref="F326:G326"/>
    <mergeCell ref="H326:I326"/>
    <mergeCell ref="K326:L326"/>
    <mergeCell ref="M326:N326"/>
    <mergeCell ref="O326:P326"/>
    <mergeCell ref="Q326:R326"/>
    <mergeCell ref="B325:C325"/>
    <mergeCell ref="D325:E325"/>
    <mergeCell ref="F325:G325"/>
    <mergeCell ref="H325:I325"/>
    <mergeCell ref="K325:L325"/>
    <mergeCell ref="M325:N325"/>
    <mergeCell ref="O323:P323"/>
    <mergeCell ref="Q323:R323"/>
    <mergeCell ref="B324:C324"/>
    <mergeCell ref="D324:E324"/>
    <mergeCell ref="F324:G324"/>
    <mergeCell ref="H324:I324"/>
    <mergeCell ref="K324:L324"/>
    <mergeCell ref="M324:N324"/>
    <mergeCell ref="O324:P324"/>
    <mergeCell ref="Q324:R324"/>
    <mergeCell ref="B323:C323"/>
    <mergeCell ref="D323:E323"/>
    <mergeCell ref="F323:G323"/>
    <mergeCell ref="H323:I323"/>
    <mergeCell ref="K323:L323"/>
    <mergeCell ref="M323:N323"/>
    <mergeCell ref="A320:R320"/>
    <mergeCell ref="B321:R321"/>
    <mergeCell ref="B322:C322"/>
    <mergeCell ref="D322:E322"/>
    <mergeCell ref="F322:G322"/>
    <mergeCell ref="H322:I322"/>
    <mergeCell ref="K322:L322"/>
    <mergeCell ref="M322:N322"/>
    <mergeCell ref="O322:P322"/>
    <mergeCell ref="Q322:R322"/>
    <mergeCell ref="O318:P318"/>
    <mergeCell ref="Q318:R318"/>
    <mergeCell ref="B319:C319"/>
    <mergeCell ref="D319:E319"/>
    <mergeCell ref="F319:G319"/>
    <mergeCell ref="H319:I319"/>
    <mergeCell ref="K319:L319"/>
    <mergeCell ref="M319:N319"/>
    <mergeCell ref="O319:P319"/>
    <mergeCell ref="Q319:R319"/>
    <mergeCell ref="B318:C318"/>
    <mergeCell ref="D318:E318"/>
    <mergeCell ref="F318:G318"/>
    <mergeCell ref="H318:I318"/>
    <mergeCell ref="K318:L318"/>
    <mergeCell ref="M318:N318"/>
    <mergeCell ref="O316:P316"/>
    <mergeCell ref="Q316:R316"/>
    <mergeCell ref="B317:C317"/>
    <mergeCell ref="D317:E317"/>
    <mergeCell ref="F317:G317"/>
    <mergeCell ref="H317:I317"/>
    <mergeCell ref="K317:L317"/>
    <mergeCell ref="M317:N317"/>
    <mergeCell ref="O317:P317"/>
    <mergeCell ref="Q317:R317"/>
    <mergeCell ref="B316:C316"/>
    <mergeCell ref="D316:E316"/>
    <mergeCell ref="F316:G316"/>
    <mergeCell ref="H316:I316"/>
    <mergeCell ref="K316:L316"/>
    <mergeCell ref="M316:N316"/>
    <mergeCell ref="O314:P314"/>
    <mergeCell ref="Q314:R314"/>
    <mergeCell ref="B315:C315"/>
    <mergeCell ref="D315:E315"/>
    <mergeCell ref="F315:G315"/>
    <mergeCell ref="H315:I315"/>
    <mergeCell ref="K315:L315"/>
    <mergeCell ref="M315:N315"/>
    <mergeCell ref="O315:P315"/>
    <mergeCell ref="Q315:R315"/>
    <mergeCell ref="B314:C314"/>
    <mergeCell ref="D314:E314"/>
    <mergeCell ref="F314:G314"/>
    <mergeCell ref="H314:I314"/>
    <mergeCell ref="K314:L314"/>
    <mergeCell ref="M314:N314"/>
    <mergeCell ref="O312:P312"/>
    <mergeCell ref="Q312:R312"/>
    <mergeCell ref="B313:C313"/>
    <mergeCell ref="D313:E313"/>
    <mergeCell ref="F313:G313"/>
    <mergeCell ref="H313:I313"/>
    <mergeCell ref="K313:L313"/>
    <mergeCell ref="M313:N313"/>
    <mergeCell ref="O313:P313"/>
    <mergeCell ref="Q313:R313"/>
    <mergeCell ref="B312:C312"/>
    <mergeCell ref="D312:E312"/>
    <mergeCell ref="F312:G312"/>
    <mergeCell ref="H312:I312"/>
    <mergeCell ref="K312:L312"/>
    <mergeCell ref="M312:N312"/>
    <mergeCell ref="O310:P310"/>
    <mergeCell ref="Q310:R310"/>
    <mergeCell ref="B311:C311"/>
    <mergeCell ref="D311:E311"/>
    <mergeCell ref="F311:G311"/>
    <mergeCell ref="H311:I311"/>
    <mergeCell ref="K311:L311"/>
    <mergeCell ref="M311:N311"/>
    <mergeCell ref="O311:P311"/>
    <mergeCell ref="Q311:R311"/>
    <mergeCell ref="B310:C310"/>
    <mergeCell ref="D310:E310"/>
    <mergeCell ref="F310:G310"/>
    <mergeCell ref="H310:I310"/>
    <mergeCell ref="K310:L310"/>
    <mergeCell ref="M310:N310"/>
    <mergeCell ref="O308:P308"/>
    <mergeCell ref="Q308:R308"/>
    <mergeCell ref="B309:C309"/>
    <mergeCell ref="D309:E309"/>
    <mergeCell ref="F309:G309"/>
    <mergeCell ref="H309:I309"/>
    <mergeCell ref="K309:L309"/>
    <mergeCell ref="M309:N309"/>
    <mergeCell ref="O309:P309"/>
    <mergeCell ref="Q309:R309"/>
    <mergeCell ref="B308:C308"/>
    <mergeCell ref="D308:E308"/>
    <mergeCell ref="F308:G308"/>
    <mergeCell ref="H308:I308"/>
    <mergeCell ref="K308:L308"/>
    <mergeCell ref="M308:N308"/>
    <mergeCell ref="A305:R305"/>
    <mergeCell ref="B306:R306"/>
    <mergeCell ref="B307:C307"/>
    <mergeCell ref="D307:E307"/>
    <mergeCell ref="F307:G307"/>
    <mergeCell ref="H307:I307"/>
    <mergeCell ref="K307:L307"/>
    <mergeCell ref="M307:N307"/>
    <mergeCell ref="O307:P307"/>
    <mergeCell ref="Q307:R307"/>
    <mergeCell ref="H301:I301"/>
    <mergeCell ref="Q301:R301"/>
    <mergeCell ref="H302:I302"/>
    <mergeCell ref="Q302:R302"/>
    <mergeCell ref="A303:R303"/>
    <mergeCell ref="A304:R304"/>
    <mergeCell ref="H298:I298"/>
    <mergeCell ref="Q298:R298"/>
    <mergeCell ref="H299:I299"/>
    <mergeCell ref="Q299:R299"/>
    <mergeCell ref="H300:I300"/>
    <mergeCell ref="Q300:R300"/>
    <mergeCell ref="H295:I295"/>
    <mergeCell ref="Q295:R295"/>
    <mergeCell ref="H296:I296"/>
    <mergeCell ref="Q296:R296"/>
    <mergeCell ref="H297:I297"/>
    <mergeCell ref="Q297:R297"/>
    <mergeCell ref="H292:I292"/>
    <mergeCell ref="Q292:R292"/>
    <mergeCell ref="H293:I293"/>
    <mergeCell ref="Q293:R293"/>
    <mergeCell ref="H294:I294"/>
    <mergeCell ref="Q294:R294"/>
    <mergeCell ref="A288:R288"/>
    <mergeCell ref="A289:R289"/>
    <mergeCell ref="B290:I290"/>
    <mergeCell ref="K290:R290"/>
    <mergeCell ref="H291:I291"/>
    <mergeCell ref="Q291:R291"/>
    <mergeCell ref="H285:I285"/>
    <mergeCell ref="Q285:R285"/>
    <mergeCell ref="H286:I286"/>
    <mergeCell ref="Q286:R286"/>
    <mergeCell ref="H287:I287"/>
    <mergeCell ref="Q287:R287"/>
    <mergeCell ref="H282:I282"/>
    <mergeCell ref="Q282:R282"/>
    <mergeCell ref="H283:I283"/>
    <mergeCell ref="Q283:R283"/>
    <mergeCell ref="H284:I284"/>
    <mergeCell ref="Q284:R284"/>
    <mergeCell ref="H279:I279"/>
    <mergeCell ref="Q279:R279"/>
    <mergeCell ref="H280:I280"/>
    <mergeCell ref="Q280:R280"/>
    <mergeCell ref="H281:I281"/>
    <mergeCell ref="Q281:R281"/>
    <mergeCell ref="H276:I276"/>
    <mergeCell ref="Q276:R276"/>
    <mergeCell ref="H277:I277"/>
    <mergeCell ref="Q277:R277"/>
    <mergeCell ref="H278:I278"/>
    <mergeCell ref="Q278:R278"/>
    <mergeCell ref="A272:R272"/>
    <mergeCell ref="A273:R273"/>
    <mergeCell ref="B274:I274"/>
    <mergeCell ref="K274:R274"/>
    <mergeCell ref="H275:I275"/>
    <mergeCell ref="Q275:R275"/>
    <mergeCell ref="H269:I269"/>
    <mergeCell ref="Q269:R269"/>
    <mergeCell ref="H270:I270"/>
    <mergeCell ref="Q270:R270"/>
    <mergeCell ref="H271:I271"/>
    <mergeCell ref="Q271:R271"/>
    <mergeCell ref="H266:I266"/>
    <mergeCell ref="Q266:R266"/>
    <mergeCell ref="H267:I267"/>
    <mergeCell ref="Q267:R267"/>
    <mergeCell ref="H268:I268"/>
    <mergeCell ref="Q268:R268"/>
    <mergeCell ref="H263:I263"/>
    <mergeCell ref="Q263:R263"/>
    <mergeCell ref="H264:I264"/>
    <mergeCell ref="Q264:R264"/>
    <mergeCell ref="H265:I265"/>
    <mergeCell ref="Q265:R265"/>
    <mergeCell ref="H260:I260"/>
    <mergeCell ref="Q260:R260"/>
    <mergeCell ref="H261:I261"/>
    <mergeCell ref="Q261:R261"/>
    <mergeCell ref="H262:I262"/>
    <mergeCell ref="Q262:R262"/>
    <mergeCell ref="H256:I256"/>
    <mergeCell ref="Q256:R256"/>
    <mergeCell ref="A257:R257"/>
    <mergeCell ref="A258:R258"/>
    <mergeCell ref="B259:I259"/>
    <mergeCell ref="K259:R259"/>
    <mergeCell ref="H253:I253"/>
    <mergeCell ref="Q253:R253"/>
    <mergeCell ref="H254:I254"/>
    <mergeCell ref="Q254:R254"/>
    <mergeCell ref="H255:I255"/>
    <mergeCell ref="Q255:R255"/>
    <mergeCell ref="H250:I250"/>
    <mergeCell ref="Q250:R250"/>
    <mergeCell ref="H251:I251"/>
    <mergeCell ref="Q251:R251"/>
    <mergeCell ref="H252:I252"/>
    <mergeCell ref="Q252:R252"/>
    <mergeCell ref="H247:I247"/>
    <mergeCell ref="Q247:R247"/>
    <mergeCell ref="H248:I248"/>
    <mergeCell ref="Q248:R248"/>
    <mergeCell ref="H249:I249"/>
    <mergeCell ref="Q249:R249"/>
    <mergeCell ref="H244:I244"/>
    <mergeCell ref="Q244:R244"/>
    <mergeCell ref="H245:I245"/>
    <mergeCell ref="Q245:R245"/>
    <mergeCell ref="H246:I246"/>
    <mergeCell ref="Q246:R246"/>
    <mergeCell ref="A227:R227"/>
    <mergeCell ref="A228:R228"/>
    <mergeCell ref="B229:I229"/>
    <mergeCell ref="K229:R229"/>
    <mergeCell ref="A242:R242"/>
    <mergeCell ref="B243:I243"/>
    <mergeCell ref="K243:R243"/>
    <mergeCell ref="H210:I210"/>
    <mergeCell ref="Q210:R210"/>
    <mergeCell ref="A211:R211"/>
    <mergeCell ref="A212:R212"/>
    <mergeCell ref="B213:I213"/>
    <mergeCell ref="K213:R213"/>
    <mergeCell ref="H207:I207"/>
    <mergeCell ref="Q207:R207"/>
    <mergeCell ref="H208:I208"/>
    <mergeCell ref="Q208:R208"/>
    <mergeCell ref="H209:I209"/>
    <mergeCell ref="Q209:R209"/>
    <mergeCell ref="H204:I204"/>
    <mergeCell ref="Q204:R204"/>
    <mergeCell ref="H205:I205"/>
    <mergeCell ref="Q205:R205"/>
    <mergeCell ref="H206:I206"/>
    <mergeCell ref="Q206:R206"/>
    <mergeCell ref="H201:I201"/>
    <mergeCell ref="Q201:R201"/>
    <mergeCell ref="H202:I202"/>
    <mergeCell ref="Q202:R202"/>
    <mergeCell ref="H203:I203"/>
    <mergeCell ref="Q203:R203"/>
    <mergeCell ref="B198:I198"/>
    <mergeCell ref="K198:R198"/>
    <mergeCell ref="H199:I199"/>
    <mergeCell ref="Q199:R199"/>
    <mergeCell ref="H200:I200"/>
    <mergeCell ref="Q200:R200"/>
    <mergeCell ref="H194:I194"/>
    <mergeCell ref="Q194:R194"/>
    <mergeCell ref="H195:I195"/>
    <mergeCell ref="Q195:R195"/>
    <mergeCell ref="A196:R196"/>
    <mergeCell ref="A197:R197"/>
    <mergeCell ref="H191:I191"/>
    <mergeCell ref="Q191:R191"/>
    <mergeCell ref="H192:I192"/>
    <mergeCell ref="Q192:R192"/>
    <mergeCell ref="H193:I193"/>
    <mergeCell ref="Q193:R193"/>
    <mergeCell ref="H188:I188"/>
    <mergeCell ref="Q188:R188"/>
    <mergeCell ref="H189:I189"/>
    <mergeCell ref="Q189:R189"/>
    <mergeCell ref="H190:I190"/>
    <mergeCell ref="Q190:R190"/>
    <mergeCell ref="H185:I185"/>
    <mergeCell ref="Q185:R185"/>
    <mergeCell ref="H186:I186"/>
    <mergeCell ref="Q186:R186"/>
    <mergeCell ref="H187:I187"/>
    <mergeCell ref="Q187:R187"/>
    <mergeCell ref="A181:R181"/>
    <mergeCell ref="B182:I182"/>
    <mergeCell ref="K182:R182"/>
    <mergeCell ref="H183:I183"/>
    <mergeCell ref="Q183:R183"/>
    <mergeCell ref="H184:I184"/>
    <mergeCell ref="Q184:R184"/>
    <mergeCell ref="C180:D180"/>
    <mergeCell ref="F180:G180"/>
    <mergeCell ref="H180:I180"/>
    <mergeCell ref="L180:M180"/>
    <mergeCell ref="O180:P180"/>
    <mergeCell ref="Q180:R180"/>
    <mergeCell ref="C179:D179"/>
    <mergeCell ref="F179:G179"/>
    <mergeCell ref="H179:I179"/>
    <mergeCell ref="L179:M179"/>
    <mergeCell ref="O179:P179"/>
    <mergeCell ref="Q179:R179"/>
    <mergeCell ref="C178:D178"/>
    <mergeCell ref="F178:G178"/>
    <mergeCell ref="H178:I178"/>
    <mergeCell ref="L178:M178"/>
    <mergeCell ref="O178:P178"/>
    <mergeCell ref="Q178:R178"/>
    <mergeCell ref="C177:D177"/>
    <mergeCell ref="F177:G177"/>
    <mergeCell ref="H177:I177"/>
    <mergeCell ref="L177:M177"/>
    <mergeCell ref="O177:P177"/>
    <mergeCell ref="Q177:R177"/>
    <mergeCell ref="C176:D176"/>
    <mergeCell ref="F176:G176"/>
    <mergeCell ref="H176:I176"/>
    <mergeCell ref="L176:M176"/>
    <mergeCell ref="O176:P176"/>
    <mergeCell ref="Q176:R176"/>
    <mergeCell ref="C175:D175"/>
    <mergeCell ref="F175:G175"/>
    <mergeCell ref="H175:I175"/>
    <mergeCell ref="L175:M175"/>
    <mergeCell ref="O175:P175"/>
    <mergeCell ref="Q175:R175"/>
    <mergeCell ref="C174:D174"/>
    <mergeCell ref="F174:G174"/>
    <mergeCell ref="H174:I174"/>
    <mergeCell ref="L174:M174"/>
    <mergeCell ref="O174:P174"/>
    <mergeCell ref="Q174:R174"/>
    <mergeCell ref="C173:D173"/>
    <mergeCell ref="F173:G173"/>
    <mergeCell ref="H173:I173"/>
    <mergeCell ref="L173:M173"/>
    <mergeCell ref="O173:P173"/>
    <mergeCell ref="Q173:R173"/>
    <mergeCell ref="C172:D172"/>
    <mergeCell ref="F172:G172"/>
    <mergeCell ref="H172:I172"/>
    <mergeCell ref="L172:M172"/>
    <mergeCell ref="O172:P172"/>
    <mergeCell ref="Q172:R172"/>
    <mergeCell ref="C171:D171"/>
    <mergeCell ref="F171:G171"/>
    <mergeCell ref="H171:I171"/>
    <mergeCell ref="L171:M171"/>
    <mergeCell ref="O171:P171"/>
    <mergeCell ref="Q171:R171"/>
    <mergeCell ref="C170:D170"/>
    <mergeCell ref="F170:G170"/>
    <mergeCell ref="H170:I170"/>
    <mergeCell ref="L170:M170"/>
    <mergeCell ref="O170:P170"/>
    <mergeCell ref="Q170:R170"/>
    <mergeCell ref="A167:R167"/>
    <mergeCell ref="B168:I168"/>
    <mergeCell ref="K168:R168"/>
    <mergeCell ref="C169:D169"/>
    <mergeCell ref="F169:G169"/>
    <mergeCell ref="H169:I169"/>
    <mergeCell ref="L169:M169"/>
    <mergeCell ref="O169:P169"/>
    <mergeCell ref="Q169:R169"/>
    <mergeCell ref="C166:D166"/>
    <mergeCell ref="F166:G166"/>
    <mergeCell ref="H166:I166"/>
    <mergeCell ref="L166:M166"/>
    <mergeCell ref="O166:P166"/>
    <mergeCell ref="Q166:R166"/>
    <mergeCell ref="C165:D165"/>
    <mergeCell ref="F165:G165"/>
    <mergeCell ref="H165:I165"/>
    <mergeCell ref="L165:M165"/>
    <mergeCell ref="O165:P165"/>
    <mergeCell ref="Q165:R165"/>
    <mergeCell ref="C164:D164"/>
    <mergeCell ref="F164:G164"/>
    <mergeCell ref="H164:I164"/>
    <mergeCell ref="L164:M164"/>
    <mergeCell ref="O164:P164"/>
    <mergeCell ref="Q164:R164"/>
    <mergeCell ref="C163:D163"/>
    <mergeCell ref="F163:G163"/>
    <mergeCell ref="H163:I163"/>
    <mergeCell ref="L163:M163"/>
    <mergeCell ref="O163:P163"/>
    <mergeCell ref="Q163:R163"/>
    <mergeCell ref="C162:D162"/>
    <mergeCell ref="F162:G162"/>
    <mergeCell ref="H162:I162"/>
    <mergeCell ref="L162:M162"/>
    <mergeCell ref="O162:P162"/>
    <mergeCell ref="Q162:R162"/>
    <mergeCell ref="C161:D161"/>
    <mergeCell ref="F161:G161"/>
    <mergeCell ref="H161:I161"/>
    <mergeCell ref="L161:M161"/>
    <mergeCell ref="O161:P161"/>
    <mergeCell ref="Q161:R161"/>
    <mergeCell ref="C160:D160"/>
    <mergeCell ref="F160:G160"/>
    <mergeCell ref="H160:I160"/>
    <mergeCell ref="L160:M160"/>
    <mergeCell ref="O160:P160"/>
    <mergeCell ref="Q160:R160"/>
    <mergeCell ref="C159:D159"/>
    <mergeCell ref="F159:G159"/>
    <mergeCell ref="H159:I159"/>
    <mergeCell ref="L159:M159"/>
    <mergeCell ref="O159:P159"/>
    <mergeCell ref="Q159:R159"/>
    <mergeCell ref="C158:D158"/>
    <mergeCell ref="F158:G158"/>
    <mergeCell ref="H158:I158"/>
    <mergeCell ref="L158:M158"/>
    <mergeCell ref="O158:P158"/>
    <mergeCell ref="Q158:R158"/>
    <mergeCell ref="C157:D157"/>
    <mergeCell ref="F157:G157"/>
    <mergeCell ref="H157:I157"/>
    <mergeCell ref="L157:M157"/>
    <mergeCell ref="O157:P157"/>
    <mergeCell ref="Q157:R157"/>
    <mergeCell ref="C156:D156"/>
    <mergeCell ref="F156:G156"/>
    <mergeCell ref="H156:I156"/>
    <mergeCell ref="L156:M156"/>
    <mergeCell ref="O156:P156"/>
    <mergeCell ref="Q156:R156"/>
    <mergeCell ref="C155:D155"/>
    <mergeCell ref="F155:G155"/>
    <mergeCell ref="H155:I155"/>
    <mergeCell ref="L155:M155"/>
    <mergeCell ref="O155:P155"/>
    <mergeCell ref="Q155:R155"/>
    <mergeCell ref="C154:D154"/>
    <mergeCell ref="F154:G154"/>
    <mergeCell ref="H154:I154"/>
    <mergeCell ref="L154:M154"/>
    <mergeCell ref="O154:P154"/>
    <mergeCell ref="Q154:R154"/>
    <mergeCell ref="C153:D153"/>
    <mergeCell ref="F153:G153"/>
    <mergeCell ref="H153:I153"/>
    <mergeCell ref="L153:M153"/>
    <mergeCell ref="O153:P153"/>
    <mergeCell ref="Q153:R153"/>
    <mergeCell ref="C152:D152"/>
    <mergeCell ref="F152:G152"/>
    <mergeCell ref="H152:I152"/>
    <mergeCell ref="L152:M152"/>
    <mergeCell ref="O152:P152"/>
    <mergeCell ref="Q152:R152"/>
    <mergeCell ref="C151:D151"/>
    <mergeCell ref="F151:G151"/>
    <mergeCell ref="H151:I151"/>
    <mergeCell ref="L151:M151"/>
    <mergeCell ref="O151:P151"/>
    <mergeCell ref="Q151:R151"/>
    <mergeCell ref="C150:D150"/>
    <mergeCell ref="F150:G150"/>
    <mergeCell ref="H150:I150"/>
    <mergeCell ref="L150:M150"/>
    <mergeCell ref="O150:P150"/>
    <mergeCell ref="Q150:R150"/>
    <mergeCell ref="C149:D149"/>
    <mergeCell ref="F149:G149"/>
    <mergeCell ref="H149:I149"/>
    <mergeCell ref="L149:M149"/>
    <mergeCell ref="O149:P149"/>
    <mergeCell ref="Q149:R149"/>
    <mergeCell ref="C148:D148"/>
    <mergeCell ref="F148:G148"/>
    <mergeCell ref="H148:I148"/>
    <mergeCell ref="L148:M148"/>
    <mergeCell ref="O148:P148"/>
    <mergeCell ref="Q148:R148"/>
    <mergeCell ref="C147:D147"/>
    <mergeCell ref="F147:G147"/>
    <mergeCell ref="H147:I147"/>
    <mergeCell ref="L147:M147"/>
    <mergeCell ref="O147:P147"/>
    <mergeCell ref="Q147:R147"/>
    <mergeCell ref="C146:D146"/>
    <mergeCell ref="F146:G146"/>
    <mergeCell ref="H146:I146"/>
    <mergeCell ref="L146:M146"/>
    <mergeCell ref="O146:P146"/>
    <mergeCell ref="Q146:R146"/>
    <mergeCell ref="C145:D145"/>
    <mergeCell ref="F145:G145"/>
    <mergeCell ref="H145:I145"/>
    <mergeCell ref="L145:M145"/>
    <mergeCell ref="O145:P145"/>
    <mergeCell ref="Q145:R145"/>
    <mergeCell ref="C144:D144"/>
    <mergeCell ref="F144:G144"/>
    <mergeCell ref="H144:I144"/>
    <mergeCell ref="L144:M144"/>
    <mergeCell ref="O144:P144"/>
    <mergeCell ref="Q144:R144"/>
    <mergeCell ref="A140:R140"/>
    <mergeCell ref="A141:R141"/>
    <mergeCell ref="B142:I142"/>
    <mergeCell ref="K142:R142"/>
    <mergeCell ref="C143:D143"/>
    <mergeCell ref="F143:G143"/>
    <mergeCell ref="H143:I143"/>
    <mergeCell ref="L143:M143"/>
    <mergeCell ref="O143:P143"/>
    <mergeCell ref="Q143:R143"/>
    <mergeCell ref="C139:D139"/>
    <mergeCell ref="F139:G139"/>
    <mergeCell ref="H139:I139"/>
    <mergeCell ref="L139:M139"/>
    <mergeCell ref="O139:P139"/>
    <mergeCell ref="Q139:R139"/>
    <mergeCell ref="C138:D138"/>
    <mergeCell ref="F138:G138"/>
    <mergeCell ref="H138:I138"/>
    <mergeCell ref="L138:M138"/>
    <mergeCell ref="O138:P138"/>
    <mergeCell ref="Q138:R138"/>
    <mergeCell ref="C137:D137"/>
    <mergeCell ref="F137:G137"/>
    <mergeCell ref="H137:I137"/>
    <mergeCell ref="L137:M137"/>
    <mergeCell ref="O137:P137"/>
    <mergeCell ref="Q137:R137"/>
    <mergeCell ref="C136:D136"/>
    <mergeCell ref="F136:G136"/>
    <mergeCell ref="H136:I136"/>
    <mergeCell ref="L136:M136"/>
    <mergeCell ref="O136:P136"/>
    <mergeCell ref="Q136:R136"/>
    <mergeCell ref="C135:D135"/>
    <mergeCell ref="F135:G135"/>
    <mergeCell ref="H135:I135"/>
    <mergeCell ref="L135:M135"/>
    <mergeCell ref="O135:P135"/>
    <mergeCell ref="Q135:R135"/>
    <mergeCell ref="C134:D134"/>
    <mergeCell ref="F134:G134"/>
    <mergeCell ref="H134:I134"/>
    <mergeCell ref="L134:M134"/>
    <mergeCell ref="O134:P134"/>
    <mergeCell ref="Q134:R134"/>
    <mergeCell ref="C133:D133"/>
    <mergeCell ref="F133:G133"/>
    <mergeCell ref="H133:I133"/>
    <mergeCell ref="L133:M133"/>
    <mergeCell ref="O133:P133"/>
    <mergeCell ref="Q133:R133"/>
    <mergeCell ref="C132:D132"/>
    <mergeCell ref="F132:G132"/>
    <mergeCell ref="H132:I132"/>
    <mergeCell ref="L132:M132"/>
    <mergeCell ref="O132:P132"/>
    <mergeCell ref="Q132:R132"/>
    <mergeCell ref="C131:D131"/>
    <mergeCell ref="F131:G131"/>
    <mergeCell ref="H131:I131"/>
    <mergeCell ref="L131:M131"/>
    <mergeCell ref="O131:P131"/>
    <mergeCell ref="Q131:R131"/>
    <mergeCell ref="C130:D130"/>
    <mergeCell ref="F130:G130"/>
    <mergeCell ref="H130:I130"/>
    <mergeCell ref="L130:M130"/>
    <mergeCell ref="O130:P130"/>
    <mergeCell ref="Q130:R130"/>
    <mergeCell ref="C129:D129"/>
    <mergeCell ref="F129:G129"/>
    <mergeCell ref="H129:I129"/>
    <mergeCell ref="L129:M129"/>
    <mergeCell ref="O129:P129"/>
    <mergeCell ref="Q129:R129"/>
    <mergeCell ref="C128:D128"/>
    <mergeCell ref="F128:G128"/>
    <mergeCell ref="H128:I128"/>
    <mergeCell ref="L128:M128"/>
    <mergeCell ref="O128:P128"/>
    <mergeCell ref="Q128:R128"/>
    <mergeCell ref="C127:D127"/>
    <mergeCell ref="F127:G127"/>
    <mergeCell ref="H127:I127"/>
    <mergeCell ref="L127:M127"/>
    <mergeCell ref="O127:P127"/>
    <mergeCell ref="Q127:R127"/>
    <mergeCell ref="A111:R111"/>
    <mergeCell ref="B112:I112"/>
    <mergeCell ref="K112:R112"/>
    <mergeCell ref="A125:R125"/>
    <mergeCell ref="B126:I126"/>
    <mergeCell ref="K126:R126"/>
    <mergeCell ref="A84:R84"/>
    <mergeCell ref="A85:R85"/>
    <mergeCell ref="B86:I86"/>
    <mergeCell ref="K86:R86"/>
    <mergeCell ref="A19:R19"/>
    <mergeCell ref="B21:I21"/>
    <mergeCell ref="K21:R21"/>
    <mergeCell ref="A55:R55"/>
    <mergeCell ref="B56:I56"/>
    <mergeCell ref="K56:R56"/>
    <mergeCell ref="A1:R1"/>
    <mergeCell ref="A2:R2"/>
    <mergeCell ref="A3:R3"/>
    <mergeCell ref="A4:R4"/>
    <mergeCell ref="B5:I5"/>
    <mergeCell ref="K5:R5"/>
    <mergeCell ref="A69:R69"/>
    <mergeCell ref="B70:I70"/>
    <mergeCell ref="K70:R7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0A93D-2A20-496B-8496-B272399F2E89}">
  <sheetPr codeName="Hoja15"/>
  <dimension ref="A1:X80"/>
  <sheetViews>
    <sheetView workbookViewId="0">
      <selection activeCell="D20" sqref="D20"/>
    </sheetView>
  </sheetViews>
  <sheetFormatPr baseColWidth="10" defaultColWidth="0" defaultRowHeight="15" customHeight="1" zeroHeight="1" x14ac:dyDescent="0.25"/>
  <cols>
    <col min="1" max="1" width="29.85546875" bestFit="1" customWidth="1"/>
    <col min="2" max="4" width="11.42578125" style="298" customWidth="1"/>
    <col min="5" max="5" width="12.28515625" style="298" bestFit="1" customWidth="1"/>
    <col min="6" max="8" width="12.7109375" style="298" customWidth="1"/>
    <col min="9" max="9" width="11.42578125" style="298" customWidth="1"/>
    <col min="10" max="10" width="1.28515625" style="298" customWidth="1"/>
    <col min="11" max="12" width="12.5703125" style="298" customWidth="1"/>
    <col min="13" max="15" width="11.42578125" style="298" customWidth="1"/>
    <col min="16" max="17" width="14" style="298" customWidth="1"/>
    <col min="18" max="18" width="11.42578125" style="298" customWidth="1"/>
    <col min="19" max="22" width="11.42578125" hidden="1" customWidth="1"/>
    <col min="23" max="23" width="24" hidden="1" customWidth="1"/>
    <col min="24" max="16384" width="11.42578125" hidden="1"/>
  </cols>
  <sheetData>
    <row r="1" spans="1:24" ht="53.25" customHeight="1" x14ac:dyDescent="0.25">
      <c r="A1" s="299" t="s">
        <v>0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</row>
    <row r="2" spans="1:24" ht="21" x14ac:dyDescent="0.35">
      <c r="A2" s="480" t="s">
        <v>92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</row>
    <row r="3" spans="1:24" ht="21" x14ac:dyDescent="0.25">
      <c r="A3" s="302" t="s">
        <v>93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4"/>
    </row>
    <row r="4" spans="1:24" ht="21" x14ac:dyDescent="0.35">
      <c r="A4" s="481" t="s">
        <v>94</v>
      </c>
      <c r="B4" s="481"/>
      <c r="C4" s="481"/>
      <c r="D4" s="481"/>
      <c r="E4" s="481"/>
      <c r="F4" s="481"/>
      <c r="G4" s="481"/>
      <c r="H4" s="481"/>
      <c r="I4" s="481"/>
      <c r="J4" s="481"/>
      <c r="K4" s="481"/>
      <c r="L4" s="481"/>
      <c r="M4" s="481"/>
      <c r="N4" s="481"/>
      <c r="O4" s="481"/>
      <c r="P4" s="481"/>
      <c r="Q4" s="481"/>
      <c r="R4" s="481"/>
    </row>
    <row r="5" spans="1:24" x14ac:dyDescent="0.25">
      <c r="A5" s="53"/>
      <c r="B5" s="308" t="s">
        <v>116</v>
      </c>
      <c r="C5" s="309"/>
      <c r="D5" s="309"/>
      <c r="E5" s="309"/>
      <c r="F5" s="309"/>
      <c r="G5" s="309"/>
      <c r="H5" s="309"/>
      <c r="I5" s="310"/>
      <c r="J5" s="259"/>
      <c r="K5" s="308" t="str">
        <f>CONCATENATE("acumulado ",B5)</f>
        <v>acumulado julio</v>
      </c>
      <c r="L5" s="309"/>
      <c r="M5" s="309"/>
      <c r="N5" s="309"/>
      <c r="O5" s="309"/>
      <c r="P5" s="309"/>
      <c r="Q5" s="309"/>
      <c r="R5" s="310"/>
    </row>
    <row r="6" spans="1:24" x14ac:dyDescent="0.25">
      <c r="A6" s="3"/>
      <c r="B6" s="260">
        <v>2019</v>
      </c>
      <c r="C6" s="260">
        <v>2021</v>
      </c>
      <c r="D6" s="260">
        <v>2022</v>
      </c>
      <c r="E6" s="4" t="s">
        <v>4</v>
      </c>
      <c r="F6" s="4" t="s">
        <v>5</v>
      </c>
      <c r="G6" s="4" t="s">
        <v>6</v>
      </c>
      <c r="H6" s="4" t="s">
        <v>7</v>
      </c>
      <c r="I6" s="260" t="s">
        <v>95</v>
      </c>
      <c r="J6" s="261"/>
      <c r="K6" s="260">
        <v>2019</v>
      </c>
      <c r="L6" s="260">
        <v>2021</v>
      </c>
      <c r="M6" s="260">
        <v>2022</v>
      </c>
      <c r="N6" s="4" t="s">
        <v>4</v>
      </c>
      <c r="O6" s="4" t="s">
        <v>5</v>
      </c>
      <c r="P6" s="4" t="s">
        <v>6</v>
      </c>
      <c r="Q6" s="4" t="s">
        <v>7</v>
      </c>
      <c r="R6" s="260" t="s">
        <v>95</v>
      </c>
      <c r="X6" s="262"/>
    </row>
    <row r="7" spans="1:24" x14ac:dyDescent="0.25">
      <c r="A7" s="263" t="s">
        <v>96</v>
      </c>
      <c r="B7" s="264">
        <v>718965</v>
      </c>
      <c r="C7" s="264">
        <v>403216</v>
      </c>
      <c r="D7" s="264">
        <v>721093</v>
      </c>
      <c r="E7" s="265">
        <f t="shared" ref="E7:E9" si="0">IFERROR(D7/C7-1,"-")</f>
        <v>0.78835413277250899</v>
      </c>
      <c r="F7" s="265">
        <f t="shared" ref="F7:F9" si="1">IFERROR(D7/B7-1,"-")</f>
        <v>2.9598102828372053E-3</v>
      </c>
      <c r="G7" s="264">
        <f t="shared" ref="G7:G9" si="2">IFERROR(D7-C7,"-")</f>
        <v>317877</v>
      </c>
      <c r="H7" s="264">
        <f t="shared" ref="H7:H9" si="3">IFERROR(D7-B7,"-")</f>
        <v>2128</v>
      </c>
      <c r="I7" s="265">
        <f>D7/$D$7</f>
        <v>1</v>
      </c>
      <c r="J7" s="266"/>
      <c r="K7" s="264">
        <v>4842469</v>
      </c>
      <c r="L7" s="264">
        <v>1410641</v>
      </c>
      <c r="M7" s="264">
        <v>4455943</v>
      </c>
      <c r="N7" s="265">
        <f t="shared" ref="N7:N9" si="4">IFERROR(M7/L7-1,"-")</f>
        <v>2.1588072372772378</v>
      </c>
      <c r="O7" s="265">
        <f t="shared" ref="O7:O9" si="5">IFERROR(M7/K7-1,"-")</f>
        <v>-7.9820025693504659E-2</v>
      </c>
      <c r="P7" s="264">
        <f t="shared" ref="P7:P9" si="6">IFERROR(M7-L7,"-")</f>
        <v>3045302</v>
      </c>
      <c r="Q7" s="264">
        <f t="shared" ref="Q7:Q9" si="7">IFERROR(M7-K7,"-")</f>
        <v>-386526</v>
      </c>
      <c r="R7" s="265">
        <f>M7/$M$7</f>
        <v>1</v>
      </c>
      <c r="X7" s="267"/>
    </row>
    <row r="8" spans="1:24" x14ac:dyDescent="0.25">
      <c r="A8" s="268" t="s">
        <v>97</v>
      </c>
      <c r="B8" s="269">
        <v>662384</v>
      </c>
      <c r="C8" s="269">
        <v>392489</v>
      </c>
      <c r="D8" s="269">
        <v>674358</v>
      </c>
      <c r="E8" s="270">
        <f t="shared" si="0"/>
        <v>0.71815770633062326</v>
      </c>
      <c r="F8" s="271">
        <f t="shared" si="1"/>
        <v>1.8077127466846976E-2</v>
      </c>
      <c r="G8" s="269">
        <f t="shared" si="2"/>
        <v>281869</v>
      </c>
      <c r="H8" s="269">
        <f t="shared" si="3"/>
        <v>11974</v>
      </c>
      <c r="I8" s="270">
        <f>D8/$D$7</f>
        <v>0.93518866498496034</v>
      </c>
      <c r="J8" s="261"/>
      <c r="K8" s="269">
        <v>4353524</v>
      </c>
      <c r="L8" s="269">
        <v>1380471</v>
      </c>
      <c r="M8" s="269">
        <v>4103308</v>
      </c>
      <c r="N8" s="270">
        <f t="shared" si="4"/>
        <v>1.9723971021484696</v>
      </c>
      <c r="O8" s="270">
        <f t="shared" si="5"/>
        <v>-5.7474358703431982E-2</v>
      </c>
      <c r="P8" s="269">
        <f t="shared" si="6"/>
        <v>2722837</v>
      </c>
      <c r="Q8" s="269">
        <f t="shared" si="7"/>
        <v>-250216</v>
      </c>
      <c r="R8" s="270">
        <f t="shared" ref="R8:R9" si="8">M8/$M$7</f>
        <v>0.92086186919356916</v>
      </c>
    </row>
    <row r="9" spans="1:24" x14ac:dyDescent="0.25">
      <c r="A9" s="268" t="s">
        <v>98</v>
      </c>
      <c r="B9" s="269">
        <v>56581</v>
      </c>
      <c r="C9" s="269">
        <v>10727</v>
      </c>
      <c r="D9" s="269">
        <v>46735</v>
      </c>
      <c r="E9" s="270">
        <f t="shared" si="0"/>
        <v>3.3567633075417174</v>
      </c>
      <c r="F9" s="271">
        <f t="shared" si="1"/>
        <v>-0.17401601244233933</v>
      </c>
      <c r="G9" s="269">
        <f t="shared" si="2"/>
        <v>36008</v>
      </c>
      <c r="H9" s="269">
        <f t="shared" si="3"/>
        <v>-9846</v>
      </c>
      <c r="I9" s="270">
        <f>D9/$D$7</f>
        <v>6.4811335015039676E-2</v>
      </c>
      <c r="J9" s="261"/>
      <c r="K9" s="269">
        <v>488945</v>
      </c>
      <c r="L9" s="269">
        <v>30170</v>
      </c>
      <c r="M9" s="269">
        <v>352635</v>
      </c>
      <c r="N9" s="270">
        <f t="shared" si="4"/>
        <v>10.688266489890619</v>
      </c>
      <c r="O9" s="270">
        <f t="shared" si="5"/>
        <v>-0.27878391230097455</v>
      </c>
      <c r="P9" s="269">
        <f t="shared" si="6"/>
        <v>322465</v>
      </c>
      <c r="Q9" s="269">
        <f t="shared" si="7"/>
        <v>-136310</v>
      </c>
      <c r="R9" s="270">
        <f t="shared" si="8"/>
        <v>7.9138130806430868E-2</v>
      </c>
    </row>
    <row r="10" spans="1:24" ht="21" x14ac:dyDescent="0.35">
      <c r="A10" s="481" t="s">
        <v>99</v>
      </c>
      <c r="B10" s="481"/>
      <c r="C10" s="481"/>
      <c r="D10" s="481"/>
      <c r="E10" s="481"/>
      <c r="F10" s="481"/>
      <c r="G10" s="481"/>
      <c r="H10" s="481"/>
      <c r="I10" s="481"/>
      <c r="J10" s="481"/>
      <c r="K10" s="481"/>
      <c r="L10" s="481"/>
      <c r="M10" s="481"/>
      <c r="N10" s="481"/>
      <c r="O10" s="481"/>
      <c r="P10" s="481"/>
      <c r="Q10" s="481"/>
      <c r="R10" s="481"/>
    </row>
    <row r="11" spans="1:24" x14ac:dyDescent="0.25">
      <c r="A11" s="53"/>
      <c r="B11" s="308" t="s">
        <v>116</v>
      </c>
      <c r="C11" s="309"/>
      <c r="D11" s="309"/>
      <c r="E11" s="309"/>
      <c r="F11" s="309"/>
      <c r="G11" s="309"/>
      <c r="H11" s="309"/>
      <c r="I11" s="310"/>
      <c r="J11" s="259"/>
      <c r="K11" s="308" t="str">
        <f>CONCATENATE("acumulado ",B11)</f>
        <v>acumulado julio</v>
      </c>
      <c r="L11" s="309"/>
      <c r="M11" s="309"/>
      <c r="N11" s="309"/>
      <c r="O11" s="309"/>
      <c r="P11" s="309"/>
      <c r="Q11" s="309"/>
      <c r="R11" s="310"/>
      <c r="W11" s="272"/>
    </row>
    <row r="12" spans="1:24" x14ac:dyDescent="0.25">
      <c r="A12" s="3" t="s">
        <v>100</v>
      </c>
      <c r="B12" s="260">
        <v>2019</v>
      </c>
      <c r="C12" s="260">
        <v>2021</v>
      </c>
      <c r="D12" s="260">
        <v>2022</v>
      </c>
      <c r="E12" s="4" t="s">
        <v>4</v>
      </c>
      <c r="F12" s="4" t="s">
        <v>5</v>
      </c>
      <c r="G12" s="4" t="s">
        <v>6</v>
      </c>
      <c r="H12" s="4" t="s">
        <v>7</v>
      </c>
      <c r="I12" s="260" t="s">
        <v>95</v>
      </c>
      <c r="J12" s="261"/>
      <c r="K12" s="260">
        <v>2019</v>
      </c>
      <c r="L12" s="260">
        <v>2021</v>
      </c>
      <c r="M12" s="260">
        <v>2022</v>
      </c>
      <c r="N12" s="4" t="s">
        <v>4</v>
      </c>
      <c r="O12" s="4" t="s">
        <v>5</v>
      </c>
      <c r="P12" s="4" t="s">
        <v>6</v>
      </c>
      <c r="Q12" s="4" t="s">
        <v>7</v>
      </c>
      <c r="R12" s="260" t="s">
        <v>95</v>
      </c>
      <c r="W12" s="273"/>
    </row>
    <row r="13" spans="1:24" x14ac:dyDescent="0.25">
      <c r="A13" s="274" t="s">
        <v>101</v>
      </c>
      <c r="B13" s="275">
        <v>718965</v>
      </c>
      <c r="C13" s="275">
        <v>403216</v>
      </c>
      <c r="D13" s="275">
        <v>721093</v>
      </c>
      <c r="E13" s="276">
        <f>IFERROR(D13/C13-1,"-")</f>
        <v>0.78835413277250899</v>
      </c>
      <c r="F13" s="276">
        <f>IFERROR(D13/B13-1,"-")</f>
        <v>2.9598102828372053E-3</v>
      </c>
      <c r="G13" s="275">
        <f>IFERROR(D13-C13,"-")</f>
        <v>317877</v>
      </c>
      <c r="H13" s="275">
        <f>IFERROR(D13-B13,"-")</f>
        <v>2128</v>
      </c>
      <c r="I13" s="276">
        <f>IFERROR(D13/$D$7,"-")</f>
        <v>1</v>
      </c>
      <c r="J13" s="266"/>
      <c r="K13" s="264">
        <v>4842469</v>
      </c>
      <c r="L13" s="264">
        <v>1410641</v>
      </c>
      <c r="M13" s="264">
        <v>4455943</v>
      </c>
      <c r="N13" s="265">
        <f t="shared" ref="N13:N36" si="9">IFERROR(M13/L13-1,"-")</f>
        <v>2.1588072372772378</v>
      </c>
      <c r="O13" s="265">
        <f t="shared" ref="O13:O36" si="10">IFERROR(M13/K13-1,"-")</f>
        <v>-7.9820025693504659E-2</v>
      </c>
      <c r="P13" s="264">
        <f t="shared" ref="P13:P36" si="11">IFERROR(M13-L13,"-")</f>
        <v>3045302</v>
      </c>
      <c r="Q13" s="264">
        <f t="shared" ref="Q13:Q36" si="12">IFERROR(M13-K13,"-")</f>
        <v>-386526</v>
      </c>
      <c r="R13" s="265">
        <f>M13/$M$13</f>
        <v>1</v>
      </c>
      <c r="W13" s="273"/>
    </row>
    <row r="14" spans="1:24" x14ac:dyDescent="0.25">
      <c r="A14" s="277" t="s">
        <v>102</v>
      </c>
      <c r="B14" s="278">
        <v>320668</v>
      </c>
      <c r="C14" s="278">
        <v>245909</v>
      </c>
      <c r="D14" s="278">
        <v>314285</v>
      </c>
      <c r="E14" s="279">
        <f t="shared" ref="E14:E36" si="13">IFERROR(D14/C14-1,"-")</f>
        <v>0.27805407691463113</v>
      </c>
      <c r="F14" s="279">
        <f t="shared" ref="F14:F36" si="14">IFERROR(D14/B14-1,"-")</f>
        <v>-1.9905322638991141E-2</v>
      </c>
      <c r="G14" s="278">
        <f t="shared" ref="G14:G36" si="15">IFERROR(D14-C14,"-")</f>
        <v>68376</v>
      </c>
      <c r="H14" s="278">
        <f t="shared" ref="H14:H36" si="16">IFERROR(D14-B14,"-")</f>
        <v>-6383</v>
      </c>
      <c r="I14" s="279">
        <f t="shared" ref="I14:I20" si="17">IFERROR(D14/$D$7,"-")</f>
        <v>0.43584530705470725</v>
      </c>
      <c r="J14" s="266"/>
      <c r="K14" s="278">
        <v>1925908</v>
      </c>
      <c r="L14" s="278">
        <v>949799</v>
      </c>
      <c r="M14" s="278">
        <v>1745277</v>
      </c>
      <c r="N14" s="279">
        <f t="shared" si="9"/>
        <v>0.83752246527949592</v>
      </c>
      <c r="O14" s="279">
        <f t="shared" si="10"/>
        <v>-9.3790046045813202E-2</v>
      </c>
      <c r="P14" s="278">
        <f t="shared" si="11"/>
        <v>795478</v>
      </c>
      <c r="Q14" s="278">
        <f t="shared" si="12"/>
        <v>-180631</v>
      </c>
      <c r="R14" s="279">
        <f t="shared" ref="R14:R36" si="18">M14/$M$13</f>
        <v>0.39167399582983892</v>
      </c>
    </row>
    <row r="15" spans="1:24" x14ac:dyDescent="0.25">
      <c r="A15" s="268" t="s">
        <v>103</v>
      </c>
      <c r="B15" s="269">
        <v>130272</v>
      </c>
      <c r="C15" s="269">
        <v>120520</v>
      </c>
      <c r="D15" s="269">
        <v>152458</v>
      </c>
      <c r="E15" s="270">
        <f t="shared" si="13"/>
        <v>0.26500165947560572</v>
      </c>
      <c r="F15" s="270">
        <f t="shared" si="14"/>
        <v>0.17030520756570877</v>
      </c>
      <c r="G15" s="269">
        <f t="shared" si="15"/>
        <v>31938</v>
      </c>
      <c r="H15" s="269">
        <f t="shared" si="16"/>
        <v>22186</v>
      </c>
      <c r="I15" s="270">
        <f t="shared" si="17"/>
        <v>0.21142626540543313</v>
      </c>
      <c r="J15" s="261"/>
      <c r="K15" s="269">
        <v>691039</v>
      </c>
      <c r="L15" s="269">
        <v>438340</v>
      </c>
      <c r="M15" s="269">
        <v>737488</v>
      </c>
      <c r="N15" s="270">
        <f t="shared" si="9"/>
        <v>0.6824565405849341</v>
      </c>
      <c r="O15" s="270">
        <f t="shared" si="10"/>
        <v>6.7216177379279651E-2</v>
      </c>
      <c r="P15" s="269">
        <f t="shared" si="11"/>
        <v>299148</v>
      </c>
      <c r="Q15" s="269">
        <f t="shared" si="12"/>
        <v>46449</v>
      </c>
      <c r="R15" s="270">
        <f t="shared" si="18"/>
        <v>0.16550660544804993</v>
      </c>
    </row>
    <row r="16" spans="1:24" x14ac:dyDescent="0.25">
      <c r="A16" s="280" t="s">
        <v>104</v>
      </c>
      <c r="B16" s="281">
        <v>190396</v>
      </c>
      <c r="C16" s="281">
        <v>125389</v>
      </c>
      <c r="D16" s="281">
        <v>161827</v>
      </c>
      <c r="E16" s="282">
        <f t="shared" si="13"/>
        <v>0.29059965387713427</v>
      </c>
      <c r="F16" s="282">
        <f t="shared" si="14"/>
        <v>-0.15005042122733669</v>
      </c>
      <c r="G16" s="281">
        <f t="shared" si="15"/>
        <v>36438</v>
      </c>
      <c r="H16" s="281">
        <f t="shared" si="16"/>
        <v>-28569</v>
      </c>
      <c r="I16" s="282">
        <f t="shared" si="17"/>
        <v>0.22441904164927409</v>
      </c>
      <c r="J16" s="261"/>
      <c r="K16" s="281">
        <v>914201</v>
      </c>
      <c r="L16" s="281">
        <v>265550</v>
      </c>
      <c r="M16" s="281">
        <v>693504</v>
      </c>
      <c r="N16" s="282">
        <f t="shared" si="9"/>
        <v>1.6115759743927698</v>
      </c>
      <c r="O16" s="282">
        <f t="shared" si="10"/>
        <v>-0.24140971186861537</v>
      </c>
      <c r="P16" s="281">
        <f t="shared" si="11"/>
        <v>427954</v>
      </c>
      <c r="Q16" s="281">
        <f t="shared" si="12"/>
        <v>-220697</v>
      </c>
      <c r="R16" s="282">
        <f t="shared" si="18"/>
        <v>0.1556357430963547</v>
      </c>
    </row>
    <row r="17" spans="1:19" x14ac:dyDescent="0.25">
      <c r="A17" s="277" t="s">
        <v>105</v>
      </c>
      <c r="B17" s="278">
        <v>398297</v>
      </c>
      <c r="C17" s="278">
        <v>157307</v>
      </c>
      <c r="D17" s="278">
        <v>406808</v>
      </c>
      <c r="E17" s="279">
        <f t="shared" si="13"/>
        <v>1.5860769069399328</v>
      </c>
      <c r="F17" s="279">
        <f t="shared" si="14"/>
        <v>2.1368476287795257E-2</v>
      </c>
      <c r="G17" s="278">
        <f t="shared" si="15"/>
        <v>249501</v>
      </c>
      <c r="H17" s="278">
        <f t="shared" si="16"/>
        <v>8511</v>
      </c>
      <c r="I17" s="279">
        <f t="shared" si="17"/>
        <v>0.56415469294529275</v>
      </c>
      <c r="J17" s="266"/>
      <c r="K17" s="278">
        <v>2916561</v>
      </c>
      <c r="L17" s="278">
        <v>460842</v>
      </c>
      <c r="M17" s="278">
        <v>2710666</v>
      </c>
      <c r="N17" s="279">
        <f t="shared" si="9"/>
        <v>4.8819855829112795</v>
      </c>
      <c r="O17" s="279">
        <f t="shared" si="10"/>
        <v>-7.0595128989244471E-2</v>
      </c>
      <c r="P17" s="278">
        <f t="shared" si="11"/>
        <v>2249824</v>
      </c>
      <c r="Q17" s="278">
        <f t="shared" si="12"/>
        <v>-205895</v>
      </c>
      <c r="R17" s="279">
        <f t="shared" si="18"/>
        <v>0.60832600417016103</v>
      </c>
    </row>
    <row r="18" spans="1:19" x14ac:dyDescent="0.25">
      <c r="A18" s="268" t="s">
        <v>106</v>
      </c>
      <c r="B18" s="269">
        <v>194437</v>
      </c>
      <c r="C18" s="269">
        <v>29569</v>
      </c>
      <c r="D18" s="269">
        <v>211513</v>
      </c>
      <c r="E18" s="270">
        <f t="shared" si="13"/>
        <v>6.1532009875207141</v>
      </c>
      <c r="F18" s="270">
        <f t="shared" si="14"/>
        <v>8.7822790929709793E-2</v>
      </c>
      <c r="G18" s="269">
        <f t="shared" si="15"/>
        <v>181944</v>
      </c>
      <c r="H18" s="269">
        <f t="shared" si="16"/>
        <v>17076</v>
      </c>
      <c r="I18" s="270">
        <f t="shared" si="17"/>
        <v>0.29332277528696021</v>
      </c>
      <c r="J18" s="261"/>
      <c r="K18" s="269">
        <v>1313373</v>
      </c>
      <c r="L18" s="269">
        <v>43148</v>
      </c>
      <c r="M18" s="269">
        <v>1258514</v>
      </c>
      <c r="N18" s="270">
        <f t="shared" si="9"/>
        <v>28.167377398720681</v>
      </c>
      <c r="O18" s="270">
        <f t="shared" si="10"/>
        <v>-4.1769550615095685E-2</v>
      </c>
      <c r="P18" s="269">
        <f t="shared" si="11"/>
        <v>1215366</v>
      </c>
      <c r="Q18" s="269">
        <f t="shared" si="12"/>
        <v>-54859</v>
      </c>
      <c r="R18" s="270">
        <f t="shared" si="18"/>
        <v>0.28243494138053382</v>
      </c>
      <c r="S18" s="283"/>
    </row>
    <row r="19" spans="1:19" x14ac:dyDescent="0.25">
      <c r="A19" s="268" t="s">
        <v>26</v>
      </c>
      <c r="B19" s="269">
        <v>57395</v>
      </c>
      <c r="C19" s="269">
        <v>34080</v>
      </c>
      <c r="D19" s="269">
        <v>40798</v>
      </c>
      <c r="E19" s="270">
        <f t="shared" si="13"/>
        <v>0.19712441314553986</v>
      </c>
      <c r="F19" s="270">
        <f t="shared" si="14"/>
        <v>-0.28917153062113421</v>
      </c>
      <c r="G19" s="269">
        <f t="shared" si="15"/>
        <v>6718</v>
      </c>
      <c r="H19" s="269">
        <f t="shared" si="16"/>
        <v>-16597</v>
      </c>
      <c r="I19" s="270">
        <f t="shared" si="17"/>
        <v>5.6578000341148786E-2</v>
      </c>
      <c r="J19" s="261"/>
      <c r="K19" s="269">
        <v>485937</v>
      </c>
      <c r="L19" s="269">
        <v>112394</v>
      </c>
      <c r="M19" s="269">
        <v>363971</v>
      </c>
      <c r="N19" s="270">
        <f t="shared" si="9"/>
        <v>2.2383490221897966</v>
      </c>
      <c r="O19" s="270">
        <f t="shared" si="10"/>
        <v>-0.25099138365672913</v>
      </c>
      <c r="P19" s="269">
        <f t="shared" si="11"/>
        <v>251577</v>
      </c>
      <c r="Q19" s="269">
        <f t="shared" si="12"/>
        <v>-121966</v>
      </c>
      <c r="R19" s="270">
        <f t="shared" si="18"/>
        <v>8.1682148986196634E-2</v>
      </c>
      <c r="S19" s="283"/>
    </row>
    <row r="20" spans="1:19" x14ac:dyDescent="0.25">
      <c r="A20" s="268" t="s">
        <v>36</v>
      </c>
      <c r="B20" s="269">
        <v>21208</v>
      </c>
      <c r="C20" s="269">
        <v>15786</v>
      </c>
      <c r="D20" s="269">
        <v>24836</v>
      </c>
      <c r="E20" s="270">
        <f t="shared" si="13"/>
        <v>0.57329279108070441</v>
      </c>
      <c r="F20" s="270">
        <f t="shared" si="14"/>
        <v>0.17106752168992823</v>
      </c>
      <c r="G20" s="269">
        <f t="shared" si="15"/>
        <v>9050</v>
      </c>
      <c r="H20" s="269">
        <f t="shared" si="16"/>
        <v>3628</v>
      </c>
      <c r="I20" s="270">
        <f t="shared" si="17"/>
        <v>3.4442159333123466E-2</v>
      </c>
      <c r="J20" s="261"/>
      <c r="K20" s="269">
        <v>142130</v>
      </c>
      <c r="L20" s="269">
        <v>44613</v>
      </c>
      <c r="M20" s="269">
        <v>138507</v>
      </c>
      <c r="N20" s="270">
        <f t="shared" si="9"/>
        <v>2.1046331786698946</v>
      </c>
      <c r="O20" s="270">
        <f t="shared" si="10"/>
        <v>-2.5490747906845801E-2</v>
      </c>
      <c r="P20" s="269">
        <f t="shared" si="11"/>
        <v>93894</v>
      </c>
      <c r="Q20" s="269">
        <f t="shared" si="12"/>
        <v>-3623</v>
      </c>
      <c r="R20" s="270">
        <f t="shared" si="18"/>
        <v>3.1083656141921025E-2</v>
      </c>
      <c r="S20" s="283"/>
    </row>
    <row r="21" spans="1:19" x14ac:dyDescent="0.25">
      <c r="A21" s="268" t="s">
        <v>31</v>
      </c>
      <c r="B21" s="269" t="s">
        <v>117</v>
      </c>
      <c r="C21" s="269" t="s">
        <v>117</v>
      </c>
      <c r="D21" s="269" t="s">
        <v>117</v>
      </c>
      <c r="E21" s="270" t="str">
        <f t="shared" si="13"/>
        <v>-</v>
      </c>
      <c r="F21" s="270" t="str">
        <f t="shared" si="14"/>
        <v>-</v>
      </c>
      <c r="G21" s="269" t="str">
        <f t="shared" si="15"/>
        <v>-</v>
      </c>
      <c r="H21" s="269" t="str">
        <f t="shared" si="16"/>
        <v>-</v>
      </c>
      <c r="I21" s="270" t="str">
        <f>IFERROR(D21/$D$7,"-")</f>
        <v>-</v>
      </c>
      <c r="J21" s="261"/>
      <c r="K21" s="269">
        <v>57829</v>
      </c>
      <c r="L21" s="269">
        <v>0</v>
      </c>
      <c r="M21" s="269">
        <v>29037</v>
      </c>
      <c r="N21" s="270" t="str">
        <f t="shared" si="9"/>
        <v>-</v>
      </c>
      <c r="O21" s="270">
        <f t="shared" si="10"/>
        <v>-0.49788168565944424</v>
      </c>
      <c r="P21" s="269">
        <f t="shared" si="11"/>
        <v>29037</v>
      </c>
      <c r="Q21" s="269">
        <f t="shared" si="12"/>
        <v>-28792</v>
      </c>
      <c r="R21" s="270">
        <f t="shared" si="18"/>
        <v>6.5164657626904116E-3</v>
      </c>
      <c r="S21" s="283"/>
    </row>
    <row r="22" spans="1:19" x14ac:dyDescent="0.25">
      <c r="A22" s="268" t="s">
        <v>41</v>
      </c>
      <c r="B22" s="269">
        <v>2612</v>
      </c>
      <c r="C22" s="269">
        <v>0</v>
      </c>
      <c r="D22" s="269">
        <v>0</v>
      </c>
      <c r="E22" s="270" t="str">
        <f t="shared" si="13"/>
        <v>-</v>
      </c>
      <c r="F22" s="270">
        <f t="shared" si="14"/>
        <v>-1</v>
      </c>
      <c r="G22" s="269">
        <f t="shared" si="15"/>
        <v>0</v>
      </c>
      <c r="H22" s="269">
        <f t="shared" si="16"/>
        <v>-2612</v>
      </c>
      <c r="I22" s="270">
        <f t="shared" ref="I22:I36" si="19">IFERROR(D22/$D$7,"-")</f>
        <v>0</v>
      </c>
      <c r="J22" s="261"/>
      <c r="K22" s="269">
        <v>62268</v>
      </c>
      <c r="L22" s="269">
        <v>2162</v>
      </c>
      <c r="M22" s="269">
        <v>25790</v>
      </c>
      <c r="N22" s="270">
        <f t="shared" si="9"/>
        <v>10.928769657724329</v>
      </c>
      <c r="O22" s="270">
        <f t="shared" si="10"/>
        <v>-0.58582257339243271</v>
      </c>
      <c r="P22" s="269">
        <f t="shared" si="11"/>
        <v>23628</v>
      </c>
      <c r="Q22" s="269">
        <f t="shared" si="12"/>
        <v>-36478</v>
      </c>
      <c r="R22" s="270">
        <f t="shared" si="18"/>
        <v>5.7877760105997768E-3</v>
      </c>
      <c r="S22" s="283"/>
    </row>
    <row r="23" spans="1:19" x14ac:dyDescent="0.25">
      <c r="A23" s="268" t="s">
        <v>34</v>
      </c>
      <c r="B23" s="269">
        <v>14073</v>
      </c>
      <c r="C23" s="269">
        <v>14160</v>
      </c>
      <c r="D23" s="269">
        <v>17042</v>
      </c>
      <c r="E23" s="270">
        <f t="shared" si="13"/>
        <v>0.20353107344632759</v>
      </c>
      <c r="F23" s="270">
        <f t="shared" si="14"/>
        <v>0.21097136360406443</v>
      </c>
      <c r="G23" s="269">
        <f t="shared" si="15"/>
        <v>2882</v>
      </c>
      <c r="H23" s="269">
        <f t="shared" si="16"/>
        <v>2969</v>
      </c>
      <c r="I23" s="270">
        <f t="shared" si="19"/>
        <v>2.3633567376191419E-2</v>
      </c>
      <c r="J23" s="261"/>
      <c r="K23" s="269">
        <v>99339</v>
      </c>
      <c r="L23" s="269">
        <v>48084</v>
      </c>
      <c r="M23" s="269">
        <v>118647</v>
      </c>
      <c r="N23" s="270">
        <f t="shared" si="9"/>
        <v>1.4674943848265536</v>
      </c>
      <c r="O23" s="270">
        <f t="shared" si="10"/>
        <v>0.1943647510041373</v>
      </c>
      <c r="P23" s="269">
        <f t="shared" si="11"/>
        <v>70563</v>
      </c>
      <c r="Q23" s="269">
        <f t="shared" si="12"/>
        <v>19308</v>
      </c>
      <c r="R23" s="270">
        <f t="shared" si="18"/>
        <v>2.6626687100799989E-2</v>
      </c>
      <c r="S23" s="283"/>
    </row>
    <row r="24" spans="1:19" x14ac:dyDescent="0.25">
      <c r="A24" s="268" t="s">
        <v>35</v>
      </c>
      <c r="B24" s="269">
        <v>16593</v>
      </c>
      <c r="C24" s="269">
        <v>9178</v>
      </c>
      <c r="D24" s="269">
        <v>16069</v>
      </c>
      <c r="E24" s="270">
        <f t="shared" si="13"/>
        <v>0.75081717149705818</v>
      </c>
      <c r="F24" s="270">
        <f t="shared" si="14"/>
        <v>-3.1579581751340902E-2</v>
      </c>
      <c r="G24" s="269">
        <f t="shared" si="15"/>
        <v>6891</v>
      </c>
      <c r="H24" s="269">
        <f t="shared" si="16"/>
        <v>-524</v>
      </c>
      <c r="I24" s="270">
        <f t="shared" si="19"/>
        <v>2.22842268611677E-2</v>
      </c>
      <c r="J24" s="261"/>
      <c r="K24" s="269">
        <v>103798</v>
      </c>
      <c r="L24" s="269">
        <v>20881</v>
      </c>
      <c r="M24" s="269">
        <v>117674</v>
      </c>
      <c r="N24" s="270">
        <f t="shared" si="9"/>
        <v>4.6354580719314207</v>
      </c>
      <c r="O24" s="270">
        <f t="shared" si="10"/>
        <v>0.13368272991772479</v>
      </c>
      <c r="P24" s="269">
        <f t="shared" si="11"/>
        <v>96793</v>
      </c>
      <c r="Q24" s="269">
        <f t="shared" si="12"/>
        <v>13876</v>
      </c>
      <c r="R24" s="270">
        <f t="shared" si="18"/>
        <v>2.6408327036499344E-2</v>
      </c>
      <c r="S24" s="283"/>
    </row>
    <row r="25" spans="1:19" x14ac:dyDescent="0.25">
      <c r="A25" s="268" t="s">
        <v>32</v>
      </c>
      <c r="B25" s="269">
        <v>1392</v>
      </c>
      <c r="C25" s="269">
        <v>1094</v>
      </c>
      <c r="D25" s="269">
        <v>1750</v>
      </c>
      <c r="E25" s="270">
        <f t="shared" si="13"/>
        <v>0.59963436928702007</v>
      </c>
      <c r="F25" s="270">
        <f t="shared" si="14"/>
        <v>0.25718390804597702</v>
      </c>
      <c r="G25" s="269">
        <f t="shared" si="15"/>
        <v>656</v>
      </c>
      <c r="H25" s="269">
        <f t="shared" si="16"/>
        <v>358</v>
      </c>
      <c r="I25" s="270">
        <f t="shared" si="19"/>
        <v>2.4268714298987786E-3</v>
      </c>
      <c r="J25" s="261"/>
      <c r="K25" s="269">
        <v>9785</v>
      </c>
      <c r="L25" s="269">
        <v>8048</v>
      </c>
      <c r="M25" s="269">
        <v>12191</v>
      </c>
      <c r="N25" s="270">
        <f t="shared" si="9"/>
        <v>0.51478628230616308</v>
      </c>
      <c r="O25" s="270">
        <f t="shared" si="10"/>
        <v>0.24588656106285134</v>
      </c>
      <c r="P25" s="269">
        <f t="shared" si="11"/>
        <v>4143</v>
      </c>
      <c r="Q25" s="269">
        <f t="shared" si="12"/>
        <v>2406</v>
      </c>
      <c r="R25" s="270">
        <f t="shared" si="18"/>
        <v>2.7358967563094949E-3</v>
      </c>
      <c r="S25" s="283"/>
    </row>
    <row r="26" spans="1:19" x14ac:dyDescent="0.25">
      <c r="A26" s="268" t="s">
        <v>39</v>
      </c>
      <c r="B26" s="269">
        <v>15346</v>
      </c>
      <c r="C26" s="269">
        <v>12134</v>
      </c>
      <c r="D26" s="269">
        <v>24465</v>
      </c>
      <c r="E26" s="270">
        <f t="shared" si="13"/>
        <v>1.0162353716828747</v>
      </c>
      <c r="F26" s="270">
        <f t="shared" si="14"/>
        <v>0.59422650853642645</v>
      </c>
      <c r="G26" s="269">
        <f t="shared" si="15"/>
        <v>12331</v>
      </c>
      <c r="H26" s="269">
        <f t="shared" si="16"/>
        <v>9119</v>
      </c>
      <c r="I26" s="270">
        <f t="shared" si="19"/>
        <v>3.3927662589984926E-2</v>
      </c>
      <c r="J26" s="261"/>
      <c r="K26" s="269">
        <v>124488</v>
      </c>
      <c r="L26" s="269">
        <v>40052</v>
      </c>
      <c r="M26" s="269">
        <v>169299</v>
      </c>
      <c r="N26" s="270">
        <f t="shared" si="9"/>
        <v>3.2269799260960754</v>
      </c>
      <c r="O26" s="270">
        <f t="shared" si="10"/>
        <v>0.35996240601503748</v>
      </c>
      <c r="P26" s="269">
        <f t="shared" si="11"/>
        <v>129247</v>
      </c>
      <c r="Q26" s="269">
        <f t="shared" si="12"/>
        <v>44811</v>
      </c>
      <c r="R26" s="270">
        <f t="shared" si="18"/>
        <v>3.7993977930148568E-2</v>
      </c>
      <c r="S26" s="283"/>
    </row>
    <row r="27" spans="1:19" x14ac:dyDescent="0.25">
      <c r="A27" s="268" t="s">
        <v>29</v>
      </c>
      <c r="B27" s="269">
        <v>3101</v>
      </c>
      <c r="C27" s="269">
        <v>838</v>
      </c>
      <c r="D27" s="269">
        <v>3141</v>
      </c>
      <c r="E27" s="270">
        <f t="shared" si="13"/>
        <v>2.7482100238663483</v>
      </c>
      <c r="F27" s="270">
        <f t="shared" si="14"/>
        <v>1.2899064817800676E-2</v>
      </c>
      <c r="G27" s="269">
        <f t="shared" si="15"/>
        <v>2303</v>
      </c>
      <c r="H27" s="269">
        <f t="shared" si="16"/>
        <v>40</v>
      </c>
      <c r="I27" s="270">
        <f t="shared" si="19"/>
        <v>4.3558875207497507E-3</v>
      </c>
      <c r="J27" s="261"/>
      <c r="K27" s="269">
        <v>62659</v>
      </c>
      <c r="L27" s="269">
        <v>1015</v>
      </c>
      <c r="M27" s="269">
        <v>49486</v>
      </c>
      <c r="N27" s="270">
        <f t="shared" si="9"/>
        <v>47.754679802955664</v>
      </c>
      <c r="O27" s="270">
        <f t="shared" si="10"/>
        <v>-0.21023316682360071</v>
      </c>
      <c r="P27" s="269">
        <f t="shared" si="11"/>
        <v>48471</v>
      </c>
      <c r="Q27" s="269">
        <f t="shared" si="12"/>
        <v>-13173</v>
      </c>
      <c r="R27" s="270">
        <f t="shared" si="18"/>
        <v>1.1105617823208241E-2</v>
      </c>
      <c r="S27" s="283"/>
    </row>
    <row r="28" spans="1:19" x14ac:dyDescent="0.25">
      <c r="A28" s="268" t="s">
        <v>47</v>
      </c>
      <c r="B28" s="269">
        <v>9848</v>
      </c>
      <c r="C28" s="269">
        <v>11487</v>
      </c>
      <c r="D28" s="269">
        <v>11603</v>
      </c>
      <c r="E28" s="270">
        <f t="shared" si="13"/>
        <v>1.0098372072777861E-2</v>
      </c>
      <c r="F28" s="270">
        <f t="shared" si="14"/>
        <v>0.17820877335499596</v>
      </c>
      <c r="G28" s="269">
        <f t="shared" si="15"/>
        <v>116</v>
      </c>
      <c r="H28" s="269">
        <f t="shared" si="16"/>
        <v>1755</v>
      </c>
      <c r="I28" s="270">
        <f t="shared" si="19"/>
        <v>1.6090850972066015E-2</v>
      </c>
      <c r="J28" s="261"/>
      <c r="K28" s="269">
        <v>66534</v>
      </c>
      <c r="L28" s="269">
        <v>40629</v>
      </c>
      <c r="M28" s="269">
        <v>70525</v>
      </c>
      <c r="N28" s="270">
        <f t="shared" si="9"/>
        <v>0.73582908759752885</v>
      </c>
      <c r="O28" s="270">
        <f t="shared" si="10"/>
        <v>5.9984368894099305E-2</v>
      </c>
      <c r="P28" s="269">
        <f t="shared" si="11"/>
        <v>29896</v>
      </c>
      <c r="Q28" s="269">
        <f t="shared" si="12"/>
        <v>3991</v>
      </c>
      <c r="R28" s="270">
        <f t="shared" si="18"/>
        <v>1.5827177322510634E-2</v>
      </c>
      <c r="S28" s="283"/>
    </row>
    <row r="29" spans="1:19" x14ac:dyDescent="0.25">
      <c r="A29" s="268" t="s">
        <v>37</v>
      </c>
      <c r="B29" s="269">
        <v>14854</v>
      </c>
      <c r="C29" s="269">
        <v>3404</v>
      </c>
      <c r="D29" s="269">
        <v>14393</v>
      </c>
      <c r="E29" s="270">
        <f t="shared" si="13"/>
        <v>3.2282608695652177</v>
      </c>
      <c r="F29" s="270">
        <f t="shared" si="14"/>
        <v>-3.1035411337013596E-2</v>
      </c>
      <c r="G29" s="269">
        <f t="shared" si="15"/>
        <v>10989</v>
      </c>
      <c r="H29" s="269">
        <f t="shared" si="16"/>
        <v>-461</v>
      </c>
      <c r="I29" s="270">
        <f t="shared" si="19"/>
        <v>1.9959977423161784E-2</v>
      </c>
      <c r="J29" s="261"/>
      <c r="K29" s="269">
        <v>91129</v>
      </c>
      <c r="L29" s="269">
        <v>7538</v>
      </c>
      <c r="M29" s="269">
        <v>88739</v>
      </c>
      <c r="N29" s="270">
        <f t="shared" si="9"/>
        <v>10.772220748209074</v>
      </c>
      <c r="O29" s="270">
        <f t="shared" si="10"/>
        <v>-2.6226557956303687E-2</v>
      </c>
      <c r="P29" s="269">
        <f t="shared" si="11"/>
        <v>81201</v>
      </c>
      <c r="Q29" s="269">
        <f t="shared" si="12"/>
        <v>-2390</v>
      </c>
      <c r="R29" s="270">
        <f t="shared" si="18"/>
        <v>1.991475205136152E-2</v>
      </c>
      <c r="S29" s="283"/>
    </row>
    <row r="30" spans="1:19" x14ac:dyDescent="0.25">
      <c r="A30" s="268" t="s">
        <v>48</v>
      </c>
      <c r="B30" s="269">
        <v>6585</v>
      </c>
      <c r="C30" s="269">
        <v>6122</v>
      </c>
      <c r="D30" s="269">
        <v>7367</v>
      </c>
      <c r="E30" s="270">
        <f t="shared" si="13"/>
        <v>0.20336491342698459</v>
      </c>
      <c r="F30" s="270">
        <f t="shared" si="14"/>
        <v>0.11875474563401678</v>
      </c>
      <c r="G30" s="269">
        <f t="shared" si="15"/>
        <v>1245</v>
      </c>
      <c r="H30" s="269">
        <f t="shared" si="16"/>
        <v>782</v>
      </c>
      <c r="I30" s="270">
        <f t="shared" si="19"/>
        <v>1.0216435328036745E-2</v>
      </c>
      <c r="J30" s="261"/>
      <c r="K30" s="269">
        <v>57300</v>
      </c>
      <c r="L30" s="269">
        <v>24961</v>
      </c>
      <c r="M30" s="269">
        <v>49274</v>
      </c>
      <c r="N30" s="270">
        <f t="shared" si="9"/>
        <v>0.97403950162253117</v>
      </c>
      <c r="O30" s="270">
        <f t="shared" si="10"/>
        <v>-0.14006980802792324</v>
      </c>
      <c r="P30" s="269">
        <f t="shared" si="11"/>
        <v>24313</v>
      </c>
      <c r="Q30" s="269">
        <f t="shared" si="12"/>
        <v>-8026</v>
      </c>
      <c r="R30" s="270">
        <f t="shared" si="18"/>
        <v>1.1058040913000907E-2</v>
      </c>
      <c r="S30" s="283"/>
    </row>
    <row r="31" spans="1:19" x14ac:dyDescent="0.25">
      <c r="A31" s="268" t="s">
        <v>40</v>
      </c>
      <c r="B31" s="269">
        <v>3396</v>
      </c>
      <c r="C31" s="269">
        <v>0</v>
      </c>
      <c r="D31" s="269">
        <v>182</v>
      </c>
      <c r="E31" s="270" t="str">
        <f t="shared" si="13"/>
        <v>-</v>
      </c>
      <c r="F31" s="270">
        <f t="shared" si="14"/>
        <v>-0.94640753828032975</v>
      </c>
      <c r="G31" s="269">
        <f t="shared" si="15"/>
        <v>182</v>
      </c>
      <c r="H31" s="269">
        <f t="shared" si="16"/>
        <v>-3214</v>
      </c>
      <c r="I31" s="270">
        <f t="shared" si="19"/>
        <v>2.5239462870947296E-4</v>
      </c>
      <c r="J31" s="261"/>
      <c r="K31" s="269">
        <v>45880</v>
      </c>
      <c r="L31" s="269">
        <v>0</v>
      </c>
      <c r="M31" s="269">
        <v>20361</v>
      </c>
      <c r="N31" s="270" t="str">
        <f t="shared" si="9"/>
        <v>-</v>
      </c>
      <c r="O31" s="270">
        <f t="shared" si="10"/>
        <v>-0.55621185701830855</v>
      </c>
      <c r="P31" s="269">
        <f t="shared" si="11"/>
        <v>20361</v>
      </c>
      <c r="Q31" s="269">
        <f t="shared" si="12"/>
        <v>-25519</v>
      </c>
      <c r="R31" s="270">
        <f t="shared" si="18"/>
        <v>4.5694031543940302E-3</v>
      </c>
      <c r="S31" s="283"/>
    </row>
    <row r="32" spans="1:19" x14ac:dyDescent="0.25">
      <c r="A32" s="268" t="s">
        <v>27</v>
      </c>
      <c r="B32" s="269">
        <v>3397</v>
      </c>
      <c r="C32" s="269">
        <v>4056</v>
      </c>
      <c r="D32" s="269">
        <v>5584</v>
      </c>
      <c r="E32" s="270">
        <f t="shared" si="13"/>
        <v>0.37672583826429973</v>
      </c>
      <c r="F32" s="270">
        <f t="shared" si="14"/>
        <v>0.64380335590226667</v>
      </c>
      <c r="G32" s="269">
        <f t="shared" si="15"/>
        <v>1528</v>
      </c>
      <c r="H32" s="269">
        <f t="shared" si="16"/>
        <v>2187</v>
      </c>
      <c r="I32" s="270">
        <f t="shared" si="19"/>
        <v>7.7438000368884458E-3</v>
      </c>
      <c r="J32" s="261"/>
      <c r="K32" s="269">
        <v>35514</v>
      </c>
      <c r="L32" s="269">
        <v>14932</v>
      </c>
      <c r="M32" s="269">
        <v>39135</v>
      </c>
      <c r="N32" s="270">
        <f t="shared" si="9"/>
        <v>1.6208813286900616</v>
      </c>
      <c r="O32" s="270">
        <f t="shared" si="10"/>
        <v>0.1019597905051528</v>
      </c>
      <c r="P32" s="269">
        <f t="shared" si="11"/>
        <v>24203</v>
      </c>
      <c r="Q32" s="269">
        <f t="shared" si="12"/>
        <v>3621</v>
      </c>
      <c r="R32" s="270">
        <f t="shared" si="18"/>
        <v>8.7826527403963642E-3</v>
      </c>
      <c r="S32" s="283"/>
    </row>
    <row r="33" spans="1:19" x14ac:dyDescent="0.25">
      <c r="A33" s="268" t="s">
        <v>44</v>
      </c>
      <c r="B33" s="269">
        <v>8642</v>
      </c>
      <c r="C33" s="269">
        <v>4030</v>
      </c>
      <c r="D33" s="269">
        <v>7875</v>
      </c>
      <c r="E33" s="270">
        <f t="shared" si="13"/>
        <v>0.95409429280397018</v>
      </c>
      <c r="F33" s="270">
        <f t="shared" si="14"/>
        <v>-8.875260356398984E-2</v>
      </c>
      <c r="G33" s="269">
        <f t="shared" si="15"/>
        <v>3845</v>
      </c>
      <c r="H33" s="269">
        <f t="shared" si="16"/>
        <v>-767</v>
      </c>
      <c r="I33" s="270">
        <f t="shared" si="19"/>
        <v>1.0920921434544505E-2</v>
      </c>
      <c r="J33" s="261"/>
      <c r="K33" s="269">
        <v>23293</v>
      </c>
      <c r="L33" s="269">
        <v>10213</v>
      </c>
      <c r="M33" s="269">
        <v>34668</v>
      </c>
      <c r="N33" s="270">
        <f t="shared" si="9"/>
        <v>2.3944972094389505</v>
      </c>
      <c r="O33" s="270">
        <f t="shared" si="10"/>
        <v>0.4883441377237796</v>
      </c>
      <c r="P33" s="269">
        <f t="shared" si="11"/>
        <v>24455</v>
      </c>
      <c r="Q33" s="269">
        <f t="shared" si="12"/>
        <v>11375</v>
      </c>
      <c r="R33" s="270">
        <f t="shared" si="18"/>
        <v>7.780171335225787E-3</v>
      </c>
      <c r="S33" s="283"/>
    </row>
    <row r="34" spans="1:19" x14ac:dyDescent="0.25">
      <c r="A34" s="268" t="s">
        <v>107</v>
      </c>
      <c r="B34" s="269">
        <v>9875</v>
      </c>
      <c r="C34" s="269">
        <v>355</v>
      </c>
      <c r="D34" s="269">
        <v>0</v>
      </c>
      <c r="E34" s="270">
        <f t="shared" si="13"/>
        <v>-1</v>
      </c>
      <c r="F34" s="270">
        <f t="shared" si="14"/>
        <v>-1</v>
      </c>
      <c r="G34" s="269">
        <f t="shared" si="15"/>
        <v>-355</v>
      </c>
      <c r="H34" s="269">
        <f t="shared" si="16"/>
        <v>-9875</v>
      </c>
      <c r="I34" s="270">
        <f t="shared" si="19"/>
        <v>0</v>
      </c>
      <c r="J34" s="261"/>
      <c r="K34" s="269">
        <v>51690</v>
      </c>
      <c r="L34" s="269">
        <v>555</v>
      </c>
      <c r="M34" s="269">
        <v>779</v>
      </c>
      <c r="N34" s="270">
        <f t="shared" si="9"/>
        <v>0.4036036036036037</v>
      </c>
      <c r="O34" s="270">
        <f t="shared" si="10"/>
        <v>-0.98492938672857422</v>
      </c>
      <c r="P34" s="269">
        <f t="shared" si="11"/>
        <v>224</v>
      </c>
      <c r="Q34" s="269">
        <f t="shared" si="12"/>
        <v>-50911</v>
      </c>
      <c r="R34" s="270">
        <f t="shared" si="18"/>
        <v>1.7482270307317665E-4</v>
      </c>
      <c r="S34" s="283"/>
    </row>
    <row r="35" spans="1:19" x14ac:dyDescent="0.25">
      <c r="A35" s="268" t="s">
        <v>42</v>
      </c>
      <c r="B35" s="269">
        <v>2771</v>
      </c>
      <c r="C35" s="269">
        <v>2461</v>
      </c>
      <c r="D35" s="269">
        <v>3912</v>
      </c>
      <c r="E35" s="270">
        <f t="shared" si="13"/>
        <v>0.5895977245022348</v>
      </c>
      <c r="F35" s="270">
        <f t="shared" si="14"/>
        <v>0.41176470588235303</v>
      </c>
      <c r="G35" s="269">
        <f t="shared" si="15"/>
        <v>1451</v>
      </c>
      <c r="H35" s="269">
        <f t="shared" si="16"/>
        <v>1141</v>
      </c>
      <c r="I35" s="270">
        <f t="shared" si="19"/>
        <v>5.4250977335794414E-3</v>
      </c>
      <c r="J35" s="261"/>
      <c r="K35" s="269">
        <v>10580</v>
      </c>
      <c r="L35" s="269">
        <v>14261</v>
      </c>
      <c r="M35" s="269">
        <v>23594</v>
      </c>
      <c r="N35" s="270">
        <f t="shared" si="9"/>
        <v>0.6544421849800155</v>
      </c>
      <c r="O35" s="270">
        <f t="shared" si="10"/>
        <v>1.2300567107750471</v>
      </c>
      <c r="P35" s="269">
        <f t="shared" si="11"/>
        <v>9333</v>
      </c>
      <c r="Q35" s="269">
        <f t="shared" si="12"/>
        <v>13014</v>
      </c>
      <c r="R35" s="270">
        <f t="shared" si="18"/>
        <v>5.2949510350558792E-3</v>
      </c>
      <c r="S35" s="283"/>
    </row>
    <row r="36" spans="1:19" x14ac:dyDescent="0.25">
      <c r="A36" s="268" t="s">
        <v>108</v>
      </c>
      <c r="B36" s="269" t="s">
        <v>117</v>
      </c>
      <c r="C36" s="269" t="s">
        <v>117</v>
      </c>
      <c r="D36" s="269" t="s">
        <v>117</v>
      </c>
      <c r="E36" s="270" t="str">
        <f t="shared" si="13"/>
        <v>-</v>
      </c>
      <c r="F36" s="270" t="str">
        <f t="shared" si="14"/>
        <v>-</v>
      </c>
      <c r="G36" s="269" t="str">
        <f t="shared" si="15"/>
        <v>-</v>
      </c>
      <c r="H36" s="269" t="str">
        <f t="shared" si="16"/>
        <v>-</v>
      </c>
      <c r="I36" s="270" t="str">
        <f t="shared" si="19"/>
        <v>-</v>
      </c>
      <c r="J36" s="261"/>
      <c r="K36" s="269">
        <v>73035</v>
      </c>
      <c r="L36" s="269">
        <v>27356</v>
      </c>
      <c r="M36" s="269">
        <v>100475</v>
      </c>
      <c r="N36" s="270">
        <f t="shared" si="9"/>
        <v>2.6728688404737535</v>
      </c>
      <c r="O36" s="270">
        <f t="shared" si="10"/>
        <v>0.37571027589511874</v>
      </c>
      <c r="P36" s="269">
        <f t="shared" si="11"/>
        <v>73119</v>
      </c>
      <c r="Q36" s="269">
        <f t="shared" si="12"/>
        <v>27440</v>
      </c>
      <c r="R36" s="270">
        <f t="shared" si="18"/>
        <v>2.2548537986235462E-2</v>
      </c>
      <c r="S36" s="283"/>
    </row>
    <row r="37" spans="1:19" ht="21" x14ac:dyDescent="0.35">
      <c r="A37" s="481" t="s">
        <v>109</v>
      </c>
      <c r="B37" s="481"/>
      <c r="C37" s="481"/>
      <c r="D37" s="481"/>
      <c r="E37" s="481"/>
      <c r="F37" s="481"/>
      <c r="G37" s="481"/>
      <c r="H37" s="481"/>
      <c r="I37" s="481"/>
      <c r="J37" s="481"/>
      <c r="K37" s="481"/>
      <c r="L37" s="481"/>
      <c r="M37" s="481"/>
      <c r="N37" s="481"/>
      <c r="O37" s="481"/>
      <c r="P37" s="481"/>
      <c r="Q37" s="481"/>
      <c r="R37" s="481"/>
      <c r="S37" s="283"/>
    </row>
    <row r="38" spans="1:19" x14ac:dyDescent="0.25">
      <c r="A38" s="53"/>
      <c r="B38" s="308" t="s">
        <v>116</v>
      </c>
      <c r="C38" s="309"/>
      <c r="D38" s="309"/>
      <c r="E38" s="309"/>
      <c r="F38" s="309"/>
      <c r="G38" s="309"/>
      <c r="H38" s="309"/>
      <c r="I38" s="310"/>
      <c r="J38" s="259"/>
      <c r="K38" s="308" t="str">
        <f>CONCATENATE("acumulado ",B38)</f>
        <v>acumulado julio</v>
      </c>
      <c r="L38" s="309"/>
      <c r="M38" s="309"/>
      <c r="N38" s="309"/>
      <c r="O38" s="309"/>
      <c r="P38" s="309"/>
      <c r="Q38" s="309"/>
      <c r="R38" s="310"/>
      <c r="S38" s="283"/>
    </row>
    <row r="39" spans="1:19" x14ac:dyDescent="0.25">
      <c r="A39" s="3"/>
      <c r="B39" s="260">
        <v>2019</v>
      </c>
      <c r="C39" s="260">
        <v>2021</v>
      </c>
      <c r="D39" s="260">
        <v>2022</v>
      </c>
      <c r="E39" s="4" t="s">
        <v>4</v>
      </c>
      <c r="F39" s="4" t="s">
        <v>5</v>
      </c>
      <c r="G39" s="4" t="s">
        <v>6</v>
      </c>
      <c r="H39" s="4" t="s">
        <v>7</v>
      </c>
      <c r="I39" s="260" t="s">
        <v>95</v>
      </c>
      <c r="J39" s="261"/>
      <c r="K39" s="260">
        <v>2019</v>
      </c>
      <c r="L39" s="260">
        <v>2021</v>
      </c>
      <c r="M39" s="260">
        <v>2022</v>
      </c>
      <c r="N39" s="4" t="s">
        <v>4</v>
      </c>
      <c r="O39" s="4" t="s">
        <v>5</v>
      </c>
      <c r="P39" s="4" t="s">
        <v>6</v>
      </c>
      <c r="Q39" s="4" t="s">
        <v>7</v>
      </c>
      <c r="R39" s="260" t="s">
        <v>95</v>
      </c>
    </row>
    <row r="40" spans="1:19" x14ac:dyDescent="0.25">
      <c r="A40" s="284" t="s">
        <v>96</v>
      </c>
      <c r="B40" s="264">
        <v>718965</v>
      </c>
      <c r="C40" s="264">
        <v>403216</v>
      </c>
      <c r="D40" s="264">
        <v>721093</v>
      </c>
      <c r="E40" s="265">
        <f t="shared" ref="E40:E42" si="20">IFERROR(D40/C40-1,"-")</f>
        <v>0.78835413277250899</v>
      </c>
      <c r="F40" s="265">
        <f t="shared" ref="F40:F42" si="21">IFERROR(D40/B40-1,"-")</f>
        <v>2.9598102828372053E-3</v>
      </c>
      <c r="G40" s="264">
        <f t="shared" ref="G40:G42" si="22">IFERROR(D40-C40,"-")</f>
        <v>317877</v>
      </c>
      <c r="H40" s="264">
        <f t="shared" ref="H40:H42" si="23">IFERROR(D40-B40,"-")</f>
        <v>2128</v>
      </c>
      <c r="I40" s="265">
        <f>D40/$D$40</f>
        <v>1</v>
      </c>
      <c r="J40" s="266"/>
      <c r="K40" s="264">
        <v>4842469</v>
      </c>
      <c r="L40" s="264">
        <v>1410641</v>
      </c>
      <c r="M40" s="264">
        <v>4455943</v>
      </c>
      <c r="N40" s="265">
        <f t="shared" ref="N40:N42" si="24">IFERROR(M40/L40-1,"-")</f>
        <v>2.1588072372772378</v>
      </c>
      <c r="O40" s="265">
        <f t="shared" ref="O40:O42" si="25">IFERROR(M40/K40-1,"-")</f>
        <v>-7.9820025693504659E-2</v>
      </c>
      <c r="P40" s="264">
        <f t="shared" ref="P40:P42" si="26">IFERROR(M40-L40,"-")</f>
        <v>3045302</v>
      </c>
      <c r="Q40" s="264">
        <f t="shared" ref="Q40:Q42" si="27">IFERROR(M40-K40,"-")</f>
        <v>-386526</v>
      </c>
      <c r="R40" s="265">
        <f>M40/$M$40</f>
        <v>1</v>
      </c>
    </row>
    <row r="41" spans="1:19" x14ac:dyDescent="0.25">
      <c r="A41" s="268" t="s">
        <v>110</v>
      </c>
      <c r="B41" s="269">
        <v>270384</v>
      </c>
      <c r="C41" s="269">
        <v>214950</v>
      </c>
      <c r="D41" s="269">
        <v>272550</v>
      </c>
      <c r="E41" s="270">
        <f t="shared" si="20"/>
        <v>0.26796929518492663</v>
      </c>
      <c r="F41" s="270">
        <f t="shared" si="21"/>
        <v>8.0108290431386564E-3</v>
      </c>
      <c r="G41" s="269">
        <f t="shared" si="22"/>
        <v>57600</v>
      </c>
      <c r="H41" s="269">
        <f t="shared" si="23"/>
        <v>2166</v>
      </c>
      <c r="I41" s="270">
        <f>D41/$D$40</f>
        <v>0.37796789041080692</v>
      </c>
      <c r="J41" s="261"/>
      <c r="K41" s="269">
        <v>1634338</v>
      </c>
      <c r="L41" s="269">
        <v>857215</v>
      </c>
      <c r="M41" s="269">
        <v>1522527</v>
      </c>
      <c r="N41" s="270">
        <f t="shared" si="24"/>
        <v>0.77613200888925182</v>
      </c>
      <c r="O41" s="270">
        <f t="shared" si="25"/>
        <v>-6.841363292048519E-2</v>
      </c>
      <c r="P41" s="269">
        <f t="shared" si="26"/>
        <v>665312</v>
      </c>
      <c r="Q41" s="269">
        <f t="shared" si="27"/>
        <v>-111811</v>
      </c>
      <c r="R41" s="270">
        <f t="shared" ref="R41:R42" si="28">M41/$M$40</f>
        <v>0.34168457720397233</v>
      </c>
    </row>
    <row r="42" spans="1:19" x14ac:dyDescent="0.25">
      <c r="A42" s="268" t="s">
        <v>111</v>
      </c>
      <c r="B42" s="269">
        <v>448581</v>
      </c>
      <c r="C42" s="269">
        <v>188266</v>
      </c>
      <c r="D42" s="269">
        <v>448543</v>
      </c>
      <c r="E42" s="270">
        <f t="shared" si="20"/>
        <v>1.3824960428330129</v>
      </c>
      <c r="F42" s="270">
        <f t="shared" si="21"/>
        <v>-8.471156825640147E-5</v>
      </c>
      <c r="G42" s="269">
        <f t="shared" si="22"/>
        <v>260277</v>
      </c>
      <c r="H42" s="269">
        <f t="shared" si="23"/>
        <v>-38</v>
      </c>
      <c r="I42" s="270">
        <f>D42/$D$40</f>
        <v>0.62203210958919308</v>
      </c>
      <c r="J42" s="261"/>
      <c r="K42" s="269">
        <v>3208131</v>
      </c>
      <c r="L42" s="269">
        <v>553426</v>
      </c>
      <c r="M42" s="269">
        <v>2933416</v>
      </c>
      <c r="N42" s="270">
        <f t="shared" si="24"/>
        <v>4.3004665483732243</v>
      </c>
      <c r="O42" s="270">
        <f t="shared" si="25"/>
        <v>-8.5630854849755189E-2</v>
      </c>
      <c r="P42" s="269">
        <f t="shared" si="26"/>
        <v>2379990</v>
      </c>
      <c r="Q42" s="269">
        <f t="shared" si="27"/>
        <v>-274715</v>
      </c>
      <c r="R42" s="270">
        <f t="shared" si="28"/>
        <v>0.65831542279602773</v>
      </c>
    </row>
    <row r="43" spans="1:19" ht="21" x14ac:dyDescent="0.35">
      <c r="A43" s="420" t="s">
        <v>112</v>
      </c>
      <c r="B43" s="420"/>
      <c r="C43" s="420"/>
      <c r="D43" s="420"/>
      <c r="E43" s="420"/>
      <c r="F43" s="420"/>
      <c r="G43" s="420"/>
      <c r="H43" s="420"/>
      <c r="I43" s="420"/>
      <c r="J43" s="420"/>
      <c r="K43" s="420"/>
      <c r="L43" s="420"/>
      <c r="M43" s="420"/>
      <c r="N43" s="420"/>
      <c r="O43" s="420"/>
      <c r="P43" s="420"/>
      <c r="Q43" s="420"/>
      <c r="R43" s="420"/>
    </row>
    <row r="44" spans="1:19" x14ac:dyDescent="0.25">
      <c r="A44" s="53"/>
      <c r="B44" s="308" t="s">
        <v>116</v>
      </c>
      <c r="C44" s="309"/>
      <c r="D44" s="309"/>
      <c r="E44" s="309"/>
      <c r="F44" s="309"/>
      <c r="G44" s="309"/>
      <c r="H44" s="309"/>
      <c r="I44" s="310"/>
      <c r="J44" s="285"/>
      <c r="K44" s="308" t="str">
        <f>CONCATENATE("acumulado ",B44)</f>
        <v>acumulado julio</v>
      </c>
      <c r="L44" s="309"/>
      <c r="M44" s="309"/>
      <c r="N44" s="309"/>
      <c r="O44" s="309"/>
      <c r="P44" s="309"/>
      <c r="Q44" s="309"/>
      <c r="R44" s="310"/>
    </row>
    <row r="45" spans="1:19" x14ac:dyDescent="0.25">
      <c r="A45" s="3"/>
      <c r="B45" s="260">
        <v>2019</v>
      </c>
      <c r="C45" s="260">
        <v>2021</v>
      </c>
      <c r="D45" s="260">
        <v>2022</v>
      </c>
      <c r="E45" s="4" t="s">
        <v>4</v>
      </c>
      <c r="F45" s="4" t="s">
        <v>5</v>
      </c>
      <c r="G45" s="4" t="s">
        <v>6</v>
      </c>
      <c r="H45" s="4" t="s">
        <v>7</v>
      </c>
      <c r="I45" s="260" t="s">
        <v>95</v>
      </c>
      <c r="J45" s="286"/>
      <c r="K45" s="260">
        <v>2019</v>
      </c>
      <c r="L45" s="260">
        <v>2021</v>
      </c>
      <c r="M45" s="260">
        <v>2022</v>
      </c>
      <c r="N45" s="4" t="s">
        <v>4</v>
      </c>
      <c r="O45" s="4" t="s">
        <v>5</v>
      </c>
      <c r="P45" s="4" t="s">
        <v>6</v>
      </c>
      <c r="Q45" s="4" t="s">
        <v>7</v>
      </c>
      <c r="R45" s="260" t="s">
        <v>95</v>
      </c>
    </row>
    <row r="46" spans="1:19" x14ac:dyDescent="0.25">
      <c r="A46" s="287" t="s">
        <v>96</v>
      </c>
      <c r="B46" s="288">
        <v>5412</v>
      </c>
      <c r="C46" s="288">
        <v>4311</v>
      </c>
      <c r="D46" s="288">
        <v>5723</v>
      </c>
      <c r="E46" s="289">
        <f t="shared" ref="E46:E48" si="29">IFERROR(D46/C46-1,"-")</f>
        <v>0.32753421479935052</v>
      </c>
      <c r="F46" s="289">
        <f t="shared" ref="F46:F48" si="30">IFERROR(D46/B46-1,"-")</f>
        <v>5.7464892830746406E-2</v>
      </c>
      <c r="G46" s="288">
        <f t="shared" ref="G46:G48" si="31">IFERROR(D46-C46,"-")</f>
        <v>1412</v>
      </c>
      <c r="H46" s="288">
        <f t="shared" ref="H46:H48" si="32">IFERROR(D46-B46,"-")</f>
        <v>311</v>
      </c>
      <c r="I46" s="289">
        <f>D46/$D$46</f>
        <v>1</v>
      </c>
      <c r="J46" s="290"/>
      <c r="K46" s="288">
        <v>39735</v>
      </c>
      <c r="L46" s="288">
        <v>18311</v>
      </c>
      <c r="M46" s="288">
        <v>37399</v>
      </c>
      <c r="N46" s="289">
        <f t="shared" ref="N46:N48" si="33">IFERROR(M46/L46-1,"-")</f>
        <v>1.0424335099120747</v>
      </c>
      <c r="O46" s="289">
        <f t="shared" ref="O46:O48" si="34">IFERROR(M46/K46-1,"-")</f>
        <v>-5.8789480307034125E-2</v>
      </c>
      <c r="P46" s="288">
        <f t="shared" ref="P46:P48" si="35">IFERROR(M46-L46,"-")</f>
        <v>19088</v>
      </c>
      <c r="Q46" s="288">
        <f t="shared" ref="Q46:Q48" si="36">IFERROR(M46-K46,"-")</f>
        <v>-2336</v>
      </c>
      <c r="R46" s="289">
        <f>M46/$M$46</f>
        <v>1</v>
      </c>
    </row>
    <row r="47" spans="1:19" x14ac:dyDescent="0.25">
      <c r="A47" s="268" t="s">
        <v>97</v>
      </c>
      <c r="B47" s="269">
        <v>5053</v>
      </c>
      <c r="C47" s="269">
        <v>4165</v>
      </c>
      <c r="D47" s="269">
        <v>5371</v>
      </c>
      <c r="E47" s="270">
        <f t="shared" si="29"/>
        <v>0.28955582232893162</v>
      </c>
      <c r="F47" s="270">
        <f t="shared" si="30"/>
        <v>6.293291114189592E-2</v>
      </c>
      <c r="G47" s="269">
        <f t="shared" si="31"/>
        <v>1206</v>
      </c>
      <c r="H47" s="269">
        <f t="shared" si="32"/>
        <v>318</v>
      </c>
      <c r="I47" s="270">
        <f>D47/$D$46</f>
        <v>0.93849379695963653</v>
      </c>
      <c r="J47" s="286"/>
      <c r="K47" s="269">
        <v>36578</v>
      </c>
      <c r="L47" s="269">
        <v>17607</v>
      </c>
      <c r="M47" s="269">
        <v>34596</v>
      </c>
      <c r="N47" s="270">
        <f t="shared" si="33"/>
        <v>0.96490032373487811</v>
      </c>
      <c r="O47" s="270">
        <f t="shared" si="34"/>
        <v>-5.4185576029307181E-2</v>
      </c>
      <c r="P47" s="269">
        <f t="shared" si="35"/>
        <v>16989</v>
      </c>
      <c r="Q47" s="269">
        <f t="shared" si="36"/>
        <v>-1982</v>
      </c>
      <c r="R47" s="270">
        <f t="shared" ref="R47:R48" si="37">M47/$M$46</f>
        <v>0.925051471964491</v>
      </c>
    </row>
    <row r="48" spans="1:19" x14ac:dyDescent="0.25">
      <c r="A48" s="268" t="s">
        <v>98</v>
      </c>
      <c r="B48" s="269">
        <v>359</v>
      </c>
      <c r="C48" s="269">
        <v>146</v>
      </c>
      <c r="D48" s="269">
        <v>352</v>
      </c>
      <c r="E48" s="270">
        <f t="shared" si="29"/>
        <v>1.4109589041095889</v>
      </c>
      <c r="F48" s="270">
        <f t="shared" si="30"/>
        <v>-1.9498607242339872E-2</v>
      </c>
      <c r="G48" s="269">
        <f t="shared" si="31"/>
        <v>206</v>
      </c>
      <c r="H48" s="269">
        <f t="shared" si="32"/>
        <v>-7</v>
      </c>
      <c r="I48" s="270">
        <f>D48/$D$46</f>
        <v>6.1506203040363444E-2</v>
      </c>
      <c r="J48" s="286"/>
      <c r="K48" s="269">
        <v>3157</v>
      </c>
      <c r="L48" s="269">
        <v>704</v>
      </c>
      <c r="M48" s="269">
        <v>2803</v>
      </c>
      <c r="N48" s="270">
        <f t="shared" si="33"/>
        <v>2.9815340909090908</v>
      </c>
      <c r="O48" s="270">
        <f t="shared" si="34"/>
        <v>-0.112131770668356</v>
      </c>
      <c r="P48" s="269">
        <f t="shared" si="35"/>
        <v>2099</v>
      </c>
      <c r="Q48" s="269">
        <f t="shared" si="36"/>
        <v>-354</v>
      </c>
      <c r="R48" s="270">
        <f t="shared" si="37"/>
        <v>7.4948528035508971E-2</v>
      </c>
    </row>
    <row r="49" spans="1:18" ht="21" x14ac:dyDescent="0.35">
      <c r="A49" s="420" t="s">
        <v>113</v>
      </c>
      <c r="B49" s="420"/>
      <c r="C49" s="420"/>
      <c r="D49" s="420"/>
      <c r="E49" s="420"/>
      <c r="F49" s="420"/>
      <c r="G49" s="420"/>
      <c r="H49" s="420"/>
      <c r="I49" s="420"/>
      <c r="J49" s="420"/>
      <c r="K49" s="420"/>
      <c r="L49" s="420"/>
      <c r="M49" s="420"/>
      <c r="N49" s="420"/>
      <c r="O49" s="420"/>
      <c r="P49" s="420"/>
      <c r="Q49" s="420"/>
      <c r="R49" s="420"/>
    </row>
    <row r="50" spans="1:18" x14ac:dyDescent="0.25">
      <c r="A50" s="53"/>
      <c r="B50" s="308" t="s">
        <v>116</v>
      </c>
      <c r="C50" s="309"/>
      <c r="D50" s="309"/>
      <c r="E50" s="309"/>
      <c r="F50" s="309"/>
      <c r="G50" s="309"/>
      <c r="H50" s="309"/>
      <c r="I50" s="310"/>
      <c r="J50" s="285"/>
      <c r="K50" s="308" t="str">
        <f>CONCATENATE("acumulado ",B50)</f>
        <v>acumulado julio</v>
      </c>
      <c r="L50" s="309"/>
      <c r="M50" s="309"/>
      <c r="N50" s="309"/>
      <c r="O50" s="309"/>
      <c r="P50" s="309"/>
      <c r="Q50" s="309"/>
      <c r="R50" s="310"/>
    </row>
    <row r="51" spans="1:18" x14ac:dyDescent="0.25">
      <c r="A51" s="3" t="s">
        <v>100</v>
      </c>
      <c r="B51" s="260">
        <v>2019</v>
      </c>
      <c r="C51" s="260">
        <v>2021</v>
      </c>
      <c r="D51" s="260">
        <v>2022</v>
      </c>
      <c r="E51" s="4" t="s">
        <v>4</v>
      </c>
      <c r="F51" s="4" t="s">
        <v>5</v>
      </c>
      <c r="G51" s="4" t="s">
        <v>6</v>
      </c>
      <c r="H51" s="4" t="s">
        <v>7</v>
      </c>
      <c r="I51" s="260" t="s">
        <v>95</v>
      </c>
      <c r="J51" s="286"/>
      <c r="K51" s="260">
        <v>2019</v>
      </c>
      <c r="L51" s="260">
        <v>2021</v>
      </c>
      <c r="M51" s="260">
        <v>2022</v>
      </c>
      <c r="N51" s="4" t="s">
        <v>4</v>
      </c>
      <c r="O51" s="4" t="s">
        <v>5</v>
      </c>
      <c r="P51" s="4" t="s">
        <v>6</v>
      </c>
      <c r="Q51" s="4" t="s">
        <v>7</v>
      </c>
      <c r="R51" s="260" t="s">
        <v>95</v>
      </c>
    </row>
    <row r="52" spans="1:18" x14ac:dyDescent="0.25">
      <c r="A52" s="291" t="s">
        <v>101</v>
      </c>
      <c r="B52" s="292">
        <v>5412</v>
      </c>
      <c r="C52" s="292">
        <v>4311</v>
      </c>
      <c r="D52" s="292">
        <v>5723</v>
      </c>
      <c r="E52" s="293">
        <f t="shared" ref="E52:E73" si="38">IFERROR(D52/C52-1,"-")</f>
        <v>0.32753421479935052</v>
      </c>
      <c r="F52" s="293">
        <f t="shared" ref="F52:F73" si="39">IFERROR(D52/B52-1,"-")</f>
        <v>5.7464892830746406E-2</v>
      </c>
      <c r="G52" s="292">
        <f t="shared" ref="G52:G73" si="40">IFERROR(D52-C52,"-")</f>
        <v>1412</v>
      </c>
      <c r="H52" s="292">
        <f t="shared" ref="H52:H73" si="41">IFERROR(D52-B52,"-")</f>
        <v>311</v>
      </c>
      <c r="I52" s="293">
        <f t="shared" ref="I52:I59" si="42">IFERROR(D52/$D$52,"-")</f>
        <v>1</v>
      </c>
      <c r="J52" s="290"/>
      <c r="K52" s="292">
        <v>39735</v>
      </c>
      <c r="L52" s="292">
        <v>18311</v>
      </c>
      <c r="M52" s="292">
        <v>37399</v>
      </c>
      <c r="N52" s="293">
        <f t="shared" ref="N52:N73" si="43">IFERROR(M52/L52-1,"-")</f>
        <v>1.0424335099120747</v>
      </c>
      <c r="O52" s="293">
        <f t="shared" ref="O52:O73" si="44">IFERROR(M52/K52-1,"-")</f>
        <v>-5.8789480307034125E-2</v>
      </c>
      <c r="P52" s="292">
        <f t="shared" ref="P52:P73" si="45">IFERROR(M52-L52,"-")</f>
        <v>19088</v>
      </c>
      <c r="Q52" s="292">
        <f t="shared" ref="Q52:Q73" si="46">IFERROR(M52-K52,"-")</f>
        <v>-2336</v>
      </c>
      <c r="R52" s="293">
        <f>M52/$M$52</f>
        <v>1</v>
      </c>
    </row>
    <row r="53" spans="1:18" x14ac:dyDescent="0.25">
      <c r="A53" s="294" t="s">
        <v>102</v>
      </c>
      <c r="B53" s="295">
        <v>3210</v>
      </c>
      <c r="C53" s="295">
        <v>3071</v>
      </c>
      <c r="D53" s="295">
        <v>3481</v>
      </c>
      <c r="E53" s="296">
        <f t="shared" si="38"/>
        <v>0.1335070009768804</v>
      </c>
      <c r="F53" s="296">
        <f t="shared" si="39"/>
        <v>8.4423676012461035E-2</v>
      </c>
      <c r="G53" s="295">
        <f t="shared" si="40"/>
        <v>410</v>
      </c>
      <c r="H53" s="295">
        <f t="shared" si="41"/>
        <v>271</v>
      </c>
      <c r="I53" s="296">
        <f t="shared" si="42"/>
        <v>0.60824742268041232</v>
      </c>
      <c r="J53" s="297"/>
      <c r="K53" s="295">
        <v>22615</v>
      </c>
      <c r="L53" s="295">
        <v>14088</v>
      </c>
      <c r="M53" s="295">
        <v>20437</v>
      </c>
      <c r="N53" s="296">
        <f t="shared" si="43"/>
        <v>0.45066723452583757</v>
      </c>
      <c r="O53" s="296">
        <f t="shared" si="44"/>
        <v>-9.6307760336060144E-2</v>
      </c>
      <c r="P53" s="295">
        <f t="shared" si="45"/>
        <v>6349</v>
      </c>
      <c r="Q53" s="295">
        <f t="shared" si="46"/>
        <v>-2178</v>
      </c>
      <c r="R53" s="296">
        <f t="shared" ref="R53:R73" si="47">M53/$M$52</f>
        <v>0.5464584614561887</v>
      </c>
    </row>
    <row r="54" spans="1:18" x14ac:dyDescent="0.25">
      <c r="A54" s="268" t="s">
        <v>103</v>
      </c>
      <c r="B54" s="269">
        <v>2156</v>
      </c>
      <c r="C54" s="269">
        <v>2110</v>
      </c>
      <c r="D54" s="269">
        <v>2520</v>
      </c>
      <c r="E54" s="270">
        <f t="shared" si="38"/>
        <v>0.1943127962085307</v>
      </c>
      <c r="F54" s="270">
        <f t="shared" si="39"/>
        <v>0.16883116883116878</v>
      </c>
      <c r="G54" s="269">
        <f t="shared" si="40"/>
        <v>410</v>
      </c>
      <c r="H54" s="269">
        <f t="shared" si="41"/>
        <v>364</v>
      </c>
      <c r="I54" s="270">
        <f t="shared" si="42"/>
        <v>0.44032849903896559</v>
      </c>
      <c r="J54" s="286"/>
      <c r="K54" s="269">
        <v>13464</v>
      </c>
      <c r="L54" s="269">
        <v>8496</v>
      </c>
      <c r="M54" s="269">
        <v>12241</v>
      </c>
      <c r="N54" s="270">
        <f t="shared" si="43"/>
        <v>0.44079566854990593</v>
      </c>
      <c r="O54" s="270">
        <f t="shared" si="44"/>
        <v>-9.0834818775995196E-2</v>
      </c>
      <c r="P54" s="269">
        <f t="shared" si="45"/>
        <v>3745</v>
      </c>
      <c r="Q54" s="269">
        <f t="shared" si="46"/>
        <v>-1223</v>
      </c>
      <c r="R54" s="270">
        <f t="shared" si="47"/>
        <v>0.32730821679724059</v>
      </c>
    </row>
    <row r="55" spans="1:18" x14ac:dyDescent="0.25">
      <c r="A55" s="268" t="s">
        <v>104</v>
      </c>
      <c r="B55" s="269">
        <v>1054</v>
      </c>
      <c r="C55" s="269">
        <v>961</v>
      </c>
      <c r="D55" s="269">
        <v>961</v>
      </c>
      <c r="E55" s="270">
        <f t="shared" si="38"/>
        <v>0</v>
      </c>
      <c r="F55" s="270">
        <f t="shared" si="39"/>
        <v>-8.8235294117647078E-2</v>
      </c>
      <c r="G55" s="269">
        <f t="shared" si="40"/>
        <v>0</v>
      </c>
      <c r="H55" s="269">
        <f t="shared" si="41"/>
        <v>-93</v>
      </c>
      <c r="I55" s="270">
        <f t="shared" si="42"/>
        <v>0.16791892364144678</v>
      </c>
      <c r="J55" s="286"/>
      <c r="K55" s="269">
        <v>5941</v>
      </c>
      <c r="L55" s="269">
        <v>2521</v>
      </c>
      <c r="M55" s="269">
        <v>4715</v>
      </c>
      <c r="N55" s="270">
        <f t="shared" si="43"/>
        <v>0.87028956763189202</v>
      </c>
      <c r="O55" s="270">
        <f t="shared" si="44"/>
        <v>-0.20636256522470964</v>
      </c>
      <c r="P55" s="269">
        <f t="shared" si="45"/>
        <v>2194</v>
      </c>
      <c r="Q55" s="269">
        <f t="shared" si="46"/>
        <v>-1226</v>
      </c>
      <c r="R55" s="270">
        <f t="shared" si="47"/>
        <v>0.12607288964945587</v>
      </c>
    </row>
    <row r="56" spans="1:18" x14ac:dyDescent="0.25">
      <c r="A56" s="294" t="s">
        <v>105</v>
      </c>
      <c r="B56" s="295">
        <v>2202</v>
      </c>
      <c r="C56" s="295">
        <v>1240</v>
      </c>
      <c r="D56" s="295">
        <v>2242</v>
      </c>
      <c r="E56" s="296">
        <f t="shared" si="38"/>
        <v>0.8080645161290323</v>
      </c>
      <c r="F56" s="296">
        <f t="shared" si="39"/>
        <v>1.8165304268846549E-2</v>
      </c>
      <c r="G56" s="295">
        <f t="shared" si="40"/>
        <v>1002</v>
      </c>
      <c r="H56" s="295">
        <f t="shared" si="41"/>
        <v>40</v>
      </c>
      <c r="I56" s="296">
        <f t="shared" si="42"/>
        <v>0.39175257731958762</v>
      </c>
      <c r="J56" s="297"/>
      <c r="K56" s="295">
        <v>17120</v>
      </c>
      <c r="L56" s="295">
        <v>4223</v>
      </c>
      <c r="M56" s="295">
        <v>16962</v>
      </c>
      <c r="N56" s="296">
        <f t="shared" si="43"/>
        <v>3.016575893914279</v>
      </c>
      <c r="O56" s="296">
        <f t="shared" si="44"/>
        <v>-9.2289719626168498E-3</v>
      </c>
      <c r="P56" s="295">
        <f t="shared" si="45"/>
        <v>12739</v>
      </c>
      <c r="Q56" s="295">
        <f t="shared" si="46"/>
        <v>-158</v>
      </c>
      <c r="R56" s="296">
        <f t="shared" si="47"/>
        <v>0.45354153854381135</v>
      </c>
    </row>
    <row r="57" spans="1:18" x14ac:dyDescent="0.25">
      <c r="A57" s="268" t="s">
        <v>106</v>
      </c>
      <c r="B57" s="269">
        <v>1001</v>
      </c>
      <c r="C57" s="269">
        <v>347</v>
      </c>
      <c r="D57" s="269">
        <v>1111</v>
      </c>
      <c r="E57" s="270">
        <f t="shared" si="38"/>
        <v>2.2017291066282421</v>
      </c>
      <c r="F57" s="270">
        <f t="shared" si="39"/>
        <v>0.10989010989010994</v>
      </c>
      <c r="G57" s="269">
        <f t="shared" si="40"/>
        <v>764</v>
      </c>
      <c r="H57" s="269">
        <f t="shared" si="41"/>
        <v>110</v>
      </c>
      <c r="I57" s="270">
        <f t="shared" si="42"/>
        <v>0.19412895334614713</v>
      </c>
      <c r="J57" s="286"/>
      <c r="K57" s="269">
        <v>7155</v>
      </c>
      <c r="L57" s="269">
        <v>760</v>
      </c>
      <c r="M57" s="269">
        <v>7477</v>
      </c>
      <c r="N57" s="270">
        <f t="shared" si="43"/>
        <v>8.8381578947368418</v>
      </c>
      <c r="O57" s="270">
        <f t="shared" si="44"/>
        <v>4.5003494060097848E-2</v>
      </c>
      <c r="P57" s="269">
        <f t="shared" si="45"/>
        <v>6717</v>
      </c>
      <c r="Q57" s="269">
        <f t="shared" si="46"/>
        <v>322</v>
      </c>
      <c r="R57" s="270">
        <f t="shared" si="47"/>
        <v>0.19992513168801304</v>
      </c>
    </row>
    <row r="58" spans="1:18" x14ac:dyDescent="0.25">
      <c r="A58" s="268" t="s">
        <v>26</v>
      </c>
      <c r="B58" s="269">
        <v>305</v>
      </c>
      <c r="C58" s="269">
        <v>238</v>
      </c>
      <c r="D58" s="269">
        <v>220</v>
      </c>
      <c r="E58" s="270">
        <f t="shared" si="38"/>
        <v>-7.5630252100840289E-2</v>
      </c>
      <c r="F58" s="270">
        <f t="shared" si="39"/>
        <v>-0.27868852459016391</v>
      </c>
      <c r="G58" s="269">
        <f t="shared" si="40"/>
        <v>-18</v>
      </c>
      <c r="H58" s="269">
        <f t="shared" si="41"/>
        <v>-85</v>
      </c>
      <c r="I58" s="270">
        <f t="shared" si="42"/>
        <v>3.8441376900227156E-2</v>
      </c>
      <c r="J58" s="286"/>
      <c r="K58" s="269">
        <v>2897</v>
      </c>
      <c r="L58" s="269">
        <v>990</v>
      </c>
      <c r="M58" s="269">
        <v>2421</v>
      </c>
      <c r="N58" s="270">
        <f t="shared" si="43"/>
        <v>1.4454545454545453</v>
      </c>
      <c r="O58" s="270">
        <f t="shared" si="44"/>
        <v>-0.16430790472903001</v>
      </c>
      <c r="P58" s="269">
        <f t="shared" si="45"/>
        <v>1431</v>
      </c>
      <c r="Q58" s="269">
        <f t="shared" si="46"/>
        <v>-476</v>
      </c>
      <c r="R58" s="270">
        <f t="shared" si="47"/>
        <v>6.4734351185860586E-2</v>
      </c>
    </row>
    <row r="59" spans="1:18" x14ac:dyDescent="0.25">
      <c r="A59" s="268" t="s">
        <v>36</v>
      </c>
      <c r="B59" s="269">
        <v>126</v>
      </c>
      <c r="C59" s="269">
        <v>104</v>
      </c>
      <c r="D59" s="269">
        <v>140</v>
      </c>
      <c r="E59" s="270">
        <f t="shared" si="38"/>
        <v>0.34615384615384626</v>
      </c>
      <c r="F59" s="270">
        <f t="shared" si="39"/>
        <v>0.11111111111111116</v>
      </c>
      <c r="G59" s="269">
        <f t="shared" si="40"/>
        <v>36</v>
      </c>
      <c r="H59" s="269">
        <f t="shared" si="41"/>
        <v>14</v>
      </c>
      <c r="I59" s="270">
        <f t="shared" si="42"/>
        <v>2.4462694391053644E-2</v>
      </c>
      <c r="J59" s="286"/>
      <c r="K59" s="269">
        <v>919</v>
      </c>
      <c r="L59" s="269">
        <v>391</v>
      </c>
      <c r="M59" s="269">
        <v>922</v>
      </c>
      <c r="N59" s="270">
        <f t="shared" si="43"/>
        <v>1.3580562659846547</v>
      </c>
      <c r="O59" s="270">
        <f t="shared" si="44"/>
        <v>3.2644178454841466E-3</v>
      </c>
      <c r="P59" s="269">
        <f t="shared" si="45"/>
        <v>531</v>
      </c>
      <c r="Q59" s="269">
        <f t="shared" si="46"/>
        <v>3</v>
      </c>
      <c r="R59" s="270">
        <f t="shared" si="47"/>
        <v>2.4653065589989039E-2</v>
      </c>
    </row>
    <row r="60" spans="1:18" x14ac:dyDescent="0.25">
      <c r="A60" s="268" t="s">
        <v>31</v>
      </c>
      <c r="B60" s="269" t="s">
        <v>117</v>
      </c>
      <c r="C60" s="269" t="s">
        <v>117</v>
      </c>
      <c r="D60" s="269" t="s">
        <v>117</v>
      </c>
      <c r="E60" s="270" t="str">
        <f t="shared" si="38"/>
        <v>-</v>
      </c>
      <c r="F60" s="270" t="str">
        <f t="shared" si="39"/>
        <v>-</v>
      </c>
      <c r="G60" s="269" t="str">
        <f t="shared" si="40"/>
        <v>-</v>
      </c>
      <c r="H60" s="269" t="str">
        <f t="shared" si="41"/>
        <v>-</v>
      </c>
      <c r="I60" s="270" t="str">
        <f>IFERROR(D60/$D$52,"-")</f>
        <v>-</v>
      </c>
      <c r="J60" s="286"/>
      <c r="K60" s="269">
        <v>351</v>
      </c>
      <c r="L60" s="269">
        <v>0</v>
      </c>
      <c r="M60" s="269">
        <v>191</v>
      </c>
      <c r="N60" s="270" t="str">
        <f t="shared" si="43"/>
        <v>-</v>
      </c>
      <c r="O60" s="270">
        <f t="shared" si="44"/>
        <v>-0.45584045584045585</v>
      </c>
      <c r="P60" s="269">
        <f t="shared" si="45"/>
        <v>191</v>
      </c>
      <c r="Q60" s="269">
        <f t="shared" si="46"/>
        <v>-160</v>
      </c>
      <c r="R60" s="270">
        <f t="shared" si="47"/>
        <v>5.1070884248241933E-3</v>
      </c>
    </row>
    <row r="61" spans="1:18" x14ac:dyDescent="0.25">
      <c r="A61" s="268" t="s">
        <v>41</v>
      </c>
      <c r="B61" s="269">
        <v>14</v>
      </c>
      <c r="C61" s="269">
        <v>0</v>
      </c>
      <c r="D61" s="269">
        <v>0</v>
      </c>
      <c r="E61" s="270" t="str">
        <f t="shared" si="38"/>
        <v>-</v>
      </c>
      <c r="F61" s="270">
        <f t="shared" si="39"/>
        <v>-1</v>
      </c>
      <c r="G61" s="269">
        <f t="shared" si="40"/>
        <v>0</v>
      </c>
      <c r="H61" s="269">
        <f t="shared" si="41"/>
        <v>-14</v>
      </c>
      <c r="I61" s="270">
        <f t="shared" ref="I61:I73" si="48">IFERROR(D61/$D$52,"-")</f>
        <v>0</v>
      </c>
      <c r="J61" s="286"/>
      <c r="K61" s="269">
        <v>304</v>
      </c>
      <c r="L61" s="269">
        <v>15</v>
      </c>
      <c r="M61" s="269">
        <v>154</v>
      </c>
      <c r="N61" s="270">
        <f t="shared" si="43"/>
        <v>9.2666666666666675</v>
      </c>
      <c r="O61" s="270">
        <f t="shared" si="44"/>
        <v>-0.49342105263157898</v>
      </c>
      <c r="P61" s="269">
        <f t="shared" si="45"/>
        <v>139</v>
      </c>
      <c r="Q61" s="269">
        <f t="shared" si="46"/>
        <v>-150</v>
      </c>
      <c r="R61" s="270">
        <f t="shared" si="47"/>
        <v>4.1177571592823335E-3</v>
      </c>
    </row>
    <row r="62" spans="1:18" x14ac:dyDescent="0.25">
      <c r="A62" s="268" t="s">
        <v>34</v>
      </c>
      <c r="B62" s="269">
        <v>94</v>
      </c>
      <c r="C62" s="269">
        <v>94</v>
      </c>
      <c r="D62" s="269">
        <v>97</v>
      </c>
      <c r="E62" s="270">
        <f t="shared" si="38"/>
        <v>3.1914893617021267E-2</v>
      </c>
      <c r="F62" s="270">
        <f t="shared" si="39"/>
        <v>3.1914893617021267E-2</v>
      </c>
      <c r="G62" s="269">
        <f t="shared" si="40"/>
        <v>3</v>
      </c>
      <c r="H62" s="269">
        <f t="shared" si="41"/>
        <v>3</v>
      </c>
      <c r="I62" s="270">
        <f t="shared" si="48"/>
        <v>1.6949152542372881E-2</v>
      </c>
      <c r="J62" s="286"/>
      <c r="K62" s="269">
        <v>663</v>
      </c>
      <c r="L62" s="269">
        <v>351</v>
      </c>
      <c r="M62" s="269">
        <v>770</v>
      </c>
      <c r="N62" s="270">
        <f t="shared" si="43"/>
        <v>1.1937321937321936</v>
      </c>
      <c r="O62" s="270">
        <f t="shared" si="44"/>
        <v>0.16138763197586736</v>
      </c>
      <c r="P62" s="269">
        <f t="shared" si="45"/>
        <v>419</v>
      </c>
      <c r="Q62" s="269">
        <f t="shared" si="46"/>
        <v>107</v>
      </c>
      <c r="R62" s="270">
        <f t="shared" si="47"/>
        <v>2.0588785796411668E-2</v>
      </c>
    </row>
    <row r="63" spans="1:18" x14ac:dyDescent="0.25">
      <c r="A63" s="268" t="s">
        <v>35</v>
      </c>
      <c r="B63" s="269">
        <v>101</v>
      </c>
      <c r="C63" s="269">
        <v>65</v>
      </c>
      <c r="D63" s="269">
        <v>93</v>
      </c>
      <c r="E63" s="270">
        <f t="shared" si="38"/>
        <v>0.43076923076923079</v>
      </c>
      <c r="F63" s="270">
        <f t="shared" si="39"/>
        <v>-7.9207920792079167E-2</v>
      </c>
      <c r="G63" s="269">
        <f t="shared" si="40"/>
        <v>28</v>
      </c>
      <c r="H63" s="269">
        <f t="shared" si="41"/>
        <v>-8</v>
      </c>
      <c r="I63" s="270">
        <f t="shared" si="48"/>
        <v>1.6250218416914205E-2</v>
      </c>
      <c r="J63" s="286"/>
      <c r="K63" s="269">
        <v>651</v>
      </c>
      <c r="L63" s="269">
        <v>179</v>
      </c>
      <c r="M63" s="269">
        <v>721</v>
      </c>
      <c r="N63" s="270">
        <f t="shared" si="43"/>
        <v>3.027932960893855</v>
      </c>
      <c r="O63" s="270">
        <f t="shared" si="44"/>
        <v>0.10752688172043001</v>
      </c>
      <c r="P63" s="269">
        <f t="shared" si="45"/>
        <v>542</v>
      </c>
      <c r="Q63" s="269">
        <f t="shared" si="46"/>
        <v>70</v>
      </c>
      <c r="R63" s="270">
        <f t="shared" si="47"/>
        <v>1.9278590336640016E-2</v>
      </c>
    </row>
    <row r="64" spans="1:18" x14ac:dyDescent="0.25">
      <c r="A64" s="268" t="s">
        <v>39</v>
      </c>
      <c r="B64" s="269">
        <v>97</v>
      </c>
      <c r="C64" s="269">
        <v>86</v>
      </c>
      <c r="D64" s="269">
        <v>140</v>
      </c>
      <c r="E64" s="270">
        <f t="shared" si="38"/>
        <v>0.62790697674418605</v>
      </c>
      <c r="F64" s="270">
        <f t="shared" si="39"/>
        <v>0.44329896907216493</v>
      </c>
      <c r="G64" s="269">
        <f t="shared" si="40"/>
        <v>54</v>
      </c>
      <c r="H64" s="269">
        <f t="shared" si="41"/>
        <v>43</v>
      </c>
      <c r="I64" s="270">
        <f t="shared" si="48"/>
        <v>2.4462694391053644E-2</v>
      </c>
      <c r="J64" s="286"/>
      <c r="K64" s="269">
        <v>777</v>
      </c>
      <c r="L64" s="269">
        <v>311</v>
      </c>
      <c r="M64" s="269">
        <v>1034</v>
      </c>
      <c r="N64" s="270">
        <f t="shared" si="43"/>
        <v>2.32475884244373</v>
      </c>
      <c r="O64" s="270">
        <f t="shared" si="44"/>
        <v>0.33075933075933084</v>
      </c>
      <c r="P64" s="269">
        <f t="shared" si="45"/>
        <v>723</v>
      </c>
      <c r="Q64" s="269">
        <f t="shared" si="46"/>
        <v>257</v>
      </c>
      <c r="R64" s="270">
        <f t="shared" si="47"/>
        <v>2.7647798069467096E-2</v>
      </c>
    </row>
    <row r="65" spans="1:18" x14ac:dyDescent="0.25">
      <c r="A65" s="268" t="s">
        <v>29</v>
      </c>
      <c r="B65" s="269">
        <v>19</v>
      </c>
      <c r="C65" s="269">
        <v>4</v>
      </c>
      <c r="D65" s="269">
        <v>17</v>
      </c>
      <c r="E65" s="270">
        <f t="shared" si="38"/>
        <v>3.25</v>
      </c>
      <c r="F65" s="270">
        <f t="shared" si="39"/>
        <v>-0.10526315789473684</v>
      </c>
      <c r="G65" s="269">
        <f t="shared" si="40"/>
        <v>13</v>
      </c>
      <c r="H65" s="269">
        <f t="shared" si="41"/>
        <v>-2</v>
      </c>
      <c r="I65" s="270">
        <f t="shared" si="48"/>
        <v>2.970470033199371E-3</v>
      </c>
      <c r="J65" s="286"/>
      <c r="K65" s="269">
        <v>387</v>
      </c>
      <c r="L65" s="269">
        <v>5</v>
      </c>
      <c r="M65" s="269">
        <v>303</v>
      </c>
      <c r="N65" s="270">
        <f t="shared" si="43"/>
        <v>59.6</v>
      </c>
      <c r="O65" s="270">
        <f t="shared" si="44"/>
        <v>-0.21705426356589153</v>
      </c>
      <c r="P65" s="269">
        <f t="shared" si="45"/>
        <v>298</v>
      </c>
      <c r="Q65" s="269">
        <f t="shared" si="46"/>
        <v>-84</v>
      </c>
      <c r="R65" s="270">
        <f t="shared" si="47"/>
        <v>8.1018209043022538E-3</v>
      </c>
    </row>
    <row r="66" spans="1:18" x14ac:dyDescent="0.25">
      <c r="A66" s="268" t="s">
        <v>47</v>
      </c>
      <c r="B66" s="269">
        <v>55</v>
      </c>
      <c r="C66" s="269">
        <v>64</v>
      </c>
      <c r="D66" s="269">
        <v>60</v>
      </c>
      <c r="E66" s="270">
        <f t="shared" si="38"/>
        <v>-6.25E-2</v>
      </c>
      <c r="F66" s="270">
        <f t="shared" si="39"/>
        <v>9.0909090909090828E-2</v>
      </c>
      <c r="G66" s="269">
        <f t="shared" si="40"/>
        <v>-4</v>
      </c>
      <c r="H66" s="269">
        <f t="shared" si="41"/>
        <v>5</v>
      </c>
      <c r="I66" s="270">
        <f t="shared" si="48"/>
        <v>1.0484011881880133E-2</v>
      </c>
      <c r="J66" s="286"/>
      <c r="K66" s="269">
        <v>373</v>
      </c>
      <c r="L66" s="269">
        <v>250</v>
      </c>
      <c r="M66" s="269">
        <v>370</v>
      </c>
      <c r="N66" s="270">
        <f t="shared" si="43"/>
        <v>0.48</v>
      </c>
      <c r="O66" s="270">
        <f t="shared" si="44"/>
        <v>-8.0428954423592547E-3</v>
      </c>
      <c r="P66" s="269">
        <f t="shared" si="45"/>
        <v>120</v>
      </c>
      <c r="Q66" s="269">
        <f t="shared" si="46"/>
        <v>-3</v>
      </c>
      <c r="R66" s="270">
        <f t="shared" si="47"/>
        <v>9.893312655418594E-3</v>
      </c>
    </row>
    <row r="67" spans="1:18" x14ac:dyDescent="0.25">
      <c r="A67" s="268" t="s">
        <v>37</v>
      </c>
      <c r="B67" s="269">
        <v>83</v>
      </c>
      <c r="C67" s="269">
        <v>32</v>
      </c>
      <c r="D67" s="269">
        <v>81</v>
      </c>
      <c r="E67" s="270">
        <f t="shared" si="38"/>
        <v>1.53125</v>
      </c>
      <c r="F67" s="270">
        <f t="shared" si="39"/>
        <v>-2.4096385542168641E-2</v>
      </c>
      <c r="G67" s="269">
        <f t="shared" si="40"/>
        <v>49</v>
      </c>
      <c r="H67" s="269">
        <f t="shared" si="41"/>
        <v>-2</v>
      </c>
      <c r="I67" s="270">
        <f t="shared" si="48"/>
        <v>1.4153416040538179E-2</v>
      </c>
      <c r="J67" s="286"/>
      <c r="K67" s="269">
        <v>542</v>
      </c>
      <c r="L67" s="269">
        <v>83</v>
      </c>
      <c r="M67" s="269">
        <v>538</v>
      </c>
      <c r="N67" s="270">
        <f t="shared" si="43"/>
        <v>5.4819277108433733</v>
      </c>
      <c r="O67" s="270">
        <f t="shared" si="44"/>
        <v>-7.3800738007380184E-3</v>
      </c>
      <c r="P67" s="269">
        <f t="shared" si="45"/>
        <v>455</v>
      </c>
      <c r="Q67" s="269">
        <f t="shared" si="46"/>
        <v>-4</v>
      </c>
      <c r="R67" s="270">
        <f t="shared" si="47"/>
        <v>1.4385411374635686E-2</v>
      </c>
    </row>
    <row r="68" spans="1:18" x14ac:dyDescent="0.25">
      <c r="A68" s="268" t="s">
        <v>48</v>
      </c>
      <c r="B68" s="269">
        <v>40</v>
      </c>
      <c r="C68" s="269">
        <v>49</v>
      </c>
      <c r="D68" s="269">
        <v>50</v>
      </c>
      <c r="E68" s="270">
        <f t="shared" si="38"/>
        <v>2.0408163265306145E-2</v>
      </c>
      <c r="F68" s="270">
        <f t="shared" si="39"/>
        <v>0.25</v>
      </c>
      <c r="G68" s="269">
        <f t="shared" si="40"/>
        <v>1</v>
      </c>
      <c r="H68" s="269">
        <f t="shared" si="41"/>
        <v>10</v>
      </c>
      <c r="I68" s="270">
        <f t="shared" si="48"/>
        <v>8.7366765682334434E-3</v>
      </c>
      <c r="J68" s="286"/>
      <c r="K68" s="269">
        <v>386</v>
      </c>
      <c r="L68" s="269">
        <v>234</v>
      </c>
      <c r="M68" s="269">
        <v>416</v>
      </c>
      <c r="N68" s="270">
        <f t="shared" si="43"/>
        <v>0.77777777777777768</v>
      </c>
      <c r="O68" s="270">
        <f t="shared" si="44"/>
        <v>7.7720207253886064E-2</v>
      </c>
      <c r="P68" s="269">
        <f t="shared" si="45"/>
        <v>182</v>
      </c>
      <c r="Q68" s="269">
        <f t="shared" si="46"/>
        <v>30</v>
      </c>
      <c r="R68" s="270">
        <f t="shared" si="47"/>
        <v>1.1123292066632798E-2</v>
      </c>
    </row>
    <row r="69" spans="1:18" x14ac:dyDescent="0.25">
      <c r="A69" s="268" t="s">
        <v>40</v>
      </c>
      <c r="B69" s="269">
        <v>19</v>
      </c>
      <c r="C69" s="269">
        <v>0</v>
      </c>
      <c r="D69" s="269">
        <v>1</v>
      </c>
      <c r="E69" s="270" t="str">
        <f t="shared" si="38"/>
        <v>-</v>
      </c>
      <c r="F69" s="270">
        <f t="shared" si="39"/>
        <v>-0.94736842105263164</v>
      </c>
      <c r="G69" s="269">
        <f t="shared" si="40"/>
        <v>1</v>
      </c>
      <c r="H69" s="269">
        <f t="shared" si="41"/>
        <v>-18</v>
      </c>
      <c r="I69" s="270">
        <f t="shared" si="48"/>
        <v>1.7473353136466887E-4</v>
      </c>
      <c r="J69" s="286"/>
      <c r="K69" s="269">
        <v>250</v>
      </c>
      <c r="L69" s="269">
        <v>1</v>
      </c>
      <c r="M69" s="269">
        <v>134</v>
      </c>
      <c r="N69" s="270">
        <f t="shared" si="43"/>
        <v>133</v>
      </c>
      <c r="O69" s="270">
        <f t="shared" si="44"/>
        <v>-0.46399999999999997</v>
      </c>
      <c r="P69" s="269">
        <f t="shared" si="45"/>
        <v>133</v>
      </c>
      <c r="Q69" s="269">
        <f t="shared" si="46"/>
        <v>-116</v>
      </c>
      <c r="R69" s="270">
        <f t="shared" si="47"/>
        <v>3.58298350223268E-3</v>
      </c>
    </row>
    <row r="70" spans="1:18" x14ac:dyDescent="0.25">
      <c r="A70" s="268" t="s">
        <v>27</v>
      </c>
      <c r="B70" s="269">
        <v>23</v>
      </c>
      <c r="C70" s="269">
        <v>28</v>
      </c>
      <c r="D70" s="269">
        <v>30</v>
      </c>
      <c r="E70" s="270">
        <f t="shared" si="38"/>
        <v>7.1428571428571397E-2</v>
      </c>
      <c r="F70" s="270">
        <f t="shared" si="39"/>
        <v>0.30434782608695654</v>
      </c>
      <c r="G70" s="269">
        <f t="shared" si="40"/>
        <v>2</v>
      </c>
      <c r="H70" s="269">
        <f t="shared" si="41"/>
        <v>7</v>
      </c>
      <c r="I70" s="270">
        <f t="shared" si="48"/>
        <v>5.2420059409400664E-3</v>
      </c>
      <c r="J70" s="286"/>
      <c r="K70" s="269">
        <v>243</v>
      </c>
      <c r="L70" s="269">
        <v>130</v>
      </c>
      <c r="M70" s="269">
        <v>233</v>
      </c>
      <c r="N70" s="270">
        <f t="shared" si="43"/>
        <v>0.79230769230769238</v>
      </c>
      <c r="O70" s="270">
        <f t="shared" si="44"/>
        <v>-4.1152263374485631E-2</v>
      </c>
      <c r="P70" s="269">
        <f t="shared" si="45"/>
        <v>103</v>
      </c>
      <c r="Q70" s="269">
        <f t="shared" si="46"/>
        <v>-10</v>
      </c>
      <c r="R70" s="270">
        <f t="shared" si="47"/>
        <v>6.2301131046284663E-3</v>
      </c>
    </row>
    <row r="71" spans="1:18" x14ac:dyDescent="0.25">
      <c r="A71" s="268" t="s">
        <v>44</v>
      </c>
      <c r="B71" s="269">
        <v>67</v>
      </c>
      <c r="C71" s="269">
        <v>43</v>
      </c>
      <c r="D71" s="269">
        <v>64</v>
      </c>
      <c r="E71" s="270">
        <f t="shared" si="38"/>
        <v>0.48837209302325579</v>
      </c>
      <c r="F71" s="270">
        <f t="shared" si="39"/>
        <v>-4.4776119402985093E-2</v>
      </c>
      <c r="G71" s="269">
        <f t="shared" si="40"/>
        <v>21</v>
      </c>
      <c r="H71" s="269">
        <f t="shared" si="41"/>
        <v>-3</v>
      </c>
      <c r="I71" s="270">
        <f t="shared" si="48"/>
        <v>1.1182946007338808E-2</v>
      </c>
      <c r="J71" s="286"/>
      <c r="K71" s="269">
        <v>230</v>
      </c>
      <c r="L71" s="269">
        <v>124</v>
      </c>
      <c r="M71" s="269">
        <v>352</v>
      </c>
      <c r="N71" s="270">
        <f t="shared" si="43"/>
        <v>1.838709677419355</v>
      </c>
      <c r="O71" s="270">
        <f t="shared" si="44"/>
        <v>0.5304347826086957</v>
      </c>
      <c r="P71" s="269">
        <f t="shared" si="45"/>
        <v>228</v>
      </c>
      <c r="Q71" s="269">
        <f t="shared" si="46"/>
        <v>122</v>
      </c>
      <c r="R71" s="270">
        <f t="shared" si="47"/>
        <v>9.4120163640739052E-3</v>
      </c>
    </row>
    <row r="72" spans="1:18" x14ac:dyDescent="0.25">
      <c r="A72" s="268" t="s">
        <v>107</v>
      </c>
      <c r="B72" s="269">
        <v>40</v>
      </c>
      <c r="C72" s="269">
        <v>6</v>
      </c>
      <c r="D72" s="269">
        <v>0</v>
      </c>
      <c r="E72" s="270">
        <f t="shared" si="38"/>
        <v>-1</v>
      </c>
      <c r="F72" s="270">
        <f t="shared" si="39"/>
        <v>-1</v>
      </c>
      <c r="G72" s="269">
        <f t="shared" si="40"/>
        <v>-6</v>
      </c>
      <c r="H72" s="269">
        <f t="shared" si="41"/>
        <v>-40</v>
      </c>
      <c r="I72" s="270">
        <f t="shared" si="48"/>
        <v>0</v>
      </c>
      <c r="J72" s="286"/>
      <c r="K72" s="269">
        <v>257</v>
      </c>
      <c r="L72" s="269">
        <v>10</v>
      </c>
      <c r="M72" s="269">
        <v>9</v>
      </c>
      <c r="N72" s="270">
        <f t="shared" si="43"/>
        <v>-9.9999999999999978E-2</v>
      </c>
      <c r="O72" s="270">
        <f t="shared" si="44"/>
        <v>-0.96498054474708173</v>
      </c>
      <c r="P72" s="269">
        <f t="shared" si="45"/>
        <v>-1</v>
      </c>
      <c r="Q72" s="269">
        <f t="shared" si="46"/>
        <v>-248</v>
      </c>
      <c r="R72" s="270">
        <f t="shared" si="47"/>
        <v>2.4064814567234419E-4</v>
      </c>
    </row>
    <row r="73" spans="1:18" x14ac:dyDescent="0.25">
      <c r="A73" s="268" t="s">
        <v>108</v>
      </c>
      <c r="B73" s="269" t="s">
        <v>117</v>
      </c>
      <c r="C73" s="269" t="s">
        <v>117</v>
      </c>
      <c r="D73" s="269" t="s">
        <v>117</v>
      </c>
      <c r="E73" s="270" t="str">
        <f t="shared" si="38"/>
        <v>-</v>
      </c>
      <c r="F73" s="270" t="str">
        <f t="shared" si="39"/>
        <v>-</v>
      </c>
      <c r="G73" s="269" t="str">
        <f t="shared" si="40"/>
        <v>-</v>
      </c>
      <c r="H73" s="269" t="str">
        <f t="shared" si="41"/>
        <v>-</v>
      </c>
      <c r="I73" s="270" t="str">
        <f t="shared" si="48"/>
        <v>-</v>
      </c>
      <c r="J73" s="286"/>
      <c r="K73" s="269">
        <v>580</v>
      </c>
      <c r="L73" s="269">
        <v>205</v>
      </c>
      <c r="M73" s="269">
        <v>656</v>
      </c>
      <c r="N73" s="270">
        <f t="shared" si="43"/>
        <v>2.2000000000000002</v>
      </c>
      <c r="O73" s="270">
        <f t="shared" si="44"/>
        <v>0.13103448275862073</v>
      </c>
      <c r="P73" s="269">
        <f t="shared" si="45"/>
        <v>451</v>
      </c>
      <c r="Q73" s="269">
        <f t="shared" si="46"/>
        <v>76</v>
      </c>
      <c r="R73" s="270">
        <f t="shared" si="47"/>
        <v>1.7540575951228644E-2</v>
      </c>
    </row>
    <row r="74" spans="1:18" ht="21" x14ac:dyDescent="0.35">
      <c r="A74" s="420" t="s">
        <v>114</v>
      </c>
      <c r="B74" s="420"/>
      <c r="C74" s="420"/>
      <c r="D74" s="420"/>
      <c r="E74" s="420"/>
      <c r="F74" s="420"/>
      <c r="G74" s="420"/>
      <c r="H74" s="420"/>
      <c r="I74" s="420"/>
      <c r="J74" s="420"/>
      <c r="K74" s="420"/>
      <c r="L74" s="420"/>
      <c r="M74" s="420"/>
      <c r="N74" s="420"/>
      <c r="O74" s="420"/>
      <c r="P74" s="420"/>
      <c r="Q74" s="420"/>
      <c r="R74" s="420"/>
    </row>
    <row r="75" spans="1:18" x14ac:dyDescent="0.25">
      <c r="A75" s="53"/>
      <c r="B75" s="308" t="s">
        <v>116</v>
      </c>
      <c r="C75" s="309"/>
      <c r="D75" s="309"/>
      <c r="E75" s="309"/>
      <c r="F75" s="309"/>
      <c r="G75" s="309"/>
      <c r="H75" s="309"/>
      <c r="I75" s="310"/>
      <c r="J75" s="285"/>
      <c r="K75" s="308" t="str">
        <f>CONCATENATE("acumulado ",B75)</f>
        <v>acumulado julio</v>
      </c>
      <c r="L75" s="309"/>
      <c r="M75" s="309"/>
      <c r="N75" s="309"/>
      <c r="O75" s="309"/>
      <c r="P75" s="309"/>
      <c r="Q75" s="309"/>
      <c r="R75" s="310"/>
    </row>
    <row r="76" spans="1:18" x14ac:dyDescent="0.25">
      <c r="A76" s="3"/>
      <c r="B76" s="260">
        <v>2019</v>
      </c>
      <c r="C76" s="260">
        <v>2021</v>
      </c>
      <c r="D76" s="260">
        <v>2022</v>
      </c>
      <c r="E76" s="4" t="s">
        <v>4</v>
      </c>
      <c r="F76" s="4" t="s">
        <v>5</v>
      </c>
      <c r="G76" s="4" t="s">
        <v>6</v>
      </c>
      <c r="H76" s="4" t="s">
        <v>7</v>
      </c>
      <c r="I76" s="260" t="s">
        <v>95</v>
      </c>
      <c r="J76" s="286"/>
      <c r="K76" s="260">
        <v>2019</v>
      </c>
      <c r="L76" s="260">
        <v>2021</v>
      </c>
      <c r="M76" s="260">
        <v>2022</v>
      </c>
      <c r="N76" s="4" t="s">
        <v>4</v>
      </c>
      <c r="O76" s="4" t="s">
        <v>5</v>
      </c>
      <c r="P76" s="4" t="s">
        <v>6</v>
      </c>
      <c r="Q76" s="4" t="s">
        <v>7</v>
      </c>
      <c r="R76" s="260" t="s">
        <v>95</v>
      </c>
    </row>
    <row r="77" spans="1:18" x14ac:dyDescent="0.25">
      <c r="A77" s="287" t="s">
        <v>96</v>
      </c>
      <c r="B77" s="288">
        <v>5412</v>
      </c>
      <c r="C77" s="288">
        <v>4311</v>
      </c>
      <c r="D77" s="288">
        <v>5723</v>
      </c>
      <c r="E77" s="289">
        <f t="shared" ref="E77:E79" si="49">IFERROR(D77/C77-1,"-")</f>
        <v>0.32753421479935052</v>
      </c>
      <c r="F77" s="289">
        <f t="shared" ref="F77:F79" si="50">IFERROR(D77/B77-1,"-")</f>
        <v>5.7464892830746406E-2</v>
      </c>
      <c r="G77" s="288">
        <f t="shared" ref="G77:G79" si="51">IFERROR(D77-C77,"-")</f>
        <v>1412</v>
      </c>
      <c r="H77" s="288">
        <f t="shared" ref="H77:H79" si="52">IFERROR(D77-B77,"-")</f>
        <v>311</v>
      </c>
      <c r="I77" s="289">
        <f>D77/$D$77</f>
        <v>1</v>
      </c>
      <c r="J77" s="290"/>
      <c r="K77" s="288">
        <v>39735</v>
      </c>
      <c r="L77" s="288">
        <v>18311</v>
      </c>
      <c r="M77" s="288">
        <v>37399</v>
      </c>
      <c r="N77" s="289">
        <f t="shared" ref="N77:N79" si="53">IFERROR(M77/L77-1,"-")</f>
        <v>1.0424335099120747</v>
      </c>
      <c r="O77" s="289">
        <f t="shared" ref="O77:O79" si="54">IFERROR(M77/K77-1,"-")</f>
        <v>-5.8789480307034125E-2</v>
      </c>
      <c r="P77" s="288">
        <f t="shared" ref="P77:P79" si="55">IFERROR(M77-L77,"-")</f>
        <v>19088</v>
      </c>
      <c r="Q77" s="288">
        <f t="shared" ref="Q77:Q79" si="56">IFERROR(M77-K77,"-")</f>
        <v>-2336</v>
      </c>
      <c r="R77" s="289">
        <f>M77/$M$77</f>
        <v>1</v>
      </c>
    </row>
    <row r="78" spans="1:18" x14ac:dyDescent="0.25">
      <c r="A78" s="268" t="s">
        <v>110</v>
      </c>
      <c r="B78" s="269">
        <v>2828</v>
      </c>
      <c r="C78" s="269">
        <v>2793</v>
      </c>
      <c r="D78" s="269">
        <v>3066</v>
      </c>
      <c r="E78" s="270">
        <f t="shared" si="49"/>
        <v>9.7744360902255689E-2</v>
      </c>
      <c r="F78" s="270">
        <f t="shared" si="50"/>
        <v>8.4158415841584233E-2</v>
      </c>
      <c r="G78" s="269">
        <f t="shared" si="51"/>
        <v>273</v>
      </c>
      <c r="H78" s="269">
        <f t="shared" si="52"/>
        <v>238</v>
      </c>
      <c r="I78" s="270">
        <f>D78/$D$77</f>
        <v>0.53573300716407479</v>
      </c>
      <c r="J78" s="286"/>
      <c r="K78" s="269">
        <v>20169</v>
      </c>
      <c r="L78" s="269">
        <v>12969</v>
      </c>
      <c r="M78" s="269">
        <v>18358</v>
      </c>
      <c r="N78" s="270">
        <f t="shared" si="53"/>
        <v>0.41552933919346136</v>
      </c>
      <c r="O78" s="270">
        <f t="shared" si="54"/>
        <v>-8.9791263820715006E-2</v>
      </c>
      <c r="P78" s="269">
        <f t="shared" si="55"/>
        <v>5389</v>
      </c>
      <c r="Q78" s="269">
        <f t="shared" si="56"/>
        <v>-1811</v>
      </c>
      <c r="R78" s="270">
        <f t="shared" ref="R78:R79" si="57">M78/$M$77</f>
        <v>0.49086873980587714</v>
      </c>
    </row>
    <row r="79" spans="1:18" x14ac:dyDescent="0.25">
      <c r="A79" s="268" t="s">
        <v>111</v>
      </c>
      <c r="B79" s="269">
        <v>2584</v>
      </c>
      <c r="C79" s="269">
        <v>1518</v>
      </c>
      <c r="D79" s="269">
        <v>2657</v>
      </c>
      <c r="E79" s="270">
        <f t="shared" si="49"/>
        <v>0.75032938076416333</v>
      </c>
      <c r="F79" s="270">
        <f t="shared" si="50"/>
        <v>2.8250773993808043E-2</v>
      </c>
      <c r="G79" s="269">
        <f t="shared" si="51"/>
        <v>1139</v>
      </c>
      <c r="H79" s="269">
        <f t="shared" si="52"/>
        <v>73</v>
      </c>
      <c r="I79" s="270">
        <f>D79/$D$77</f>
        <v>0.46426699283592521</v>
      </c>
      <c r="J79" s="286"/>
      <c r="K79" s="269">
        <v>19566</v>
      </c>
      <c r="L79" s="269">
        <v>5342</v>
      </c>
      <c r="M79" s="269">
        <v>19041</v>
      </c>
      <c r="N79" s="270">
        <f t="shared" si="53"/>
        <v>2.5643953575439911</v>
      </c>
      <c r="O79" s="270">
        <f t="shared" si="54"/>
        <v>-2.6832260042931599E-2</v>
      </c>
      <c r="P79" s="269">
        <f t="shared" si="55"/>
        <v>13699</v>
      </c>
      <c r="Q79" s="269">
        <f t="shared" si="56"/>
        <v>-525</v>
      </c>
      <c r="R79" s="270">
        <f t="shared" si="57"/>
        <v>0.5091312601941228</v>
      </c>
    </row>
    <row r="80" spans="1:18" ht="21" x14ac:dyDescent="0.35">
      <c r="A80" s="420" t="s">
        <v>115</v>
      </c>
      <c r="B80" s="420"/>
      <c r="C80" s="420"/>
      <c r="D80" s="420"/>
      <c r="E80" s="420"/>
      <c r="F80" s="420"/>
      <c r="G80" s="420"/>
      <c r="H80" s="420"/>
      <c r="I80" s="420"/>
      <c r="J80" s="420"/>
      <c r="K80" s="420"/>
      <c r="L80" s="420"/>
      <c r="M80" s="420"/>
      <c r="N80" s="420"/>
      <c r="O80" s="420"/>
      <c r="P80" s="420"/>
      <c r="Q80" s="420"/>
      <c r="R80" s="420"/>
    </row>
  </sheetData>
  <mergeCells count="22">
    <mergeCell ref="A74:R74"/>
    <mergeCell ref="B75:I75"/>
    <mergeCell ref="K75:R75"/>
    <mergeCell ref="A80:R80"/>
    <mergeCell ref="A43:R43"/>
    <mergeCell ref="B44:I44"/>
    <mergeCell ref="K44:R44"/>
    <mergeCell ref="A49:R49"/>
    <mergeCell ref="B50:I50"/>
    <mergeCell ref="K50:R50"/>
    <mergeCell ref="A10:R10"/>
    <mergeCell ref="B11:I11"/>
    <mergeCell ref="K11:R11"/>
    <mergeCell ref="A37:R37"/>
    <mergeCell ref="B38:I38"/>
    <mergeCell ref="K38:R38"/>
    <mergeCell ref="A1:R1"/>
    <mergeCell ref="A2:R2"/>
    <mergeCell ref="A3:R3"/>
    <mergeCell ref="A4:R4"/>
    <mergeCell ref="B5:I5"/>
    <mergeCell ref="K5:R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b82f571-e864-4b98-84bd-930f661ed42a">
      <Terms xmlns="http://schemas.microsoft.com/office/infopath/2007/PartnerControls"/>
    </lcf76f155ced4ddcb4097134ff3c332f>
    <TaxCatchAll xmlns="8c9163ab-4d1c-46a7-8d61-b5cee27b745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969C42FB1FA284BA60CDF94DEB4DBF3" ma:contentTypeVersion="17" ma:contentTypeDescription="Crear nuevo documento." ma:contentTypeScope="" ma:versionID="28c30c2f192ead6e99ae8cbe25c4cfc2">
  <xsd:schema xmlns:xsd="http://www.w3.org/2001/XMLSchema" xmlns:xs="http://www.w3.org/2001/XMLSchema" xmlns:p="http://schemas.microsoft.com/office/2006/metadata/properties" xmlns:ns2="9b82f571-e864-4b98-84bd-930f661ed42a" xmlns:ns3="8c9163ab-4d1c-46a7-8d61-b5cee27b7450" targetNamespace="http://schemas.microsoft.com/office/2006/metadata/properties" ma:root="true" ma:fieldsID="24e0e84cb67ec0eade9d98934e2e9530" ns2:_="" ns3:_="">
    <xsd:import namespace="9b82f571-e864-4b98-84bd-930f661ed42a"/>
    <xsd:import namespace="8c9163ab-4d1c-46a7-8d61-b5cee27b74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82f571-e864-4b98-84bd-930f661ed4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f3325280-2aef-4f39-8940-b77a215173c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9163ab-4d1c-46a7-8d61-b5cee27b745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db4f369-2d72-4174-95fe-41f9ef52a544}" ma:internalName="TaxCatchAll" ma:showField="CatchAllData" ma:web="8c9163ab-4d1c-46a7-8d61-b5cee27b74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B014D36-F6FC-411C-88F1-311C0C9A0BF4}">
  <ds:schemaRefs>
    <ds:schemaRef ds:uri="http://schemas.microsoft.com/office/2006/metadata/properties"/>
    <ds:schemaRef ds:uri="http://schemas.microsoft.com/office/infopath/2007/PartnerControls"/>
    <ds:schemaRef ds:uri="9b82f571-e864-4b98-84bd-930f661ed42a"/>
    <ds:schemaRef ds:uri="8c9163ab-4d1c-46a7-8d61-b5cee27b7450"/>
  </ds:schemaRefs>
</ds:datastoreItem>
</file>

<file path=customXml/itemProps2.xml><?xml version="1.0" encoding="utf-8"?>
<ds:datastoreItem xmlns:ds="http://schemas.openxmlformats.org/officeDocument/2006/customXml" ds:itemID="{B948E448-44D4-4ED3-9DB6-5F4AD49EA8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82f571-e864-4b98-84bd-930f661ed42a"/>
    <ds:schemaRef ds:uri="8c9163ab-4d1c-46a7-8d61-b5cee27b74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D8307F6-4C1B-48B9-9F82-3D3B6C9533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Indicadores alojativos</vt:lpstr>
      <vt:lpstr>Pasajeros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Marjorie Perez Garcia</dc:creator>
  <cp:lastModifiedBy>Alejandro García Cabrera</cp:lastModifiedBy>
  <dcterms:created xsi:type="dcterms:W3CDTF">2022-08-29T12:15:11Z</dcterms:created>
  <dcterms:modified xsi:type="dcterms:W3CDTF">2022-11-07T14:40:16Z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0x010100F969C42FB1FA284BA60CDF94DEB4DBF3</vt:lpwstr>
  </property>
  <property fmtid="{D5CDD505-2E9C-101B-9397-08002B2CF9AE}" pid="3" name="MediaServiceImageTags">
    <vt:lpwstr/>
  </property>
</Properties>
</file>