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jpeg" ContentType="image/jpeg"/>
  <Default Extension="xml" ContentType="application/xml"/>
  <Default Extension="vml" ContentType="application/vnd.openxmlformats-officedocument.vmlDrawing"/>
  <Override PartName="/xl/drawings/drawing4.xml" ContentType="application/vnd.openxmlformats-officedocument.drawingml.chartshapes+xml"/>
  <Override PartName="/xl/drawings/drawing33.xml" ContentType="application/vnd.openxmlformats-officedocument.drawingml.chartshapes+xml"/>
  <Override PartName="/xl/drawings/drawing25.xml" ContentType="application/vnd.openxmlformats-officedocument.drawingml.chartshapes+xml"/>
  <Override PartName="/xl/drawings/drawing36.xml" ContentType="application/vnd.openxmlformats-officedocument.drawingml.chartshapes+xml"/>
  <Override PartName="/xl/drawings/drawing42.xml" ContentType="application/vnd.openxmlformats-officedocument.drawingml.chartshapes+xml"/>
  <Override PartName="/xl/drawings/drawing24.xml" ContentType="application/vnd.openxmlformats-officedocument.drawingml.chartshapes+xml"/>
  <Override PartName="/xl/drawings/drawing45.xml" ContentType="application/vnd.openxmlformats-officedocument.drawingml.chartshapes+xml"/>
  <Override PartName="/xl/drawings/drawing39.xml" ContentType="application/vnd.openxmlformats-officedocument.drawingml.chartshapes+xml"/>
  <Override PartName="/xl/drawings/drawing18.xml" ContentType="application/vnd.openxmlformats-officedocument.drawingml.chartshapes+xml"/>
  <Override PartName="/xl/drawings/drawing46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4.xml" ContentType="application/vnd.openxmlformats-officedocument.drawingml.chartshapes+xml"/>
  <Override PartName="/xl/drawings/drawing21.xml" ContentType="application/vnd.openxmlformats-officedocument.drawingml.chartshapes+xml"/>
  <Override PartName="/xl/drawings/drawing48.xml" ContentType="application/vnd.openxmlformats-officedocument.drawingml.chartshapes+xml"/>
  <Override PartName="/xl/drawings/drawing5.xml" ContentType="application/vnd.openxmlformats-officedocument.drawingml.chartshapes+xml"/>
  <Override PartName="/xl/drawings/drawing68.xml" ContentType="application/vnd.openxmlformats-officedocument.drawingml.chartshapes+xml"/>
  <Override PartName="/xl/drawings/drawing70.xml" ContentType="application/vnd.openxmlformats-officedocument.drawingml.chartshapes+xml"/>
  <Override PartName="/xl/drawings/drawing75.xml" ContentType="application/vnd.openxmlformats-officedocument.drawingml.chartshapes+xml"/>
  <Override PartName="/xl/drawings/drawing78.xml" ContentType="application/vnd.openxmlformats-officedocument.drawingml.chartshapes+xml"/>
  <Override PartName="/xl/drawings/drawing81.xml" ContentType="application/vnd.openxmlformats-officedocument.drawingml.chartshapes+xml"/>
  <Override PartName="/xl/drawings/drawing66.xml" ContentType="application/vnd.openxmlformats-officedocument.drawingml.chartshapes+xml"/>
  <Override PartName="/xl/drawings/drawing64.xml" ContentType="application/vnd.openxmlformats-officedocument.drawingml.chartshapes+xml"/>
  <Override PartName="/xl/drawings/drawing62.xml" ContentType="application/vnd.openxmlformats-officedocument.drawingml.chartshapes+xml"/>
  <Override PartName="/xl/drawings/drawing50.xml" ContentType="application/vnd.openxmlformats-officedocument.drawingml.chartshapes+xml"/>
  <Override PartName="/xl/drawings/drawing51.xml" ContentType="application/vnd.openxmlformats-officedocument.drawingml.chartshapes+xml"/>
  <Override PartName="/xl/drawings/drawing54.xml" ContentType="application/vnd.openxmlformats-officedocument.drawingml.chartshapes+xml"/>
  <Override PartName="/xl/drawings/drawing57.xml" ContentType="application/vnd.openxmlformats-officedocument.drawingml.chartshapes+xml"/>
  <Override PartName="/xl/drawings/drawing59.xml" ContentType="application/vnd.openxmlformats-officedocument.drawingml.chartshapes+xml"/>
  <Override PartName="/xl/drawings/drawing60.xml" ContentType="application/vnd.openxmlformats-officedocument.drawingml.chartshapes+xml"/>
  <Override PartName="/xl/drawings/drawing47.xml" ContentType="application/vnd.openxmlformats-officedocument.drawingml.chartshapes+xml"/>
  <Override PartName="/xl/workbook.xml" ContentType="application/vnd.openxmlformats-officedocument.spreadsheetml.sheet.main+xml"/>
  <Override PartName="/xl/worksheets/sheet38.xml" ContentType="application/vnd.openxmlformats-officedocument.spreadsheetml.worksheet+xml"/>
  <Override PartName="/xl/worksheets/sheet5.xml" ContentType="application/vnd.openxmlformats-officedocument.spreadsheetml.worksheet+xml"/>
  <Override PartName="/xl/charts/chart35.xml" ContentType="application/vnd.openxmlformats-officedocument.drawingml.chart+xml"/>
  <Override PartName="/xl/drawings/drawing77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charts/chart36.xml" ContentType="application/vnd.openxmlformats-officedocument.drawingml.char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76.xml" ContentType="application/vnd.openxmlformats-officedocument.drawing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charts/chart33.xml" ContentType="application/vnd.openxmlformats-officedocument.drawingml.chart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charts/chart34.xml" ContentType="application/vnd.openxmlformats-officedocument.drawingml.chart+xml"/>
  <Override PartName="/xl/worksheets/sheet2.xml" ContentType="application/vnd.openxmlformats-officedocument.spreadsheetml.worksheet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worksheets/sheet39.xml" ContentType="application/vnd.openxmlformats-officedocument.spreadsheetml.workshee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worksheets/sheet27.xml" ContentType="application/vnd.openxmlformats-officedocument.spreadsheetml.worksheet+xml"/>
  <Override PartName="/xl/charts/chart12.xml" ContentType="application/vnd.openxmlformats-officedocument.drawingml.chart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8.xml" ContentType="application/vnd.openxmlformats-officedocument.spreadsheetml.worksheet+xml"/>
  <Override PartName="/xl/charts/chart10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29.xml" ContentType="application/vnd.openxmlformats-officedocument.spreadsheetml.workshee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7.xml" ContentType="application/vnd.openxmlformats-officedocument.drawing+xml"/>
  <Override PartName="/xl/worksheets/sheet7.xml" ContentType="application/vnd.openxmlformats-officedocument.spreadsheetml.worksheet+xml"/>
  <Override PartName="/xl/worksheets/sheet25.xml" ContentType="application/vnd.openxmlformats-officedocument.spreadsheetml.worksheet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15.xml" ContentType="application/vnd.openxmlformats-officedocument.drawingml.chart+xml"/>
  <Override PartName="/xl/worksheets/sheet24.xml" ContentType="application/vnd.openxmlformats-officedocument.spreadsheetml.worksheet+xml"/>
  <Override PartName="/xl/drawings/drawing37.xml" ContentType="application/vnd.openxmlformats-officedocument.drawing+xml"/>
  <Override PartName="/xl/drawings/drawing32.xml" ContentType="application/vnd.openxmlformats-officedocument.drawing+xml"/>
  <Override PartName="/xl/drawings/drawing28.xml" ContentType="application/vnd.openxmlformats-officedocument.drawing+xml"/>
  <Override PartName="/xl/charts/chart13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/chart1.xml" ContentType="application/vnd.openxmlformats-officedocument.drawingml.chart+xml"/>
  <Override PartName="/xl/worksheets/sheet37.xml" ContentType="application/vnd.openxmlformats-officedocument.spreadsheetml.worksheet+xml"/>
  <Override PartName="/xl/charts/chart2.xml" ContentType="application/vnd.openxmlformats-officedocument.drawingml.chart+xml"/>
  <Override PartName="/xl/charts/chart7.xml" ContentType="application/vnd.openxmlformats-officedocument.drawingml.chart+xml"/>
  <Override PartName="/xl/worksheets/sheet31.xml" ContentType="application/vnd.openxmlformats-officedocument.spreadsheetml.workshee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worksheets/sheet30.xml" ContentType="application/vnd.openxmlformats-officedocument.spreadsheetml.worksheet+xml"/>
  <Override PartName="/xl/drawings/drawing10.xml" ContentType="application/vnd.openxmlformats-officedocument.drawing+xml"/>
  <Override PartName="/xl/worksheets/sheet32.xml" ContentType="application/vnd.openxmlformats-officedocument.spreadsheetml.worksheet+xml"/>
  <Override PartName="/xl/worksheets/sheet36.xml" ContentType="application/vnd.openxmlformats-officedocument.spreadsheetml.worksheet+xml"/>
  <Override PartName="/xl/charts/chart3.xml" ContentType="application/vnd.openxmlformats-officedocument.drawingml.chart+xml"/>
  <Override PartName="/xl/worksheets/sheet35.xml" ContentType="application/vnd.openxmlformats-officedocument.spreadsheetml.worksheet+xml"/>
  <Override PartName="/xl/charts/chart4.xml" ContentType="application/vnd.openxmlformats-officedocument.drawingml.chart+xml"/>
  <Override PartName="/xl/worksheets/sheet34.xml" ContentType="application/vnd.openxmlformats-officedocument.spreadsheetml.worksheet+xml"/>
  <Override PartName="/xl/charts/chart5.xml" ContentType="application/vnd.openxmlformats-officedocument.drawingml.chart+xml"/>
  <Override PartName="/xl/worksheets/sheet33.xml" ContentType="application/vnd.openxmlformats-officedocument.spreadsheetml.worksheet+xml"/>
  <Override PartName="/xl/charts/chart6.xml" ContentType="application/vnd.openxmlformats-officedocument.drawingml.chart+xml"/>
  <Override PartName="/xl/charts/chart14.xml" ContentType="application/vnd.openxmlformats-officedocument.drawingml.chart+xml"/>
  <Override PartName="/xl/drawings/drawing38.xml" ContentType="application/vnd.openxmlformats-officedocument.drawing+xml"/>
  <Override PartName="/xl/charts/chart25.xml" ContentType="application/vnd.openxmlformats-officedocument.drawingml.chart+xml"/>
  <Override PartName="/xl/worksheets/sheet14.xml" ContentType="application/vnd.openxmlformats-officedocument.spreadsheetml.worksheet+xml"/>
  <Override PartName="/xl/drawings/drawing58.xml" ContentType="application/vnd.openxmlformats-officedocument.drawing+xml"/>
  <Override PartName="/xl/charts/chart26.xml" ContentType="application/vnd.openxmlformats-officedocument.drawingml.chart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drawings/drawing56.xml" ContentType="application/vnd.openxmlformats-officedocument.drawing+xml"/>
  <Override PartName="/xl/drawings/drawing55.xml" ContentType="application/vnd.openxmlformats-officedocument.drawing+xml"/>
  <Override PartName="/xl/worksheets/sheet16.xml" ContentType="application/vnd.openxmlformats-officedocument.spreadsheetml.worksheet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harts/chart24.xml" ContentType="application/vnd.openxmlformats-officedocument.drawingml.char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drawings/drawing61.xml" ContentType="application/vnd.openxmlformats-officedocument.drawing+xml"/>
  <Override PartName="/xl/drawings/drawing67.xml" ContentType="application/vnd.openxmlformats-officedocument.drawing+xml"/>
  <Override PartName="/xl/charts/chart31.xml" ContentType="application/vnd.openxmlformats-officedocument.drawingml.chart+xml"/>
  <Override PartName="/xl/worksheets/sheet8.xml" ContentType="application/vnd.openxmlformats-officedocument.spreadsheetml.worksheet+xml"/>
  <Override PartName="/xl/drawings/drawing69.xml" ContentType="application/vnd.openxmlformats-officedocument.drawing+xml"/>
  <Override PartName="/xl/charts/chart32.xml" ContentType="application/vnd.openxmlformats-officedocument.drawingml.chart+xml"/>
  <Override PartName="/xl/worksheets/sheet9.xml" ContentType="application/vnd.openxmlformats-officedocument.spreadsheetml.workshee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worksheets/sheet11.xml" ContentType="application/vnd.openxmlformats-officedocument.spreadsheetml.worksheet+xml"/>
  <Override PartName="/xl/drawings/drawing63.xml" ContentType="application/vnd.openxmlformats-officedocument.drawing+xml"/>
  <Override PartName="/xl/charts/chart29.xml" ContentType="application/vnd.openxmlformats-officedocument.drawingml.chart+xml"/>
  <Override PartName="/xl/worksheets/sheet10.xml" ContentType="application/vnd.openxmlformats-officedocument.spreadsheetml.worksheet+xml"/>
  <Override PartName="/xl/drawings/drawing65.xml" ContentType="application/vnd.openxmlformats-officedocument.drawing+xml"/>
  <Override PartName="/xl/charts/chart23.xml" ContentType="application/vnd.openxmlformats-officedocument.drawingml.chart+xml"/>
  <Override PartName="/xl/charts/chart17.xml" ContentType="application/vnd.openxmlformats-officedocument.drawingml.chart+xml"/>
  <Override PartName="/xl/worksheets/sheet21.xml" ContentType="application/vnd.openxmlformats-officedocument.spreadsheetml.worksheet+xml"/>
  <Override PartName="/xl/charts/chart19.xml" ContentType="application/vnd.openxmlformats-officedocument.drawingml.chart+xml"/>
  <Override PartName="/xl/worksheets/sheet22.xml" ContentType="application/vnd.openxmlformats-officedocument.spreadsheetml.worksheet+xml"/>
  <Override PartName="/xl/worksheets/sheet20.xml" ContentType="application/vnd.openxmlformats-officedocument.spreadsheetml.worksheet+xml"/>
  <Override PartName="/xl/charts/chart18.xml" ContentType="application/vnd.openxmlformats-officedocument.drawingml.chart+xml"/>
  <Override PartName="/xl/drawings/drawing44.xml" ContentType="application/vnd.openxmlformats-officedocument.drawing+xml"/>
  <Override PartName="/xl/drawings/drawing43.xml" ContentType="application/vnd.openxmlformats-officedocument.drawing+xml"/>
  <Override PartName="/xl/worksheets/sheet17.xml" ContentType="application/vnd.openxmlformats-officedocument.spreadsheetml.worksheet+xml"/>
  <Override PartName="/xl/drawings/drawing41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+xml"/>
  <Override PartName="/xl/worksheets/sheet18.xml" ContentType="application/vnd.openxmlformats-officedocument.spreadsheetml.worksheet+xml"/>
  <Override PartName="/xl/worksheets/sheet23.xml" ContentType="application/vnd.openxmlformats-officedocument.spreadsheetml.worksheet+xml"/>
  <Override PartName="/xl/charts/chart16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worksheets/sheet19.xml" ContentType="application/vnd.openxmlformats-officedocument.spreadsheetml.worksheet+xml"/>
  <Override PartName="/xl/drawings/drawing4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4735" windowHeight="11700"/>
  </bookViews>
  <sheets>
    <sheet name="Indice" sheetId="1" r:id="rId1"/>
    <sheet name="Edad" sheetId="2" r:id="rId2"/>
    <sheet name="EDAD GRAFICA 1 " sheetId="3" r:id="rId3"/>
    <sheet name="EDAD GRAFICA 2 " sheetId="55" r:id="rId4"/>
    <sheet name="edad por mercados" sheetId="5" r:id="rId5"/>
    <sheet name="GRAFICA EDAD POR MERCADOS" sheetId="6" r:id="rId6"/>
    <sheet name="renta media" sheetId="7" r:id="rId7"/>
    <sheet name="renta nacionalidades" sheetId="8" r:id="rId8"/>
    <sheet name="GRAFICO RENTA X NACIONAL" sheetId="9" r:id="rId9"/>
    <sheet name="ACOMPAÑANTES " sheetId="10" r:id="rId10"/>
    <sheet name="GRAFICA Acompañantes" sheetId="11" r:id="rId11"/>
    <sheet name="GASTO" sheetId="12" r:id="rId12"/>
    <sheet name="GRAFICA GASTO" sheetId="14" r:id="rId13"/>
    <sheet name="Evolución gasto (nacionalidad) " sheetId="15" r:id="rId14"/>
    <sheet name="Gasto partidas" sheetId="16" r:id="rId15"/>
    <sheet name="GRAFICA GASTO PARTIDA" sheetId="17" r:id="rId16"/>
    <sheet name="Gasto partidas QUIENES GASTAN" sheetId="18" r:id="rId17"/>
    <sheet name="estimación de ingresos por merc" sheetId="20" r:id="rId18"/>
    <sheet name="fidelidad" sheetId="24" r:id="rId19"/>
    <sheet name="GRAFICA FIDELIDAD" sheetId="25" r:id="rId20"/>
    <sheet name="Zonas de aloja Total y País " sheetId="26" r:id="rId21"/>
    <sheet name="GRAFICA ZONAS ALOJA PAIS" sheetId="27" r:id="rId22"/>
    <sheet name="Tipo de alojamiento" sheetId="28" r:id="rId23"/>
    <sheet name="gráfica tipo alojamiento" sheetId="29" r:id="rId24"/>
    <sheet name="estancia media nacionalidades" sheetId="30" r:id="rId25"/>
    <sheet name="GRAFICA estancia media nac" sheetId="31" r:id="rId26"/>
    <sheet name="uso coche " sheetId="32" r:id="rId27"/>
    <sheet name="fórmde contratación(new version" sheetId="33" r:id="rId28"/>
    <sheet name="fórmula de contratación por mer" sheetId="34" r:id="rId29"/>
    <sheet name="transfer" sheetId="35" r:id="rId30"/>
    <sheet name="Servi contrata origen " sheetId="36" r:id="rId31"/>
    <sheet name="escala nacionalidad" sheetId="38" r:id="rId32"/>
    <sheet name="GRAFICA ESCALA nac" sheetId="39" r:id="rId33"/>
    <sheet name="Uso de internet" sheetId="40" r:id="rId34"/>
    <sheet name="internet nacionalidad" sheetId="41" r:id="rId35"/>
    <sheet name="Actividades realizadas " sheetId="42" r:id="rId36"/>
    <sheet name="actividades nacionalidad" sheetId="43" r:id="rId37"/>
    <sheet name="Excursiones realizadas" sheetId="44" r:id="rId38"/>
    <sheet name="excursiones nacionalidad" sheetId="45" r:id="rId39"/>
    <sheet name="Motivación NUEVA" sheetId="46" r:id="rId40"/>
    <sheet name="gráfica motivación" sheetId="47" r:id="rId41"/>
    <sheet name="Índice satisfacción agrupad " sheetId="48" r:id="rId42"/>
    <sheet name="grafica indice de satisfacción" sheetId="49" r:id="rId43"/>
    <sheet name="IMPORTANCIA FACTORES" sheetId="50" r:id="rId44"/>
    <sheet name="satisfacción nacionalidad " sheetId="51" r:id="rId45"/>
    <sheet name="satisfacción" sheetId="52" r:id="rId46"/>
    <sheet name="aspectos negativos" sheetId="53" r:id="rId47"/>
    <sheet name="actualizaciones" sheetId="54" state="hidden" r:id="rId48"/>
  </sheets>
  <externalReferences>
    <externalReference r:id="rId49"/>
    <externalReference r:id="rId50"/>
  </externalReferences>
  <definedNames>
    <definedName name="_xlnm._FilterDatabase" localSheetId="43" hidden="1">'IMPORTANCIA FACTORES'!#REF!</definedName>
    <definedName name="_xlnm._FilterDatabase" localSheetId="41" hidden="1">'Índice satisfacción agrupad '!#REF!</definedName>
    <definedName name="_xlnm.Print_Area" localSheetId="9">'ACOMPAÑANTES '!$C$4:$AE$16</definedName>
    <definedName name="_xlnm.Print_Area" localSheetId="36">'actividades nacionalidad'!$C$3:$AE$24,'actividades nacionalidad'!$C$30:$X$72</definedName>
    <definedName name="_xlnm.Print_Area" localSheetId="35">'Actividades realizadas '!$C$3:$AE$64</definedName>
    <definedName name="_xlnm.Print_Area" localSheetId="46">'aspectos negativos'!$A$1:$AD$62</definedName>
    <definedName name="_xlnm.Print_Area" localSheetId="1">Edad!$B$3:$AD$13</definedName>
    <definedName name="_xlnm.Print_Area" localSheetId="2">'EDAD GRAFICA 1 '!$J$38:$R$66</definedName>
    <definedName name="_xlnm.Print_Area" localSheetId="3">'EDAD GRAFICA 2 '!$B$7:$K$40</definedName>
    <definedName name="_xlnm.Print_Area" localSheetId="4">'edad por mercados'!$B$5:$W$25</definedName>
    <definedName name="_xlnm.Print_Area" localSheetId="31">'escala nacionalidad'!$C$3:$AE$24</definedName>
    <definedName name="_xlnm.Print_Area" localSheetId="24">'estancia media nacionalidades'!$C$3:$AE$24</definedName>
    <definedName name="_xlnm.Print_Area" localSheetId="13">'Evolución gasto (nacionalidad) '!$C$3:$BO$25</definedName>
    <definedName name="_xlnm.Print_Area" localSheetId="38">'excursiones nacionalidad'!$C$3:$AE$24,'excursiones nacionalidad'!$C$28:$W$66</definedName>
    <definedName name="_xlnm.Print_Area" localSheetId="37">'Excursiones realizadas'!$C$3:$AE$64</definedName>
    <definedName name="_xlnm.Print_Area" localSheetId="18">fidelidad!$C$3:$AZ$25,fidelidad!$C$34:$I$56</definedName>
    <definedName name="_xlnm.Print_Area" localSheetId="27">'fórmde contratación(new version'!$C$3:$AE$96,'fórmde contratación(new version'!$C$115:$W$179</definedName>
    <definedName name="_xlnm.Print_Area" localSheetId="28">'fórmula de contratación por mer'!$C$3:$AE$23,'fórmula de contratación por mer'!$C$30:$AC$72</definedName>
    <definedName name="_xlnm.Print_Area" localSheetId="11">GASTO!$C$3:$AE$14</definedName>
    <definedName name="_xlnm.Print_Area" localSheetId="14">'Gasto partidas'!$C$3:$AK$50</definedName>
    <definedName name="_xlnm.Print_Area" localSheetId="16">'Gasto partidas QUIENES GASTAN'!$C$3:$R$22</definedName>
    <definedName name="_xlnm.Print_Area" localSheetId="10">'GRAFICA Acompañantes'!$B$6:$G$41</definedName>
    <definedName name="_xlnm.Print_Area" localSheetId="5">'GRAFICA EDAD POR MERCADOS'!$C$4:$J$36</definedName>
    <definedName name="_xlnm.Print_Area" localSheetId="32">'GRAFICA ESCALA nac'!$C$5:$K$35</definedName>
    <definedName name="_xlnm.Print_Area" localSheetId="25">'GRAFICA estancia media nac'!$C$5:$K$35</definedName>
    <definedName name="_xlnm.Print_Area" localSheetId="19">'GRAFICA FIDELIDAD'!$C$5:$K$44</definedName>
    <definedName name="_xlnm.Print_Area" localSheetId="12">'GRAFICA GASTO'!$C$6:$P$31</definedName>
    <definedName name="_xlnm.Print_Area" localSheetId="15">'GRAFICA GASTO PARTIDA'!$B$7:$J$50</definedName>
    <definedName name="_xlnm.Print_Area" localSheetId="42">'grafica indice de satisfacción'!$C$5:$L$42</definedName>
    <definedName name="_xlnm.Print_Area" localSheetId="40">'gráfica motivación'!$B$6:$K$54</definedName>
    <definedName name="_xlnm.Print_Area" localSheetId="23">'gráfica tipo alojamiento'!$C$4:$J$32</definedName>
    <definedName name="_xlnm.Print_Area" localSheetId="21">'GRAFICA ZONAS ALOJA PAIS'!$C$5:$J$36</definedName>
    <definedName name="_xlnm.Print_Area" localSheetId="8">'GRAFICO RENTA X NACIONAL'!$C$5:$J$41</definedName>
    <definedName name="_xlnm.Print_Area" localSheetId="43">'IMPORTANCIA FACTORES'!$C$19:$L$30</definedName>
    <definedName name="_xlnm.Print_Area" localSheetId="0">Indice!$C$4:$G$53</definedName>
    <definedName name="_xlnm.Print_Area" localSheetId="41">'Índice satisfacción agrupad '!$C$3:$AE$15</definedName>
    <definedName name="_xlnm.Print_Area" localSheetId="34">'internet nacionalidad'!$C$3:$AE$52,'internet nacionalidad'!$C$54:$T$95</definedName>
    <definedName name="_xlnm.Print_Area" localSheetId="39">'Motivación NUEVA'!#REF!,'Motivación NUEVA'!$C$3:$E$47</definedName>
    <definedName name="_xlnm.Print_Area" localSheetId="6">'renta media'!$C$3:$P$49</definedName>
    <definedName name="_xlnm.Print_Area" localSheetId="7">'renta nacionalidades'!$C$3:$S$73</definedName>
    <definedName name="_xlnm.Print_Area" localSheetId="45">satisfacción!$C$3:$AE$51</definedName>
    <definedName name="_xlnm.Print_Area" localSheetId="44">'satisfacción nacionalidad '!$C$3:$Y$22,'satisfacción nacionalidad '!$C$25:$Q$64</definedName>
    <definedName name="_xlnm.Print_Area" localSheetId="30">'Servi contrata origen '!$C$4:$AE$56,'Servi contrata origen '!#REF!</definedName>
    <definedName name="_xlnm.Print_Area" localSheetId="22">'Tipo de alojamiento'!$B$3:$AD$35</definedName>
    <definedName name="_xlnm.Print_Area" localSheetId="29">transfer!$C$3:$AE$12</definedName>
    <definedName name="_xlnm.Print_Area" localSheetId="26">'uso coche '!$C$5:$AE$16</definedName>
    <definedName name="_xlnm.Print_Area" localSheetId="33">'Uso de internet'!$C$4:$AG$50</definedName>
    <definedName name="_xlnm.Print_Area" localSheetId="20">'Zonas de aloja Total y País '!$C$3:$AE$14</definedName>
    <definedName name="_xlnm.Print_Titles" localSheetId="13">'Evolución gasto (nacionalidad) '!$C:$C</definedName>
  </definedNames>
  <calcPr calcId="125725"/>
</workbook>
</file>

<file path=xl/calcChain.xml><?xml version="1.0" encoding="utf-8"?>
<calcChain xmlns="http://schemas.openxmlformats.org/spreadsheetml/2006/main">
  <c r="AB6" i="41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5"/>
  <c r="X20" i="36" l="1"/>
  <c r="X18"/>
  <c r="Y18"/>
  <c r="X19"/>
  <c r="Y19"/>
  <c r="Y20"/>
  <c r="L9" i="53"/>
  <c r="AE5" i="52"/>
  <c r="AD5"/>
  <c r="AC5"/>
  <c r="V5"/>
  <c r="U5"/>
  <c r="M5"/>
  <c r="L5"/>
  <c r="K5"/>
  <c r="J5"/>
  <c r="I5"/>
  <c r="H5"/>
  <c r="G5"/>
  <c r="F5"/>
  <c r="E5"/>
  <c r="D5"/>
  <c r="X4" i="51"/>
  <c r="W4"/>
  <c r="V4"/>
  <c r="U4"/>
  <c r="T4"/>
  <c r="O4"/>
  <c r="M4"/>
  <c r="L4"/>
  <c r="K4"/>
  <c r="J4"/>
  <c r="I4"/>
  <c r="H4"/>
  <c r="G4"/>
  <c r="G21" i="50"/>
  <c r="F21"/>
  <c r="E21"/>
  <c r="F9"/>
  <c r="E9"/>
  <c r="D9"/>
  <c r="AE4" i="48"/>
  <c r="AD4"/>
  <c r="AC4"/>
  <c r="X4"/>
  <c r="V4"/>
  <c r="U4"/>
  <c r="T4"/>
  <c r="S4"/>
  <c r="R4"/>
  <c r="Q4"/>
  <c r="P4"/>
  <c r="M4"/>
  <c r="L4"/>
  <c r="K4"/>
  <c r="G4"/>
  <c r="F4"/>
  <c r="E4"/>
  <c r="D4"/>
  <c r="AE4" i="45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AE4" i="44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AE4" i="43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J22" i="42"/>
  <c r="I22"/>
  <c r="H22"/>
  <c r="J21"/>
  <c r="I21"/>
  <c r="H21"/>
  <c r="J18"/>
  <c r="I18"/>
  <c r="H18"/>
  <c r="J20"/>
  <c r="I20"/>
  <c r="H20"/>
  <c r="J17"/>
  <c r="I17"/>
  <c r="H17"/>
  <c r="AE4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AE32" i="41"/>
  <c r="AD32"/>
  <c r="AC32"/>
  <c r="X32"/>
  <c r="V32"/>
  <c r="U32"/>
  <c r="T32"/>
  <c r="S32"/>
  <c r="R32"/>
  <c r="Q32"/>
  <c r="P32"/>
  <c r="J32"/>
  <c r="I32"/>
  <c r="H32"/>
  <c r="AE4"/>
  <c r="AD4"/>
  <c r="AC4"/>
  <c r="X4"/>
  <c r="V4"/>
  <c r="U4"/>
  <c r="T4"/>
  <c r="S4"/>
  <c r="R4"/>
  <c r="Q4"/>
  <c r="P4"/>
  <c r="J4"/>
  <c r="I4"/>
  <c r="H4"/>
  <c r="AE5" i="40"/>
  <c r="AD5"/>
  <c r="AC5"/>
  <c r="X5"/>
  <c r="V5"/>
  <c r="U5"/>
  <c r="T5"/>
  <c r="S5"/>
  <c r="R5"/>
  <c r="Q5"/>
  <c r="P5"/>
  <c r="M5"/>
  <c r="L5"/>
  <c r="K5"/>
  <c r="J5"/>
  <c r="I5"/>
  <c r="H5"/>
  <c r="G5"/>
  <c r="F5"/>
  <c r="E5"/>
  <c r="D5"/>
  <c r="AE4" i="38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T13" i="36"/>
  <c r="S13"/>
  <c r="AE5"/>
  <c r="AD5"/>
  <c r="AC5"/>
  <c r="X5"/>
  <c r="V5"/>
  <c r="U5"/>
  <c r="T5"/>
  <c r="S5"/>
  <c r="R5"/>
  <c r="Q5"/>
  <c r="P5"/>
  <c r="M5"/>
  <c r="L5"/>
  <c r="K5"/>
  <c r="J5"/>
  <c r="I5"/>
  <c r="H5"/>
  <c r="G5"/>
  <c r="F5"/>
  <c r="E5"/>
  <c r="D5"/>
  <c r="AE4" i="35"/>
  <c r="AD4"/>
  <c r="AC4"/>
  <c r="X4"/>
  <c r="V4"/>
  <c r="U4"/>
  <c r="T4"/>
  <c r="S4"/>
  <c r="R4"/>
  <c r="Q4"/>
  <c r="P4"/>
  <c r="M4"/>
  <c r="L4"/>
  <c r="K4"/>
  <c r="J4"/>
  <c r="I4"/>
  <c r="H4"/>
  <c r="F4"/>
  <c r="E4"/>
  <c r="D4"/>
  <c r="AE76" i="34"/>
  <c r="AD76"/>
  <c r="AC76"/>
  <c r="V76"/>
  <c r="U76"/>
  <c r="AE4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K80" i="33"/>
  <c r="J80"/>
  <c r="H80"/>
  <c r="G80"/>
  <c r="F80"/>
  <c r="D80"/>
  <c r="K64"/>
  <c r="J64"/>
  <c r="H64"/>
  <c r="G64"/>
  <c r="F64"/>
  <c r="D64"/>
  <c r="K40"/>
  <c r="J40"/>
  <c r="H40"/>
  <c r="G40"/>
  <c r="F40"/>
  <c r="D40"/>
  <c r="K28"/>
  <c r="J28"/>
  <c r="I28"/>
  <c r="H28"/>
  <c r="G28"/>
  <c r="F28"/>
  <c r="D28"/>
  <c r="K13"/>
  <c r="J13"/>
  <c r="I13"/>
  <c r="H13"/>
  <c r="G13"/>
  <c r="F13"/>
  <c r="D13"/>
  <c r="AE4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AE6" i="32"/>
  <c r="AD6"/>
  <c r="AC6"/>
  <c r="Y6"/>
  <c r="J6"/>
  <c r="I6"/>
  <c r="H6"/>
  <c r="AE4" i="30"/>
  <c r="AD4"/>
  <c r="AC4"/>
  <c r="X4"/>
  <c r="V4"/>
  <c r="U4"/>
  <c r="T4"/>
  <c r="S4"/>
  <c r="R4"/>
  <c r="Q4"/>
  <c r="P4"/>
  <c r="M4"/>
  <c r="L4"/>
  <c r="K4"/>
  <c r="G4"/>
  <c r="F4"/>
  <c r="E4"/>
  <c r="D4"/>
  <c r="AD16" i="28"/>
  <c r="AC16"/>
  <c r="AB16"/>
  <c r="W16"/>
  <c r="U16"/>
  <c r="T16"/>
  <c r="S16"/>
  <c r="R16"/>
  <c r="Q16"/>
  <c r="P16"/>
  <c r="O16"/>
  <c r="L16"/>
  <c r="K16"/>
  <c r="J16"/>
  <c r="I16"/>
  <c r="H16"/>
  <c r="G16"/>
  <c r="F16"/>
  <c r="E16"/>
  <c r="D16"/>
  <c r="C16"/>
  <c r="AD4"/>
  <c r="AC4"/>
  <c r="AB4"/>
  <c r="W4"/>
  <c r="U4"/>
  <c r="T4"/>
  <c r="S4"/>
  <c r="R4"/>
  <c r="Q4"/>
  <c r="P4"/>
  <c r="O4"/>
  <c r="L4"/>
  <c r="K4"/>
  <c r="J4"/>
  <c r="I4"/>
  <c r="H4"/>
  <c r="G4"/>
  <c r="F4"/>
  <c r="E4"/>
  <c r="D4"/>
  <c r="C4"/>
  <c r="AE4" i="26"/>
  <c r="AD4"/>
  <c r="AC4"/>
  <c r="AB4"/>
  <c r="Y4"/>
  <c r="X4"/>
  <c r="V4"/>
  <c r="U4"/>
  <c r="T4"/>
  <c r="S4"/>
  <c r="R4"/>
  <c r="Q4"/>
  <c r="P4"/>
  <c r="M4"/>
  <c r="L4"/>
  <c r="K4"/>
  <c r="J4"/>
  <c r="I4"/>
  <c r="H4"/>
  <c r="G4"/>
  <c r="F4"/>
  <c r="E4"/>
  <c r="D4"/>
  <c r="F35" i="24"/>
  <c r="D35"/>
  <c r="AZ4"/>
  <c r="AX4"/>
  <c r="AV4"/>
  <c r="AL4"/>
  <c r="AE4"/>
  <c r="AD4"/>
  <c r="AB4"/>
  <c r="Z4"/>
  <c r="X4"/>
  <c r="T4"/>
  <c r="R4"/>
  <c r="P4"/>
  <c r="N4"/>
  <c r="M4"/>
  <c r="L4"/>
  <c r="J4"/>
  <c r="H4"/>
  <c r="F4"/>
  <c r="D4"/>
  <c r="C26" i="20"/>
  <c r="H5" i="18"/>
  <c r="G5"/>
  <c r="F5"/>
  <c r="E5"/>
  <c r="D5"/>
  <c r="AJ31" i="16"/>
  <c r="AI31"/>
  <c r="AH31"/>
  <c r="AA31"/>
  <c r="Y31"/>
  <c r="X31"/>
  <c r="U31"/>
  <c r="S31"/>
  <c r="R31"/>
  <c r="N31"/>
  <c r="M31"/>
  <c r="L31"/>
  <c r="J31"/>
  <c r="I31"/>
  <c r="H31"/>
  <c r="G31"/>
  <c r="F31"/>
  <c r="E31"/>
  <c r="D31"/>
  <c r="AJ5"/>
  <c r="AI5"/>
  <c r="AH5"/>
  <c r="AA5"/>
  <c r="Y5"/>
  <c r="X5"/>
  <c r="U5"/>
  <c r="S5"/>
  <c r="R5"/>
  <c r="N5"/>
  <c r="M5"/>
  <c r="L5"/>
  <c r="J5"/>
  <c r="I5"/>
  <c r="H5"/>
  <c r="G5"/>
  <c r="F5"/>
  <c r="E5"/>
  <c r="D5"/>
  <c r="L83" i="15"/>
  <c r="H83"/>
  <c r="D83"/>
  <c r="L30"/>
  <c r="AV4"/>
  <c r="AR4"/>
  <c r="AN4"/>
  <c r="AJ4"/>
  <c r="AF4"/>
  <c r="AB4"/>
  <c r="X4"/>
  <c r="T4"/>
  <c r="P4"/>
  <c r="L4"/>
  <c r="H4"/>
  <c r="D4"/>
  <c r="AE10" i="12"/>
  <c r="AD10"/>
  <c r="AC10"/>
  <c r="Y10"/>
  <c r="X10"/>
  <c r="V10"/>
  <c r="U10"/>
  <c r="T10"/>
  <c r="S10"/>
  <c r="R10"/>
  <c r="Q10"/>
  <c r="P10"/>
  <c r="M10"/>
  <c r="J10"/>
  <c r="I10"/>
  <c r="H10"/>
  <c r="G10"/>
  <c r="F10"/>
  <c r="E10"/>
  <c r="D10"/>
  <c r="AE5"/>
  <c r="AD5"/>
  <c r="AC5"/>
  <c r="Y5"/>
  <c r="X5"/>
  <c r="V5"/>
  <c r="U5"/>
  <c r="T5"/>
  <c r="S5"/>
  <c r="R5"/>
  <c r="Q5"/>
  <c r="P5"/>
  <c r="M5"/>
  <c r="L5"/>
  <c r="K5"/>
  <c r="J5"/>
  <c r="I5"/>
  <c r="H5"/>
  <c r="G5"/>
  <c r="F5"/>
  <c r="E5"/>
  <c r="D5"/>
  <c r="X12" i="10"/>
  <c r="AE5"/>
  <c r="AD5"/>
  <c r="AC5"/>
  <c r="X5"/>
  <c r="V5"/>
  <c r="U5"/>
  <c r="T5"/>
  <c r="S5"/>
  <c r="R5"/>
  <c r="Q5"/>
  <c r="P5"/>
  <c r="M5"/>
  <c r="L5"/>
  <c r="K5"/>
  <c r="J5"/>
  <c r="I5"/>
  <c r="H5"/>
  <c r="G5"/>
  <c r="F5"/>
  <c r="E5"/>
  <c r="D5"/>
  <c r="F31" i="8"/>
  <c r="F30"/>
  <c r="D30"/>
  <c r="P4"/>
  <c r="O4"/>
  <c r="N4"/>
  <c r="K4"/>
  <c r="J4"/>
  <c r="H4"/>
  <c r="G4"/>
  <c r="F4"/>
  <c r="E4"/>
  <c r="D4"/>
  <c r="E37" i="7"/>
  <c r="F22"/>
  <c r="D22"/>
  <c r="N4"/>
  <c r="M4"/>
  <c r="L4"/>
  <c r="J4"/>
  <c r="I4"/>
  <c r="H4"/>
  <c r="G4"/>
  <c r="F4"/>
  <c r="E4"/>
  <c r="D4"/>
  <c r="W6" i="5"/>
  <c r="U6"/>
  <c r="T6"/>
  <c r="S6"/>
  <c r="R6"/>
  <c r="Q6"/>
  <c r="P6"/>
  <c r="O6"/>
  <c r="L6"/>
  <c r="K6"/>
  <c r="J6"/>
  <c r="F6"/>
  <c r="E6"/>
  <c r="D6"/>
  <c r="C6"/>
  <c r="H18" i="2"/>
  <c r="E18"/>
  <c r="D18"/>
  <c r="W4"/>
  <c r="U4"/>
  <c r="T4"/>
  <c r="S4"/>
  <c r="R4"/>
  <c r="Q4"/>
  <c r="P4"/>
  <c r="O4"/>
  <c r="N4"/>
  <c r="M4"/>
  <c r="L4"/>
  <c r="K4"/>
  <c r="J4"/>
  <c r="I4"/>
  <c r="H4"/>
  <c r="G4"/>
  <c r="F4"/>
  <c r="E4"/>
  <c r="D4"/>
  <c r="C4"/>
  <c r="I5" l="1"/>
  <c r="X5"/>
  <c r="AA5"/>
  <c r="I6"/>
  <c r="X6"/>
  <c r="AA6"/>
  <c r="I7"/>
  <c r="X7"/>
  <c r="AA7"/>
  <c r="I8"/>
  <c r="X8"/>
  <c r="AA8"/>
  <c r="I9"/>
  <c r="X9"/>
  <c r="AA9"/>
  <c r="I10"/>
  <c r="X10"/>
  <c r="AA10"/>
  <c r="I11"/>
  <c r="X11"/>
  <c r="AA11"/>
  <c r="I12"/>
  <c r="X12"/>
  <c r="AA12"/>
  <c r="H22"/>
  <c r="H26"/>
  <c r="I13" i="5"/>
  <c r="X13"/>
  <c r="AA13"/>
  <c r="I9"/>
  <c r="X9"/>
  <c r="AA9"/>
  <c r="I11"/>
  <c r="X11"/>
  <c r="AA11"/>
  <c r="I7"/>
  <c r="X7"/>
  <c r="AA7"/>
  <c r="I10"/>
  <c r="X10"/>
  <c r="AA10"/>
  <c r="I12"/>
  <c r="X12"/>
  <c r="AA12"/>
  <c r="I14"/>
  <c r="X14"/>
  <c r="AA14"/>
  <c r="I8"/>
  <c r="X8"/>
  <c r="AA8"/>
  <c r="I17"/>
  <c r="X17"/>
  <c r="AA17"/>
  <c r="I18"/>
  <c r="X18"/>
  <c r="AA18"/>
  <c r="I16"/>
  <c r="X16"/>
  <c r="AA16"/>
  <c r="I15"/>
  <c r="X15"/>
  <c r="AA15"/>
  <c r="I22"/>
  <c r="X22"/>
  <c r="AA22"/>
  <c r="I21"/>
  <c r="X21"/>
  <c r="AA21"/>
  <c r="N19"/>
  <c r="R19"/>
  <c r="G20"/>
  <c r="N20"/>
  <c r="R20"/>
  <c r="G23"/>
  <c r="N23"/>
  <c r="R23"/>
  <c r="H24"/>
  <c r="X24"/>
  <c r="AA24"/>
  <c r="G5" i="7"/>
  <c r="N5"/>
  <c r="H6"/>
  <c r="K6"/>
  <c r="G9"/>
  <c r="N9"/>
  <c r="H10"/>
  <c r="K10"/>
  <c r="E38"/>
  <c r="H40"/>
  <c r="E42"/>
  <c r="H44"/>
  <c r="E46"/>
  <c r="H6" i="8"/>
  <c r="I6"/>
  <c r="H8"/>
  <c r="I8"/>
  <c r="H10"/>
  <c r="I10"/>
  <c r="H12"/>
  <c r="I12"/>
  <c r="H14"/>
  <c r="I14"/>
  <c r="H16"/>
  <c r="I16"/>
  <c r="H18"/>
  <c r="I18"/>
  <c r="H21"/>
  <c r="I21"/>
  <c r="F35"/>
  <c r="G35"/>
  <c r="F39"/>
  <c r="G39"/>
  <c r="F43"/>
  <c r="G43"/>
  <c r="F47"/>
  <c r="G47"/>
  <c r="G57"/>
  <c r="S57"/>
  <c r="W57"/>
  <c r="G55"/>
  <c r="S55"/>
  <c r="W55"/>
  <c r="G56"/>
  <c r="S56"/>
  <c r="W56"/>
  <c r="G61"/>
  <c r="S61"/>
  <c r="W61"/>
  <c r="G58"/>
  <c r="S58"/>
  <c r="W58"/>
  <c r="G64"/>
  <c r="S64"/>
  <c r="W64"/>
  <c r="G59"/>
  <c r="S59"/>
  <c r="W59"/>
  <c r="G60"/>
  <c r="S60"/>
  <c r="W60"/>
  <c r="G62"/>
  <c r="S62"/>
  <c r="W62"/>
  <c r="G65"/>
  <c r="S65"/>
  <c r="W65"/>
  <c r="G66"/>
  <c r="S66"/>
  <c r="W66"/>
  <c r="G63"/>
  <c r="S63"/>
  <c r="W63"/>
  <c r="G67"/>
  <c r="S67"/>
  <c r="W67"/>
  <c r="G68"/>
  <c r="S68"/>
  <c r="W68"/>
  <c r="G69"/>
  <c r="S69"/>
  <c r="W69"/>
  <c r="G70"/>
  <c r="S70"/>
  <c r="W70"/>
  <c r="G71"/>
  <c r="S71"/>
  <c r="W71"/>
  <c r="G72"/>
  <c r="S72"/>
  <c r="W72"/>
  <c r="H6" i="10"/>
  <c r="O6"/>
  <c r="S6"/>
  <c r="E14"/>
  <c r="H7"/>
  <c r="M14"/>
  <c r="O7"/>
  <c r="Q14"/>
  <c r="S7"/>
  <c r="S14" s="1"/>
  <c r="U14"/>
  <c r="AC18"/>
  <c r="H8"/>
  <c r="O8"/>
  <c r="S8"/>
  <c r="H9"/>
  <c r="O9"/>
  <c r="S9"/>
  <c r="H10"/>
  <c r="O10"/>
  <c r="S10"/>
  <c r="H11"/>
  <c r="O11"/>
  <c r="S11"/>
  <c r="N13"/>
  <c r="J15"/>
  <c r="Y15"/>
  <c r="AB15"/>
  <c r="I6" i="12"/>
  <c r="T6"/>
  <c r="X6"/>
  <c r="AE6"/>
  <c r="I7"/>
  <c r="T7"/>
  <c r="X7"/>
  <c r="AE7"/>
  <c r="I8"/>
  <c r="T8"/>
  <c r="X8"/>
  <c r="AE8"/>
  <c r="I11"/>
  <c r="T11"/>
  <c r="X11"/>
  <c r="AE11"/>
  <c r="I12"/>
  <c r="T12"/>
  <c r="X12"/>
  <c r="AE12"/>
  <c r="I13"/>
  <c r="T13"/>
  <c r="X13"/>
  <c r="AE13"/>
  <c r="U7" i="15"/>
  <c r="AC7"/>
  <c r="BA7"/>
  <c r="BY7"/>
  <c r="U8"/>
  <c r="AC8"/>
  <c r="BA8"/>
  <c r="BY8"/>
  <c r="U9"/>
  <c r="AC9"/>
  <c r="BA9"/>
  <c r="BY9"/>
  <c r="Y10"/>
  <c r="BA10"/>
  <c r="H5" i="2"/>
  <c r="S5"/>
  <c r="W5"/>
  <c r="AC15"/>
  <c r="AD15" s="1"/>
  <c r="AD5"/>
  <c r="H6"/>
  <c r="S6"/>
  <c r="W6"/>
  <c r="AD6"/>
  <c r="H7"/>
  <c r="S7"/>
  <c r="W7"/>
  <c r="AD7"/>
  <c r="H8"/>
  <c r="S8"/>
  <c r="W8"/>
  <c r="AC16"/>
  <c r="AD8"/>
  <c r="H9"/>
  <c r="S9"/>
  <c r="W9"/>
  <c r="AD9"/>
  <c r="H10"/>
  <c r="S10"/>
  <c r="W10"/>
  <c r="AD10"/>
  <c r="H11"/>
  <c r="S11"/>
  <c r="W11"/>
  <c r="AD11"/>
  <c r="H12"/>
  <c r="S12"/>
  <c r="W12"/>
  <c r="AD12"/>
  <c r="H19"/>
  <c r="H23"/>
  <c r="H13" i="5"/>
  <c r="S13"/>
  <c r="W13"/>
  <c r="AD13"/>
  <c r="H9"/>
  <c r="S9"/>
  <c r="W9"/>
  <c r="AD9"/>
  <c r="H11"/>
  <c r="S11"/>
  <c r="W11"/>
  <c r="AD11"/>
  <c r="H7"/>
  <c r="S7"/>
  <c r="W7"/>
  <c r="AD7"/>
  <c r="H10"/>
  <c r="S10"/>
  <c r="W10"/>
  <c r="AD10"/>
  <c r="H12"/>
  <c r="S12"/>
  <c r="W12"/>
  <c r="AD12"/>
  <c r="H14"/>
  <c r="S14"/>
  <c r="W14"/>
  <c r="AD14"/>
  <c r="H8"/>
  <c r="S8"/>
  <c r="W8"/>
  <c r="AD8"/>
  <c r="H17"/>
  <c r="S17"/>
  <c r="W17"/>
  <c r="AD17"/>
  <c r="H18"/>
  <c r="S18"/>
  <c r="W18"/>
  <c r="AD18"/>
  <c r="H16"/>
  <c r="S16"/>
  <c r="W16"/>
  <c r="AD16"/>
  <c r="H15"/>
  <c r="S15"/>
  <c r="W15"/>
  <c r="AD15"/>
  <c r="H22"/>
  <c r="S22"/>
  <c r="W22"/>
  <c r="AD22"/>
  <c r="H21"/>
  <c r="S21"/>
  <c r="W21"/>
  <c r="AD21"/>
  <c r="I19"/>
  <c r="M19"/>
  <c r="M20"/>
  <c r="M23"/>
  <c r="S24"/>
  <c r="W24"/>
  <c r="AD24"/>
  <c r="G6" i="7"/>
  <c r="N6"/>
  <c r="H7"/>
  <c r="K7"/>
  <c r="G10"/>
  <c r="N10"/>
  <c r="H11"/>
  <c r="K11"/>
  <c r="F23"/>
  <c r="F24"/>
  <c r="F25"/>
  <c r="F26"/>
  <c r="F27"/>
  <c r="F28"/>
  <c r="F29"/>
  <c r="F30"/>
  <c r="H39"/>
  <c r="J39" s="1"/>
  <c r="E41"/>
  <c r="H43"/>
  <c r="E45"/>
  <c r="J45"/>
  <c r="H47"/>
  <c r="M5" i="8"/>
  <c r="L5"/>
  <c r="Q5"/>
  <c r="P5"/>
  <c r="G6"/>
  <c r="M7"/>
  <c r="L7"/>
  <c r="Q7"/>
  <c r="P7"/>
  <c r="G8"/>
  <c r="M9"/>
  <c r="L9"/>
  <c r="Q9"/>
  <c r="P9"/>
  <c r="G10"/>
  <c r="M11"/>
  <c r="L11"/>
  <c r="Q11"/>
  <c r="P11"/>
  <c r="G12"/>
  <c r="M13"/>
  <c r="L13"/>
  <c r="Q13"/>
  <c r="P13"/>
  <c r="G14"/>
  <c r="M15"/>
  <c r="L15"/>
  <c r="Q15"/>
  <c r="P15"/>
  <c r="G16"/>
  <c r="M17"/>
  <c r="L17"/>
  <c r="Q17"/>
  <c r="P17"/>
  <c r="G18"/>
  <c r="M20"/>
  <c r="L20"/>
  <c r="Q20"/>
  <c r="P20"/>
  <c r="G21"/>
  <c r="G32"/>
  <c r="F32"/>
  <c r="G36"/>
  <c r="F36"/>
  <c r="G40"/>
  <c r="F40"/>
  <c r="G44"/>
  <c r="F44"/>
  <c r="G48"/>
  <c r="F48"/>
  <c r="N6" i="10"/>
  <c r="D14"/>
  <c r="N7"/>
  <c r="L14"/>
  <c r="P14"/>
  <c r="N8"/>
  <c r="N9"/>
  <c r="N10"/>
  <c r="N11"/>
  <c r="J12"/>
  <c r="O12"/>
  <c r="AB12"/>
  <c r="J13"/>
  <c r="Y13"/>
  <c r="AB13"/>
  <c r="I15"/>
  <c r="T15"/>
  <c r="X15"/>
  <c r="AE15"/>
  <c r="H6" i="12"/>
  <c r="O6"/>
  <c r="S6"/>
  <c r="H7"/>
  <c r="O7"/>
  <c r="S7"/>
  <c r="H8"/>
  <c r="O8"/>
  <c r="S8"/>
  <c r="H11"/>
  <c r="O11"/>
  <c r="S11"/>
  <c r="H12"/>
  <c r="O12"/>
  <c r="S12"/>
  <c r="H13"/>
  <c r="O13"/>
  <c r="S13"/>
  <c r="Z7" i="15"/>
  <c r="AP7"/>
  <c r="BN7"/>
  <c r="CL7"/>
  <c r="Z8"/>
  <c r="AP8"/>
  <c r="BN8"/>
  <c r="CL8"/>
  <c r="Z9"/>
  <c r="AP9"/>
  <c r="BN9"/>
  <c r="CL9"/>
  <c r="AD10"/>
  <c r="AP10"/>
  <c r="G5" i="2"/>
  <c r="N5"/>
  <c r="R5"/>
  <c r="AB15"/>
  <c r="N6"/>
  <c r="R6"/>
  <c r="G7"/>
  <c r="R7"/>
  <c r="G8"/>
  <c r="AB16"/>
  <c r="N9"/>
  <c r="R10"/>
  <c r="G11"/>
  <c r="R11"/>
  <c r="G12"/>
  <c r="N12"/>
  <c r="R12"/>
  <c r="H20"/>
  <c r="H24"/>
  <c r="G13" i="5"/>
  <c r="N13"/>
  <c r="R13"/>
  <c r="G9"/>
  <c r="N9"/>
  <c r="R9"/>
  <c r="G11"/>
  <c r="N11"/>
  <c r="R11"/>
  <c r="G7"/>
  <c r="N7"/>
  <c r="R7"/>
  <c r="G10"/>
  <c r="N10"/>
  <c r="R10"/>
  <c r="G12"/>
  <c r="N12"/>
  <c r="R12"/>
  <c r="G14"/>
  <c r="N14"/>
  <c r="R14"/>
  <c r="G8"/>
  <c r="N8"/>
  <c r="R8"/>
  <c r="G17"/>
  <c r="N17"/>
  <c r="R17"/>
  <c r="G18"/>
  <c r="N18"/>
  <c r="R18"/>
  <c r="G16"/>
  <c r="N16"/>
  <c r="R16"/>
  <c r="G15"/>
  <c r="N15"/>
  <c r="R15"/>
  <c r="G22"/>
  <c r="N22"/>
  <c r="R22"/>
  <c r="G21"/>
  <c r="N21"/>
  <c r="R21"/>
  <c r="H19"/>
  <c r="X19"/>
  <c r="AA19"/>
  <c r="I20"/>
  <c r="X20"/>
  <c r="AA20"/>
  <c r="I23"/>
  <c r="X23"/>
  <c r="AA23"/>
  <c r="N24"/>
  <c r="R24"/>
  <c r="G7" i="7"/>
  <c r="N7"/>
  <c r="H8"/>
  <c r="K8"/>
  <c r="G11"/>
  <c r="N11"/>
  <c r="H12"/>
  <c r="K12"/>
  <c r="F31"/>
  <c r="H38"/>
  <c r="J38" s="1"/>
  <c r="E40"/>
  <c r="J40"/>
  <c r="H42"/>
  <c r="J42" s="1"/>
  <c r="E44"/>
  <c r="J44"/>
  <c r="H46"/>
  <c r="J46" s="1"/>
  <c r="I5" i="8"/>
  <c r="H5"/>
  <c r="I7"/>
  <c r="H7"/>
  <c r="I9"/>
  <c r="H9"/>
  <c r="I11"/>
  <c r="H11"/>
  <c r="I13"/>
  <c r="H13"/>
  <c r="I15"/>
  <c r="H15"/>
  <c r="I17"/>
  <c r="H17"/>
  <c r="I20"/>
  <c r="H20"/>
  <c r="F33"/>
  <c r="G33"/>
  <c r="F37"/>
  <c r="G37"/>
  <c r="F41"/>
  <c r="G41"/>
  <c r="F45"/>
  <c r="G45"/>
  <c r="E57"/>
  <c r="I57"/>
  <c r="U57"/>
  <c r="E55"/>
  <c r="I55"/>
  <c r="U55"/>
  <c r="E56"/>
  <c r="I56"/>
  <c r="U56"/>
  <c r="E61"/>
  <c r="I61"/>
  <c r="U61"/>
  <c r="E58"/>
  <c r="I58"/>
  <c r="U58"/>
  <c r="E64"/>
  <c r="I64"/>
  <c r="U64"/>
  <c r="E59"/>
  <c r="I59"/>
  <c r="U59"/>
  <c r="E60"/>
  <c r="I60"/>
  <c r="U60"/>
  <c r="E62"/>
  <c r="I62"/>
  <c r="U62"/>
  <c r="E65"/>
  <c r="I65"/>
  <c r="U65"/>
  <c r="E66"/>
  <c r="I66"/>
  <c r="U66"/>
  <c r="E63"/>
  <c r="I63"/>
  <c r="U63"/>
  <c r="E67"/>
  <c r="I67"/>
  <c r="U67"/>
  <c r="E68"/>
  <c r="I68"/>
  <c r="U68"/>
  <c r="E69"/>
  <c r="I69"/>
  <c r="U69"/>
  <c r="E70"/>
  <c r="I70"/>
  <c r="U70"/>
  <c r="E71"/>
  <c r="I71"/>
  <c r="U71"/>
  <c r="E72"/>
  <c r="I72"/>
  <c r="U72"/>
  <c r="J6" i="10"/>
  <c r="Y6"/>
  <c r="AB6"/>
  <c r="J7"/>
  <c r="G14"/>
  <c r="K14"/>
  <c r="W14"/>
  <c r="Y14" s="1"/>
  <c r="Y7"/>
  <c r="AA14"/>
  <c r="AB7"/>
  <c r="J8"/>
  <c r="Y8"/>
  <c r="AB8"/>
  <c r="J9"/>
  <c r="Y9"/>
  <c r="AB9"/>
  <c r="J10"/>
  <c r="Y10"/>
  <c r="AB10"/>
  <c r="J11"/>
  <c r="Y11"/>
  <c r="AB11"/>
  <c r="N12"/>
  <c r="T12"/>
  <c r="AE12"/>
  <c r="I13"/>
  <c r="T13"/>
  <c r="X13"/>
  <c r="AE13"/>
  <c r="H15"/>
  <c r="O15"/>
  <c r="S15"/>
  <c r="N6" i="12"/>
  <c r="N7"/>
  <c r="N8"/>
  <c r="N11"/>
  <c r="N12"/>
  <c r="N13"/>
  <c r="Y7" i="15"/>
  <c r="AO7"/>
  <c r="BM7"/>
  <c r="CK7"/>
  <c r="Y8"/>
  <c r="AO8"/>
  <c r="BM8"/>
  <c r="CK8"/>
  <c r="Y9"/>
  <c r="AO9"/>
  <c r="BM9"/>
  <c r="CK9"/>
  <c r="AC10"/>
  <c r="AO10"/>
  <c r="BN10"/>
  <c r="G6" i="2"/>
  <c r="N7"/>
  <c r="N8"/>
  <c r="R8"/>
  <c r="G9"/>
  <c r="R9"/>
  <c r="G10"/>
  <c r="N10"/>
  <c r="N11"/>
  <c r="M5"/>
  <c r="M6"/>
  <c r="M7"/>
  <c r="M8"/>
  <c r="M9"/>
  <c r="M10"/>
  <c r="M11"/>
  <c r="M12"/>
  <c r="H21"/>
  <c r="H25"/>
  <c r="M13" i="5"/>
  <c r="M9"/>
  <c r="M11"/>
  <c r="M7"/>
  <c r="M10"/>
  <c r="M12"/>
  <c r="M14"/>
  <c r="M8"/>
  <c r="M17"/>
  <c r="M18"/>
  <c r="M16"/>
  <c r="M15"/>
  <c r="M22"/>
  <c r="M21"/>
  <c r="S19"/>
  <c r="W19"/>
  <c r="AD19"/>
  <c r="H20"/>
  <c r="S20"/>
  <c r="W20"/>
  <c r="AD20"/>
  <c r="H23"/>
  <c r="S23"/>
  <c r="W23"/>
  <c r="AD23"/>
  <c r="I24"/>
  <c r="M24"/>
  <c r="H5" i="7"/>
  <c r="K5"/>
  <c r="G8"/>
  <c r="N8"/>
  <c r="H9"/>
  <c r="K9"/>
  <c r="G12"/>
  <c r="N12"/>
  <c r="F32"/>
  <c r="E39"/>
  <c r="H41"/>
  <c r="J41" s="1"/>
  <c r="E43"/>
  <c r="J43"/>
  <c r="H45"/>
  <c r="E47"/>
  <c r="J47"/>
  <c r="G5" i="8"/>
  <c r="L6"/>
  <c r="M6"/>
  <c r="P6"/>
  <c r="Q6"/>
  <c r="G7"/>
  <c r="L8"/>
  <c r="M8"/>
  <c r="P8"/>
  <c r="Q8"/>
  <c r="G9"/>
  <c r="L10"/>
  <c r="M10"/>
  <c r="P10"/>
  <c r="Q10"/>
  <c r="G11"/>
  <c r="L12"/>
  <c r="M12"/>
  <c r="P12"/>
  <c r="Q12"/>
  <c r="G13"/>
  <c r="L14"/>
  <c r="M14"/>
  <c r="P14"/>
  <c r="Q14"/>
  <c r="G15"/>
  <c r="L16"/>
  <c r="M16"/>
  <c r="P16"/>
  <c r="Q16"/>
  <c r="G17"/>
  <c r="L18"/>
  <c r="M18"/>
  <c r="P18"/>
  <c r="Q18"/>
  <c r="H19"/>
  <c r="I19"/>
  <c r="L19"/>
  <c r="M19"/>
  <c r="P19"/>
  <c r="Q19"/>
  <c r="G20"/>
  <c r="L21"/>
  <c r="M21"/>
  <c r="P21"/>
  <c r="Q21"/>
  <c r="H22"/>
  <c r="I22"/>
  <c r="L22"/>
  <c r="M22"/>
  <c r="P22"/>
  <c r="Q22"/>
  <c r="F34"/>
  <c r="G34"/>
  <c r="F38"/>
  <c r="G38"/>
  <c r="F42"/>
  <c r="G42"/>
  <c r="F46"/>
  <c r="G46"/>
  <c r="I6" i="10"/>
  <c r="T6"/>
  <c r="X6"/>
  <c r="AE6"/>
  <c r="F14"/>
  <c r="I14" s="1"/>
  <c r="I7"/>
  <c r="R14"/>
  <c r="T7"/>
  <c r="V14"/>
  <c r="X14" s="1"/>
  <c r="X7"/>
  <c r="Z14"/>
  <c r="AD18"/>
  <c r="AD19" s="1"/>
  <c r="AE7"/>
  <c r="I8"/>
  <c r="T8"/>
  <c r="X8"/>
  <c r="AE8"/>
  <c r="I9"/>
  <c r="T9"/>
  <c r="X9"/>
  <c r="AE9"/>
  <c r="I10"/>
  <c r="T10"/>
  <c r="X10"/>
  <c r="AE10"/>
  <c r="I11"/>
  <c r="T11"/>
  <c r="X11"/>
  <c r="AE11"/>
  <c r="H13"/>
  <c r="O13"/>
  <c r="S13"/>
  <c r="N15"/>
  <c r="J6" i="12"/>
  <c r="Y6"/>
  <c r="AB6"/>
  <c r="J7"/>
  <c r="Y7"/>
  <c r="AB7"/>
  <c r="J8"/>
  <c r="Y8"/>
  <c r="AB8"/>
  <c r="J11"/>
  <c r="Y11"/>
  <c r="AB11"/>
  <c r="J12"/>
  <c r="Y12"/>
  <c r="AB12"/>
  <c r="J13"/>
  <c r="Y13"/>
  <c r="AB13"/>
  <c r="V7" i="15"/>
  <c r="AD7"/>
  <c r="BB7"/>
  <c r="BZ7"/>
  <c r="V8"/>
  <c r="AD8"/>
  <c r="BB8"/>
  <c r="BZ8"/>
  <c r="V9"/>
  <c r="AD9"/>
  <c r="BB9"/>
  <c r="BZ9"/>
  <c r="Z10"/>
  <c r="BB10"/>
  <c r="W7"/>
  <c r="AA7"/>
  <c r="AE7"/>
  <c r="AQ7"/>
  <c r="BC7"/>
  <c r="BO7"/>
  <c r="CA7"/>
  <c r="CM7"/>
  <c r="W8"/>
  <c r="AA8"/>
  <c r="AE8"/>
  <c r="AQ8"/>
  <c r="BC8"/>
  <c r="BO8"/>
  <c r="CA8"/>
  <c r="CM8"/>
  <c r="W9"/>
  <c r="AA9"/>
  <c r="AE9"/>
  <c r="AQ9"/>
  <c r="BC9"/>
  <c r="BO9"/>
  <c r="CA9"/>
  <c r="CM9"/>
  <c r="AA10"/>
  <c r="AE10"/>
  <c r="AQ10"/>
  <c r="BC10"/>
  <c r="BO10"/>
  <c r="CA10"/>
  <c r="CM10"/>
  <c r="AA11"/>
  <c r="AE11"/>
  <c r="AQ11"/>
  <c r="BC11"/>
  <c r="BO11"/>
  <c r="CA11"/>
  <c r="CM11"/>
  <c r="W12"/>
  <c r="AA12"/>
  <c r="AE12"/>
  <c r="AQ12"/>
  <c r="BC12"/>
  <c r="BO12"/>
  <c r="CA12"/>
  <c r="CM12"/>
  <c r="W13"/>
  <c r="AA13"/>
  <c r="AE13"/>
  <c r="AQ13"/>
  <c r="BC13"/>
  <c r="BO13"/>
  <c r="CA13"/>
  <c r="CM13"/>
  <c r="W14"/>
  <c r="AA14"/>
  <c r="AE14"/>
  <c r="AQ14"/>
  <c r="BC14"/>
  <c r="BO14"/>
  <c r="CA14"/>
  <c r="CM14"/>
  <c r="W15"/>
  <c r="AA15"/>
  <c r="AE15"/>
  <c r="AQ15"/>
  <c r="BC15"/>
  <c r="BO15"/>
  <c r="CA15"/>
  <c r="CM15"/>
  <c r="W16"/>
  <c r="AA16"/>
  <c r="AE16"/>
  <c r="AQ16"/>
  <c r="BC16"/>
  <c r="BO16"/>
  <c r="CA16"/>
  <c r="CM16"/>
  <c r="W17"/>
  <c r="AA17"/>
  <c r="AE17"/>
  <c r="AQ17"/>
  <c r="BC17"/>
  <c r="BO17"/>
  <c r="CA17"/>
  <c r="CM17"/>
  <c r="W18"/>
  <c r="AA18"/>
  <c r="AE18"/>
  <c r="AQ18"/>
  <c r="BC18"/>
  <c r="BO18"/>
  <c r="CA18"/>
  <c r="CM18"/>
  <c r="W19"/>
  <c r="AA19"/>
  <c r="AE19"/>
  <c r="AQ19"/>
  <c r="BC19"/>
  <c r="BO19"/>
  <c r="CA19"/>
  <c r="CM19"/>
  <c r="W20"/>
  <c r="AA20"/>
  <c r="AE20"/>
  <c r="AQ20"/>
  <c r="BC20"/>
  <c r="BO20"/>
  <c r="CA20"/>
  <c r="CM20"/>
  <c r="W21"/>
  <c r="AA21"/>
  <c r="AE21"/>
  <c r="AQ21"/>
  <c r="BC21"/>
  <c r="BO21"/>
  <c r="CA21"/>
  <c r="CM21"/>
  <c r="W22"/>
  <c r="AA22"/>
  <c r="AE22"/>
  <c r="AQ22"/>
  <c r="BC22"/>
  <c r="BO22"/>
  <c r="CA22"/>
  <c r="CM22"/>
  <c r="W23"/>
  <c r="AA23"/>
  <c r="AE23"/>
  <c r="AQ23"/>
  <c r="BC23"/>
  <c r="BO23"/>
  <c r="CA23"/>
  <c r="CM23"/>
  <c r="W24"/>
  <c r="AA24"/>
  <c r="AE24"/>
  <c r="AQ24"/>
  <c r="BC24"/>
  <c r="BO24"/>
  <c r="CA24"/>
  <c r="CM24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V6" i="16"/>
  <c r="W6"/>
  <c r="I7"/>
  <c r="P7"/>
  <c r="Q7"/>
  <c r="AB7"/>
  <c r="AC7"/>
  <c r="V8"/>
  <c r="W8"/>
  <c r="I10"/>
  <c r="P10"/>
  <c r="Q10"/>
  <c r="AB10"/>
  <c r="AC10"/>
  <c r="V9"/>
  <c r="W9"/>
  <c r="I12"/>
  <c r="P12"/>
  <c r="Q12"/>
  <c r="AB12"/>
  <c r="AC12"/>
  <c r="V11"/>
  <c r="W11"/>
  <c r="I13"/>
  <c r="P13"/>
  <c r="Q13"/>
  <c r="AB13"/>
  <c r="AC13"/>
  <c r="V15"/>
  <c r="W15"/>
  <c r="I14"/>
  <c r="P14"/>
  <c r="Q14"/>
  <c r="AB14"/>
  <c r="AC14"/>
  <c r="V16"/>
  <c r="W16"/>
  <c r="I19"/>
  <c r="P19"/>
  <c r="Q19"/>
  <c r="AB19"/>
  <c r="AC19"/>
  <c r="V18"/>
  <c r="W18"/>
  <c r="I20"/>
  <c r="AF20"/>
  <c r="AG20"/>
  <c r="P17"/>
  <c r="Q17"/>
  <c r="V21"/>
  <c r="W21"/>
  <c r="AB22"/>
  <c r="AC22"/>
  <c r="AA32"/>
  <c r="J33"/>
  <c r="K33"/>
  <c r="AF33"/>
  <c r="AG33"/>
  <c r="H34"/>
  <c r="O34"/>
  <c r="U35"/>
  <c r="BZ10" i="15"/>
  <c r="CL10"/>
  <c r="Z11"/>
  <c r="AD11"/>
  <c r="AP11"/>
  <c r="BB11"/>
  <c r="BN11"/>
  <c r="BZ11"/>
  <c r="CL11"/>
  <c r="V12"/>
  <c r="Z12"/>
  <c r="AD12"/>
  <c r="AP12"/>
  <c r="BB12"/>
  <c r="BN12"/>
  <c r="BZ12"/>
  <c r="CL12"/>
  <c r="V13"/>
  <c r="Z13"/>
  <c r="AD13"/>
  <c r="AP13"/>
  <c r="BB13"/>
  <c r="BN13"/>
  <c r="BZ13"/>
  <c r="CL13"/>
  <c r="V14"/>
  <c r="Z14"/>
  <c r="AD14"/>
  <c r="AP14"/>
  <c r="BB14"/>
  <c r="BN14"/>
  <c r="BZ14"/>
  <c r="CL14"/>
  <c r="V15"/>
  <c r="Z15"/>
  <c r="AD15"/>
  <c r="AP15"/>
  <c r="BB15"/>
  <c r="BN15"/>
  <c r="BZ15"/>
  <c r="CL15"/>
  <c r="V16"/>
  <c r="Z16"/>
  <c r="AD16"/>
  <c r="AP16"/>
  <c r="BB16"/>
  <c r="BN16"/>
  <c r="BZ16"/>
  <c r="CL16"/>
  <c r="V17"/>
  <c r="Z17"/>
  <c r="AD17"/>
  <c r="AP17"/>
  <c r="BB17"/>
  <c r="BN17"/>
  <c r="BZ17"/>
  <c r="CL17"/>
  <c r="V18"/>
  <c r="Z18"/>
  <c r="AD18"/>
  <c r="AP18"/>
  <c r="BB18"/>
  <c r="BN18"/>
  <c r="BZ18"/>
  <c r="CL18"/>
  <c r="V19"/>
  <c r="Z19"/>
  <c r="AD19"/>
  <c r="AP19"/>
  <c r="BB19"/>
  <c r="BN19"/>
  <c r="BZ19"/>
  <c r="CL19"/>
  <c r="V20"/>
  <c r="Z20"/>
  <c r="AD20"/>
  <c r="AP20"/>
  <c r="BB20"/>
  <c r="BN20"/>
  <c r="BZ20"/>
  <c r="CL20"/>
  <c r="V21"/>
  <c r="Z21"/>
  <c r="AD21"/>
  <c r="AP21"/>
  <c r="BB21"/>
  <c r="BN21"/>
  <c r="BZ21"/>
  <c r="CL21"/>
  <c r="V22"/>
  <c r="Z22"/>
  <c r="AD22"/>
  <c r="AP22"/>
  <c r="BB22"/>
  <c r="BN22"/>
  <c r="BZ22"/>
  <c r="CL22"/>
  <c r="V23"/>
  <c r="Z23"/>
  <c r="AD23"/>
  <c r="AP23"/>
  <c r="BB23"/>
  <c r="BN23"/>
  <c r="BZ23"/>
  <c r="CL23"/>
  <c r="V24"/>
  <c r="Z24"/>
  <c r="AD24"/>
  <c r="AP24"/>
  <c r="BB24"/>
  <c r="BN24"/>
  <c r="BZ24"/>
  <c r="CL24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J6" i="16"/>
  <c r="K6"/>
  <c r="U6"/>
  <c r="AG6"/>
  <c r="AF6"/>
  <c r="AK6"/>
  <c r="AJ6"/>
  <c r="H7"/>
  <c r="O7"/>
  <c r="AA7"/>
  <c r="J8"/>
  <c r="K8"/>
  <c r="U8"/>
  <c r="AG8"/>
  <c r="AF8"/>
  <c r="AK8"/>
  <c r="AJ8"/>
  <c r="H10"/>
  <c r="O10"/>
  <c r="AA10"/>
  <c r="J9"/>
  <c r="K9"/>
  <c r="U9"/>
  <c r="AG9"/>
  <c r="AF9"/>
  <c r="AK9"/>
  <c r="AJ9"/>
  <c r="H12"/>
  <c r="O12"/>
  <c r="AA12"/>
  <c r="J11"/>
  <c r="K11"/>
  <c r="U11"/>
  <c r="AG11"/>
  <c r="AF11"/>
  <c r="AK11"/>
  <c r="AJ11"/>
  <c r="H13"/>
  <c r="O13"/>
  <c r="AA13"/>
  <c r="J15"/>
  <c r="K15"/>
  <c r="U15"/>
  <c r="AG15"/>
  <c r="AF15"/>
  <c r="AK15"/>
  <c r="AJ15"/>
  <c r="H14"/>
  <c r="O14"/>
  <c r="AA14"/>
  <c r="J16"/>
  <c r="K16"/>
  <c r="U16"/>
  <c r="AG16"/>
  <c r="AF16"/>
  <c r="AK16"/>
  <c r="AJ16"/>
  <c r="H19"/>
  <c r="O19"/>
  <c r="AA19"/>
  <c r="J18"/>
  <c r="K18"/>
  <c r="U18"/>
  <c r="AG18"/>
  <c r="AF18"/>
  <c r="AK18"/>
  <c r="AJ18"/>
  <c r="H20"/>
  <c r="P20"/>
  <c r="Q20"/>
  <c r="O17"/>
  <c r="U21"/>
  <c r="AK21"/>
  <c r="AJ21"/>
  <c r="AA22"/>
  <c r="I33"/>
  <c r="P33"/>
  <c r="Q33"/>
  <c r="V34"/>
  <c r="W34"/>
  <c r="AB35"/>
  <c r="AC35"/>
  <c r="BM10" i="15"/>
  <c r="BY10"/>
  <c r="CK10"/>
  <c r="Y11"/>
  <c r="AC11"/>
  <c r="AO11"/>
  <c r="BA11"/>
  <c r="BM11"/>
  <c r="BY11"/>
  <c r="CK11"/>
  <c r="U12"/>
  <c r="Y12"/>
  <c r="AC12"/>
  <c r="AO12"/>
  <c r="BA12"/>
  <c r="BM12"/>
  <c r="BY12"/>
  <c r="CK12"/>
  <c r="U13"/>
  <c r="Y13"/>
  <c r="AC13"/>
  <c r="AO13"/>
  <c r="BA13"/>
  <c r="BM13"/>
  <c r="BY13"/>
  <c r="CK13"/>
  <c r="U14"/>
  <c r="Y14"/>
  <c r="AC14"/>
  <c r="AO14"/>
  <c r="BA14"/>
  <c r="BM14"/>
  <c r="BY14"/>
  <c r="CK14"/>
  <c r="U15"/>
  <c r="Y15"/>
  <c r="AC15"/>
  <c r="AO15"/>
  <c r="BA15"/>
  <c r="BM15"/>
  <c r="BY15"/>
  <c r="CK15"/>
  <c r="U16"/>
  <c r="Y16"/>
  <c r="AC16"/>
  <c r="AO16"/>
  <c r="BA16"/>
  <c r="BM16"/>
  <c r="BY16"/>
  <c r="CK16"/>
  <c r="U17"/>
  <c r="Y17"/>
  <c r="AC17"/>
  <c r="AO17"/>
  <c r="BA17"/>
  <c r="BM17"/>
  <c r="BY17"/>
  <c r="CK17"/>
  <c r="U18"/>
  <c r="Y18"/>
  <c r="AC18"/>
  <c r="AO18"/>
  <c r="BA18"/>
  <c r="BM18"/>
  <c r="BY18"/>
  <c r="CK18"/>
  <c r="U19"/>
  <c r="Y19"/>
  <c r="AC19"/>
  <c r="AO19"/>
  <c r="BA19"/>
  <c r="BM19"/>
  <c r="BY19"/>
  <c r="CK19"/>
  <c r="U20"/>
  <c r="Y20"/>
  <c r="AC20"/>
  <c r="AO20"/>
  <c r="BA20"/>
  <c r="BM20"/>
  <c r="BY20"/>
  <c r="CK20"/>
  <c r="U21"/>
  <c r="Y21"/>
  <c r="AC21"/>
  <c r="AO21"/>
  <c r="BA21"/>
  <c r="BM21"/>
  <c r="BY21"/>
  <c r="CK21"/>
  <c r="U22"/>
  <c r="Y22"/>
  <c r="AC22"/>
  <c r="AO22"/>
  <c r="BA22"/>
  <c r="BM22"/>
  <c r="BY22"/>
  <c r="CK22"/>
  <c r="U23"/>
  <c r="Y23"/>
  <c r="AC23"/>
  <c r="AO23"/>
  <c r="BA23"/>
  <c r="BM23"/>
  <c r="BY23"/>
  <c r="CK23"/>
  <c r="U24"/>
  <c r="Y24"/>
  <c r="AC24"/>
  <c r="AO24"/>
  <c r="BA24"/>
  <c r="BM24"/>
  <c r="BY24"/>
  <c r="CK24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I6" i="16"/>
  <c r="Q6"/>
  <c r="P6"/>
  <c r="AC6"/>
  <c r="AB6"/>
  <c r="W7"/>
  <c r="V7"/>
  <c r="I8"/>
  <c r="Q8"/>
  <c r="P8"/>
  <c r="AC8"/>
  <c r="AB8"/>
  <c r="W10"/>
  <c r="V10"/>
  <c r="I9"/>
  <c r="Q9"/>
  <c r="P9"/>
  <c r="AC9"/>
  <c r="AB9"/>
  <c r="W12"/>
  <c r="V12"/>
  <c r="I11"/>
  <c r="Q11"/>
  <c r="P11"/>
  <c r="AC11"/>
  <c r="AB11"/>
  <c r="W13"/>
  <c r="V13"/>
  <c r="I15"/>
  <c r="Q15"/>
  <c r="P15"/>
  <c r="AC15"/>
  <c r="AB15"/>
  <c r="W14"/>
  <c r="V14"/>
  <c r="I16"/>
  <c r="Q16"/>
  <c r="P16"/>
  <c r="AC16"/>
  <c r="AB16"/>
  <c r="W19"/>
  <c r="V19"/>
  <c r="I18"/>
  <c r="Q18"/>
  <c r="P18"/>
  <c r="AC18"/>
  <c r="AB18"/>
  <c r="U20"/>
  <c r="AJ20"/>
  <c r="AK20"/>
  <c r="AB17"/>
  <c r="AC17"/>
  <c r="I22"/>
  <c r="P22"/>
  <c r="Q22"/>
  <c r="H32"/>
  <c r="O32"/>
  <c r="U33"/>
  <c r="AJ33"/>
  <c r="AK33"/>
  <c r="AA34"/>
  <c r="J35"/>
  <c r="K35"/>
  <c r="T7" i="15"/>
  <c r="X7"/>
  <c r="AB7"/>
  <c r="AN7"/>
  <c r="AZ7"/>
  <c r="BL7"/>
  <c r="BX7"/>
  <c r="CJ7"/>
  <c r="T8"/>
  <c r="X8"/>
  <c r="AB8"/>
  <c r="AN8"/>
  <c r="AZ8"/>
  <c r="BL8"/>
  <c r="BX8"/>
  <c r="CJ8"/>
  <c r="T9"/>
  <c r="X9"/>
  <c r="AB9"/>
  <c r="AN9"/>
  <c r="AZ9"/>
  <c r="BL9"/>
  <c r="BX9"/>
  <c r="CJ9"/>
  <c r="X10"/>
  <c r="AB10"/>
  <c r="AN10"/>
  <c r="AZ10"/>
  <c r="BL10"/>
  <c r="BX10"/>
  <c r="CJ10"/>
  <c r="X11"/>
  <c r="AB11"/>
  <c r="AN11"/>
  <c r="AZ11"/>
  <c r="BL11"/>
  <c r="BX11"/>
  <c r="CJ11"/>
  <c r="T12"/>
  <c r="X12"/>
  <c r="AB12"/>
  <c r="AN12"/>
  <c r="AZ12"/>
  <c r="BL12"/>
  <c r="BX12"/>
  <c r="CJ12"/>
  <c r="T13"/>
  <c r="X13"/>
  <c r="AB13"/>
  <c r="AN13"/>
  <c r="AZ13"/>
  <c r="BL13"/>
  <c r="BX13"/>
  <c r="CJ13"/>
  <c r="T14"/>
  <c r="X14"/>
  <c r="AB14"/>
  <c r="AN14"/>
  <c r="AZ14"/>
  <c r="BL14"/>
  <c r="BX14"/>
  <c r="CJ14"/>
  <c r="T15"/>
  <c r="X15"/>
  <c r="AB15"/>
  <c r="AN15"/>
  <c r="AZ15"/>
  <c r="BL15"/>
  <c r="BX15"/>
  <c r="CJ15"/>
  <c r="T16"/>
  <c r="X16"/>
  <c r="AB16"/>
  <c r="AN16"/>
  <c r="AZ16"/>
  <c r="BL16"/>
  <c r="BX16"/>
  <c r="CJ16"/>
  <c r="T17"/>
  <c r="X17"/>
  <c r="AB17"/>
  <c r="AN17"/>
  <c r="AZ17"/>
  <c r="BL17"/>
  <c r="BX17"/>
  <c r="CJ17"/>
  <c r="T18"/>
  <c r="X18"/>
  <c r="AB18"/>
  <c r="AN18"/>
  <c r="AZ18"/>
  <c r="BL18"/>
  <c r="BX18"/>
  <c r="CJ18"/>
  <c r="T19"/>
  <c r="X19"/>
  <c r="AB19"/>
  <c r="AN19"/>
  <c r="AZ19"/>
  <c r="BL19"/>
  <c r="BX19"/>
  <c r="CJ19"/>
  <c r="T20"/>
  <c r="X20"/>
  <c r="AB20"/>
  <c r="AN20"/>
  <c r="AZ20"/>
  <c r="BL20"/>
  <c r="BX20"/>
  <c r="CJ20"/>
  <c r="T21"/>
  <c r="X21"/>
  <c r="AB21"/>
  <c r="AN21"/>
  <c r="AZ21"/>
  <c r="BL21"/>
  <c r="BX21"/>
  <c r="CJ21"/>
  <c r="T22"/>
  <c r="X22"/>
  <c r="AB22"/>
  <c r="AN22"/>
  <c r="AZ22"/>
  <c r="BL22"/>
  <c r="BX22"/>
  <c r="CJ22"/>
  <c r="T23"/>
  <c r="X23"/>
  <c r="AB23"/>
  <c r="AN23"/>
  <c r="AZ23"/>
  <c r="BL23"/>
  <c r="BX23"/>
  <c r="CJ23"/>
  <c r="T24"/>
  <c r="X24"/>
  <c r="AB24"/>
  <c r="AN24"/>
  <c r="AZ24"/>
  <c r="BL24"/>
  <c r="BX24"/>
  <c r="CJ24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H6" i="16"/>
  <c r="O6"/>
  <c r="AA6"/>
  <c r="K7"/>
  <c r="J7"/>
  <c r="U7"/>
  <c r="AF7"/>
  <c r="AG7"/>
  <c r="AJ7"/>
  <c r="AK7"/>
  <c r="H8"/>
  <c r="O8"/>
  <c r="AA8"/>
  <c r="K10"/>
  <c r="J10"/>
  <c r="U10"/>
  <c r="AF10"/>
  <c r="AG10"/>
  <c r="AJ10"/>
  <c r="AK10"/>
  <c r="H9"/>
  <c r="O9"/>
  <c r="AA9"/>
  <c r="K12"/>
  <c r="J12"/>
  <c r="U12"/>
  <c r="AF12"/>
  <c r="AG12"/>
  <c r="AJ12"/>
  <c r="AK12"/>
  <c r="H11"/>
  <c r="O11"/>
  <c r="AA11"/>
  <c r="K13"/>
  <c r="J13"/>
  <c r="U13"/>
  <c r="AF13"/>
  <c r="AG13"/>
  <c r="AJ13"/>
  <c r="AK13"/>
  <c r="H15"/>
  <c r="O15"/>
  <c r="AA15"/>
  <c r="K14"/>
  <c r="J14"/>
  <c r="U14"/>
  <c r="AF14"/>
  <c r="AG14"/>
  <c r="AJ14"/>
  <c r="AK14"/>
  <c r="H16"/>
  <c r="O16"/>
  <c r="AA16"/>
  <c r="K19"/>
  <c r="J19"/>
  <c r="U19"/>
  <c r="AF19"/>
  <c r="AG19"/>
  <c r="AJ19"/>
  <c r="AK19"/>
  <c r="H18"/>
  <c r="O18"/>
  <c r="AA18"/>
  <c r="K20"/>
  <c r="J20"/>
  <c r="AB20"/>
  <c r="AC20"/>
  <c r="AA17"/>
  <c r="J21"/>
  <c r="K21"/>
  <c r="AG21"/>
  <c r="AF21"/>
  <c r="H22"/>
  <c r="O22"/>
  <c r="V32"/>
  <c r="W32"/>
  <c r="AB33"/>
  <c r="AC33"/>
  <c r="I35"/>
  <c r="P35"/>
  <c r="Q35"/>
  <c r="AF35"/>
  <c r="AG35"/>
  <c r="AJ35"/>
  <c r="AK35"/>
  <c r="H36"/>
  <c r="O36"/>
  <c r="AA36"/>
  <c r="J37"/>
  <c r="K37"/>
  <c r="U37"/>
  <c r="AF37"/>
  <c r="AG37"/>
  <c r="AJ37"/>
  <c r="AK37"/>
  <c r="H38"/>
  <c r="O38"/>
  <c r="AA38"/>
  <c r="J39"/>
  <c r="K39"/>
  <c r="U39"/>
  <c r="AF39"/>
  <c r="AG39"/>
  <c r="AJ39"/>
  <c r="AK39"/>
  <c r="H40"/>
  <c r="O40"/>
  <c r="AA40"/>
  <c r="J41"/>
  <c r="K41"/>
  <c r="U41"/>
  <c r="AF41"/>
  <c r="AG41"/>
  <c r="AJ41"/>
  <c r="AK41"/>
  <c r="H42"/>
  <c r="O42"/>
  <c r="AA42"/>
  <c r="J43"/>
  <c r="K43"/>
  <c r="U43"/>
  <c r="AF43"/>
  <c r="AG43"/>
  <c r="AJ43"/>
  <c r="AK43"/>
  <c r="H44"/>
  <c r="O44"/>
  <c r="AA44"/>
  <c r="J45"/>
  <c r="K45"/>
  <c r="U45"/>
  <c r="AF45"/>
  <c r="AG45"/>
  <c r="AJ45"/>
  <c r="AK45"/>
  <c r="H46"/>
  <c r="O46"/>
  <c r="AA46"/>
  <c r="J47"/>
  <c r="K47"/>
  <c r="V47"/>
  <c r="W47"/>
  <c r="I48"/>
  <c r="P48"/>
  <c r="Q48"/>
  <c r="AB48"/>
  <c r="AC48"/>
  <c r="L6" i="18"/>
  <c r="I7"/>
  <c r="F8"/>
  <c r="R8"/>
  <c r="O9"/>
  <c r="L10"/>
  <c r="I11"/>
  <c r="F12"/>
  <c r="R12"/>
  <c r="O13"/>
  <c r="L14"/>
  <c r="I15"/>
  <c r="F16"/>
  <c r="R16"/>
  <c r="O17"/>
  <c r="L18"/>
  <c r="I19"/>
  <c r="F20"/>
  <c r="R20"/>
  <c r="O21"/>
  <c r="H7" i="20"/>
  <c r="H9"/>
  <c r="H11"/>
  <c r="H13"/>
  <c r="H15"/>
  <c r="H17"/>
  <c r="H19"/>
  <c r="H21"/>
  <c r="G29"/>
  <c r="G31"/>
  <c r="G33"/>
  <c r="G35"/>
  <c r="G37"/>
  <c r="G39"/>
  <c r="G41"/>
  <c r="G43"/>
  <c r="G52"/>
  <c r="G54"/>
  <c r="G56"/>
  <c r="G58"/>
  <c r="G60"/>
  <c r="G62"/>
  <c r="G64"/>
  <c r="G66"/>
  <c r="G75"/>
  <c r="G77"/>
  <c r="G79"/>
  <c r="G81"/>
  <c r="G83"/>
  <c r="G85"/>
  <c r="G87"/>
  <c r="G89"/>
  <c r="G91"/>
  <c r="H101"/>
  <c r="G105"/>
  <c r="H106"/>
  <c r="G109"/>
  <c r="H110"/>
  <c r="G113"/>
  <c r="H114"/>
  <c r="G124"/>
  <c r="G126"/>
  <c r="G128"/>
  <c r="G130"/>
  <c r="G132"/>
  <c r="G134"/>
  <c r="G136"/>
  <c r="G138"/>
  <c r="G140"/>
  <c r="G150"/>
  <c r="G152"/>
  <c r="G154"/>
  <c r="G156"/>
  <c r="G158"/>
  <c r="G160"/>
  <c r="G162"/>
  <c r="G164"/>
  <c r="G173"/>
  <c r="G175"/>
  <c r="G179"/>
  <c r="G181"/>
  <c r="G183"/>
  <c r="G185"/>
  <c r="G187"/>
  <c r="G189"/>
  <c r="G198"/>
  <c r="G200"/>
  <c r="G202"/>
  <c r="G204"/>
  <c r="G206"/>
  <c r="H208"/>
  <c r="H209"/>
  <c r="H213"/>
  <c r="H224"/>
  <c r="H228"/>
  <c r="H232"/>
  <c r="H236"/>
  <c r="N7" i="24"/>
  <c r="V36" i="16"/>
  <c r="W36"/>
  <c r="I37"/>
  <c r="P37"/>
  <c r="Q37"/>
  <c r="AB37"/>
  <c r="AC37"/>
  <c r="V38"/>
  <c r="W38"/>
  <c r="I39"/>
  <c r="P39"/>
  <c r="Q39"/>
  <c r="AB39"/>
  <c r="AC39"/>
  <c r="V40"/>
  <c r="W40"/>
  <c r="I41"/>
  <c r="P41"/>
  <c r="Q41"/>
  <c r="AB41"/>
  <c r="AC41"/>
  <c r="V42"/>
  <c r="W42"/>
  <c r="I43"/>
  <c r="P43"/>
  <c r="Q43"/>
  <c r="AB43"/>
  <c r="AC43"/>
  <c r="V44"/>
  <c r="W44"/>
  <c r="I45"/>
  <c r="P45"/>
  <c r="Q45"/>
  <c r="AB45"/>
  <c r="AC45"/>
  <c r="V46"/>
  <c r="W46"/>
  <c r="I47"/>
  <c r="U47"/>
  <c r="AG47"/>
  <c r="AF47"/>
  <c r="AK47"/>
  <c r="AJ47"/>
  <c r="H48"/>
  <c r="O48"/>
  <c r="AA48"/>
  <c r="O6" i="18"/>
  <c r="L7"/>
  <c r="I8"/>
  <c r="F9"/>
  <c r="R9"/>
  <c r="O10"/>
  <c r="L11"/>
  <c r="I12"/>
  <c r="F13"/>
  <c r="R13"/>
  <c r="O14"/>
  <c r="L15"/>
  <c r="I16"/>
  <c r="F17"/>
  <c r="R17"/>
  <c r="O18"/>
  <c r="L19"/>
  <c r="I20"/>
  <c r="F21"/>
  <c r="R21"/>
  <c r="G7" i="20"/>
  <c r="G9"/>
  <c r="G11"/>
  <c r="I11" s="1"/>
  <c r="G13"/>
  <c r="I13" s="1"/>
  <c r="G15"/>
  <c r="G17"/>
  <c r="G19"/>
  <c r="I19" s="1"/>
  <c r="G21"/>
  <c r="I21" s="1"/>
  <c r="H30"/>
  <c r="H32"/>
  <c r="H34"/>
  <c r="H36"/>
  <c r="H38"/>
  <c r="H40"/>
  <c r="H42"/>
  <c r="H44"/>
  <c r="H53"/>
  <c r="H55"/>
  <c r="H57"/>
  <c r="H59"/>
  <c r="H61"/>
  <c r="H63"/>
  <c r="H65"/>
  <c r="H67"/>
  <c r="H76"/>
  <c r="H78"/>
  <c r="H80"/>
  <c r="H82"/>
  <c r="H84"/>
  <c r="H86"/>
  <c r="H88"/>
  <c r="H90"/>
  <c r="H100"/>
  <c r="G101"/>
  <c r="H102"/>
  <c r="H103"/>
  <c r="G106"/>
  <c r="I106" s="1"/>
  <c r="H107"/>
  <c r="G110"/>
  <c r="H111"/>
  <c r="G114"/>
  <c r="I114" s="1"/>
  <c r="H115"/>
  <c r="H125"/>
  <c r="H127"/>
  <c r="H129"/>
  <c r="H131"/>
  <c r="H133"/>
  <c r="H135"/>
  <c r="H137"/>
  <c r="H139"/>
  <c r="H149"/>
  <c r="H151"/>
  <c r="H155"/>
  <c r="H157"/>
  <c r="H159"/>
  <c r="H161"/>
  <c r="H163"/>
  <c r="H165"/>
  <c r="H174"/>
  <c r="H176"/>
  <c r="H178"/>
  <c r="H180"/>
  <c r="D177"/>
  <c r="G177" s="1"/>
  <c r="H182"/>
  <c r="H184"/>
  <c r="H186"/>
  <c r="H188"/>
  <c r="H197"/>
  <c r="H199"/>
  <c r="H203"/>
  <c r="H205"/>
  <c r="H207"/>
  <c r="G209"/>
  <c r="I209" s="1"/>
  <c r="G213"/>
  <c r="I213" s="1"/>
  <c r="G224"/>
  <c r="I224" s="1"/>
  <c r="G228"/>
  <c r="I228" s="1"/>
  <c r="G232"/>
  <c r="I232" s="1"/>
  <c r="G236"/>
  <c r="I236" s="1"/>
  <c r="M7" i="24"/>
  <c r="O20" i="16"/>
  <c r="AA20"/>
  <c r="K17"/>
  <c r="J17"/>
  <c r="W17"/>
  <c r="V17"/>
  <c r="I21"/>
  <c r="Q21"/>
  <c r="P21"/>
  <c r="AC21"/>
  <c r="AB21"/>
  <c r="W22"/>
  <c r="V22"/>
  <c r="J32"/>
  <c r="K32"/>
  <c r="U32"/>
  <c r="AF32"/>
  <c r="AG32"/>
  <c r="AJ32"/>
  <c r="AK32"/>
  <c r="H33"/>
  <c r="O33"/>
  <c r="AA33"/>
  <c r="J34"/>
  <c r="K34"/>
  <c r="U34"/>
  <c r="AF34"/>
  <c r="AG34"/>
  <c r="AJ34"/>
  <c r="AK34"/>
  <c r="H35"/>
  <c r="O35"/>
  <c r="AA35"/>
  <c r="J36"/>
  <c r="K36"/>
  <c r="U36"/>
  <c r="AF36"/>
  <c r="AG36"/>
  <c r="AJ36"/>
  <c r="AK36"/>
  <c r="H37"/>
  <c r="O37"/>
  <c r="AA37"/>
  <c r="J38"/>
  <c r="K38"/>
  <c r="U38"/>
  <c r="AF38"/>
  <c r="AG38"/>
  <c r="AJ38"/>
  <c r="AK38"/>
  <c r="H39"/>
  <c r="O39"/>
  <c r="AA39"/>
  <c r="J40"/>
  <c r="K40"/>
  <c r="U40"/>
  <c r="AF40"/>
  <c r="AG40"/>
  <c r="AJ40"/>
  <c r="AK40"/>
  <c r="H41"/>
  <c r="O41"/>
  <c r="AA41"/>
  <c r="J42"/>
  <c r="K42"/>
  <c r="U42"/>
  <c r="AF42"/>
  <c r="AG42"/>
  <c r="AJ42"/>
  <c r="AK42"/>
  <c r="H43"/>
  <c r="O43"/>
  <c r="AA43"/>
  <c r="J44"/>
  <c r="K44"/>
  <c r="U44"/>
  <c r="AF44"/>
  <c r="AG44"/>
  <c r="AJ44"/>
  <c r="AK44"/>
  <c r="H45"/>
  <c r="O45"/>
  <c r="AA45"/>
  <c r="J46"/>
  <c r="K46"/>
  <c r="U46"/>
  <c r="AF46"/>
  <c r="AG46"/>
  <c r="AJ46"/>
  <c r="AK46"/>
  <c r="Q47"/>
  <c r="P47"/>
  <c r="AC47"/>
  <c r="AB47"/>
  <c r="W48"/>
  <c r="V48"/>
  <c r="F6" i="18"/>
  <c r="R6"/>
  <c r="O7"/>
  <c r="L8"/>
  <c r="I9"/>
  <c r="F10"/>
  <c r="R10"/>
  <c r="O11"/>
  <c r="L12"/>
  <c r="I13"/>
  <c r="F14"/>
  <c r="R14"/>
  <c r="O15"/>
  <c r="L16"/>
  <c r="I17"/>
  <c r="F18"/>
  <c r="R18"/>
  <c r="O19"/>
  <c r="L20"/>
  <c r="I21"/>
  <c r="H8" i="20"/>
  <c r="H10"/>
  <c r="H12"/>
  <c r="H14"/>
  <c r="H16"/>
  <c r="H18"/>
  <c r="H20"/>
  <c r="H22"/>
  <c r="G30"/>
  <c r="I30" s="1"/>
  <c r="G32"/>
  <c r="I32" s="1"/>
  <c r="G34"/>
  <c r="G36"/>
  <c r="I36" s="1"/>
  <c r="G38"/>
  <c r="I38" s="1"/>
  <c r="G40"/>
  <c r="I40" s="1"/>
  <c r="G42"/>
  <c r="G44"/>
  <c r="I44" s="1"/>
  <c r="G53"/>
  <c r="I53" s="1"/>
  <c r="G55"/>
  <c r="I55" s="1"/>
  <c r="G57"/>
  <c r="G59"/>
  <c r="I59" s="1"/>
  <c r="G61"/>
  <c r="I61" s="1"/>
  <c r="G63"/>
  <c r="I63" s="1"/>
  <c r="G65"/>
  <c r="G67"/>
  <c r="I67" s="1"/>
  <c r="G76"/>
  <c r="I76" s="1"/>
  <c r="G78"/>
  <c r="I78" s="1"/>
  <c r="G80"/>
  <c r="G82"/>
  <c r="I82" s="1"/>
  <c r="G84"/>
  <c r="I84" s="1"/>
  <c r="G86"/>
  <c r="I86" s="1"/>
  <c r="G88"/>
  <c r="G90"/>
  <c r="I90" s="1"/>
  <c r="G100"/>
  <c r="I100" s="1"/>
  <c r="G102"/>
  <c r="G103"/>
  <c r="H104"/>
  <c r="G107"/>
  <c r="H108"/>
  <c r="G111"/>
  <c r="H112"/>
  <c r="G115"/>
  <c r="H116"/>
  <c r="G125"/>
  <c r="I125" s="1"/>
  <c r="G127"/>
  <c r="I127" s="1"/>
  <c r="G129"/>
  <c r="I129" s="1"/>
  <c r="G131"/>
  <c r="G133"/>
  <c r="I133" s="1"/>
  <c r="G135"/>
  <c r="I135" s="1"/>
  <c r="G137"/>
  <c r="I137" s="1"/>
  <c r="G139"/>
  <c r="G149"/>
  <c r="I149" s="1"/>
  <c r="G151"/>
  <c r="I151" s="1"/>
  <c r="G155"/>
  <c r="G157"/>
  <c r="I157" s="1"/>
  <c r="G159"/>
  <c r="I159" s="1"/>
  <c r="G161"/>
  <c r="I161" s="1"/>
  <c r="G163"/>
  <c r="G165"/>
  <c r="I165" s="1"/>
  <c r="G174"/>
  <c r="G176"/>
  <c r="G178"/>
  <c r="G180"/>
  <c r="I180" s="1"/>
  <c r="G182"/>
  <c r="G184"/>
  <c r="G186"/>
  <c r="I186" s="1"/>
  <c r="G188"/>
  <c r="G197"/>
  <c r="G199"/>
  <c r="G203"/>
  <c r="I203" s="1"/>
  <c r="G205"/>
  <c r="G207"/>
  <c r="H211"/>
  <c r="H222"/>
  <c r="H226"/>
  <c r="D225"/>
  <c r="G225" s="1"/>
  <c r="H230"/>
  <c r="H234"/>
  <c r="V20" i="16"/>
  <c r="W20"/>
  <c r="I17"/>
  <c r="U17"/>
  <c r="AF17"/>
  <c r="AG17"/>
  <c r="AJ17"/>
  <c r="AK17"/>
  <c r="H21"/>
  <c r="O21"/>
  <c r="AA21"/>
  <c r="K22"/>
  <c r="J22"/>
  <c r="U22"/>
  <c r="AF22"/>
  <c r="AG22"/>
  <c r="AJ22"/>
  <c r="AK22"/>
  <c r="I32"/>
  <c r="P32"/>
  <c r="Q32"/>
  <c r="AB32"/>
  <c r="AC32"/>
  <c r="V33"/>
  <c r="W33"/>
  <c r="I34"/>
  <c r="P34"/>
  <c r="Q34"/>
  <c r="AB34"/>
  <c r="AC34"/>
  <c r="V35"/>
  <c r="W35"/>
  <c r="I36"/>
  <c r="P36"/>
  <c r="Q36"/>
  <c r="AB36"/>
  <c r="AC36"/>
  <c r="V37"/>
  <c r="W37"/>
  <c r="I38"/>
  <c r="P38"/>
  <c r="Q38"/>
  <c r="AB38"/>
  <c r="AC38"/>
  <c r="V39"/>
  <c r="W39"/>
  <c r="I40"/>
  <c r="P40"/>
  <c r="Q40"/>
  <c r="AB40"/>
  <c r="AC40"/>
  <c r="V41"/>
  <c r="W41"/>
  <c r="I42"/>
  <c r="P42"/>
  <c r="Q42"/>
  <c r="AB42"/>
  <c r="AC42"/>
  <c r="V43"/>
  <c r="W43"/>
  <c r="I44"/>
  <c r="P44"/>
  <c r="Q44"/>
  <c r="AB44"/>
  <c r="AC44"/>
  <c r="V45"/>
  <c r="W45"/>
  <c r="I46"/>
  <c r="P46"/>
  <c r="Q46"/>
  <c r="AB46"/>
  <c r="AC46"/>
  <c r="O47"/>
  <c r="AA47"/>
  <c r="K48"/>
  <c r="J48"/>
  <c r="U48"/>
  <c r="AF48"/>
  <c r="AG48"/>
  <c r="AJ48"/>
  <c r="AK48"/>
  <c r="I6" i="18"/>
  <c r="F7"/>
  <c r="R7"/>
  <c r="O8"/>
  <c r="L9"/>
  <c r="I10"/>
  <c r="F11"/>
  <c r="R11"/>
  <c r="O12"/>
  <c r="L13"/>
  <c r="I14"/>
  <c r="F15"/>
  <c r="R15"/>
  <c r="O16"/>
  <c r="L17"/>
  <c r="I18"/>
  <c r="F19"/>
  <c r="R19"/>
  <c r="O20"/>
  <c r="L21"/>
  <c r="G8" i="20"/>
  <c r="I8" s="1"/>
  <c r="G10"/>
  <c r="I10" s="1"/>
  <c r="G12"/>
  <c r="I12" s="1"/>
  <c r="G14"/>
  <c r="I14" s="1"/>
  <c r="G16"/>
  <c r="I16" s="1"/>
  <c r="G18"/>
  <c r="I18" s="1"/>
  <c r="G20"/>
  <c r="I20" s="1"/>
  <c r="G22"/>
  <c r="I22" s="1"/>
  <c r="H29"/>
  <c r="H31"/>
  <c r="H33"/>
  <c r="H35"/>
  <c r="H37"/>
  <c r="H39"/>
  <c r="H41"/>
  <c r="H43"/>
  <c r="H52"/>
  <c r="H54"/>
  <c r="H56"/>
  <c r="H58"/>
  <c r="H60"/>
  <c r="H62"/>
  <c r="H64"/>
  <c r="H66"/>
  <c r="H75"/>
  <c r="H77"/>
  <c r="H79"/>
  <c r="H81"/>
  <c r="H83"/>
  <c r="H85"/>
  <c r="H87"/>
  <c r="H89"/>
  <c r="H91"/>
  <c r="G104"/>
  <c r="H105"/>
  <c r="G108"/>
  <c r="I108" s="1"/>
  <c r="H109"/>
  <c r="G112"/>
  <c r="H113"/>
  <c r="G116"/>
  <c r="I116" s="1"/>
  <c r="H124"/>
  <c r="H126"/>
  <c r="H128"/>
  <c r="H130"/>
  <c r="H132"/>
  <c r="H134"/>
  <c r="H136"/>
  <c r="H138"/>
  <c r="H140"/>
  <c r="H150"/>
  <c r="H152"/>
  <c r="H154"/>
  <c r="H156"/>
  <c r="D153"/>
  <c r="G153" s="1"/>
  <c r="H158"/>
  <c r="H160"/>
  <c r="H162"/>
  <c r="H164"/>
  <c r="H173"/>
  <c r="H175"/>
  <c r="H177"/>
  <c r="H179"/>
  <c r="H181"/>
  <c r="H183"/>
  <c r="H185"/>
  <c r="H187"/>
  <c r="H189"/>
  <c r="H198"/>
  <c r="H200"/>
  <c r="H202"/>
  <c r="H204"/>
  <c r="D201"/>
  <c r="H201" s="1"/>
  <c r="H206"/>
  <c r="G211"/>
  <c r="I211" s="1"/>
  <c r="G222"/>
  <c r="G226"/>
  <c r="I226" s="1"/>
  <c r="G230"/>
  <c r="G234"/>
  <c r="I234" s="1"/>
  <c r="G208"/>
  <c r="G210"/>
  <c r="G212"/>
  <c r="G221"/>
  <c r="G223"/>
  <c r="G227"/>
  <c r="G229"/>
  <c r="G231"/>
  <c r="G233"/>
  <c r="G235"/>
  <c r="G237"/>
  <c r="O7" i="24"/>
  <c r="AN7"/>
  <c r="AT7"/>
  <c r="L8"/>
  <c r="O8"/>
  <c r="V8"/>
  <c r="AD8"/>
  <c r="AM8"/>
  <c r="AZ8"/>
  <c r="N10"/>
  <c r="AL10"/>
  <c r="M9"/>
  <c r="W9"/>
  <c r="AE9"/>
  <c r="AO9"/>
  <c r="AU9"/>
  <c r="AN11"/>
  <c r="AT11"/>
  <c r="L12"/>
  <c r="O12"/>
  <c r="V12"/>
  <c r="AD12"/>
  <c r="AM12"/>
  <c r="AZ12"/>
  <c r="N6"/>
  <c r="AL6"/>
  <c r="M13"/>
  <c r="W13"/>
  <c r="AE13"/>
  <c r="AO13"/>
  <c r="AU13"/>
  <c r="AN22"/>
  <c r="AT22"/>
  <c r="L14"/>
  <c r="O14"/>
  <c r="V14"/>
  <c r="AD14"/>
  <c r="AM14"/>
  <c r="AZ14"/>
  <c r="W15"/>
  <c r="AE15"/>
  <c r="AO15"/>
  <c r="AU15"/>
  <c r="AN16"/>
  <c r="AT16"/>
  <c r="L17"/>
  <c r="O17"/>
  <c r="V17"/>
  <c r="AD17"/>
  <c r="AM17"/>
  <c r="AZ17"/>
  <c r="N18"/>
  <c r="AL18"/>
  <c r="M20"/>
  <c r="W20"/>
  <c r="AE20"/>
  <c r="AO20"/>
  <c r="AU20"/>
  <c r="AN21"/>
  <c r="AT21"/>
  <c r="L19"/>
  <c r="O19"/>
  <c r="V19"/>
  <c r="AD19"/>
  <c r="AM19"/>
  <c r="AZ19"/>
  <c r="N23"/>
  <c r="AL23"/>
  <c r="M24"/>
  <c r="W24"/>
  <c r="AE24"/>
  <c r="AO24"/>
  <c r="AU24"/>
  <c r="H5" i="26"/>
  <c r="O5"/>
  <c r="S5"/>
  <c r="H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M5" i="28"/>
  <c r="M6"/>
  <c r="M7"/>
  <c r="M8"/>
  <c r="M9"/>
  <c r="M10"/>
  <c r="R11"/>
  <c r="M17"/>
  <c r="M18"/>
  <c r="M19"/>
  <c r="M20"/>
  <c r="M21"/>
  <c r="M22"/>
  <c r="M23"/>
  <c r="M24"/>
  <c r="M25"/>
  <c r="M26"/>
  <c r="M27"/>
  <c r="M28"/>
  <c r="M29"/>
  <c r="X30"/>
  <c r="AA30"/>
  <c r="I31"/>
  <c r="N31"/>
  <c r="S31"/>
  <c r="W31"/>
  <c r="AD31"/>
  <c r="H32"/>
  <c r="S32"/>
  <c r="W32"/>
  <c r="AD32"/>
  <c r="N5" i="30"/>
  <c r="N10"/>
  <c r="N12"/>
  <c r="N14"/>
  <c r="N15"/>
  <c r="N13"/>
  <c r="N8"/>
  <c r="N6"/>
  <c r="N16"/>
  <c r="N9"/>
  <c r="N17"/>
  <c r="N11"/>
  <c r="N18"/>
  <c r="N19"/>
  <c r="N20"/>
  <c r="N7"/>
  <c r="T21"/>
  <c r="X21"/>
  <c r="AE21"/>
  <c r="I22"/>
  <c r="T22"/>
  <c r="X22"/>
  <c r="AE22"/>
  <c r="N23"/>
  <c r="H8" i="32"/>
  <c r="E7"/>
  <c r="O8"/>
  <c r="M7"/>
  <c r="O7" s="1"/>
  <c r="U7"/>
  <c r="AC7"/>
  <c r="S9"/>
  <c r="H10"/>
  <c r="O10"/>
  <c r="S11"/>
  <c r="H12"/>
  <c r="O12"/>
  <c r="S13"/>
  <c r="H14"/>
  <c r="O14"/>
  <c r="S15"/>
  <c r="V7" i="24"/>
  <c r="AD7"/>
  <c r="AM7"/>
  <c r="AZ7"/>
  <c r="N8"/>
  <c r="AL8"/>
  <c r="M10"/>
  <c r="W10"/>
  <c r="AE10"/>
  <c r="AO10"/>
  <c r="AU10"/>
  <c r="AN9"/>
  <c r="AT9"/>
  <c r="L11"/>
  <c r="O11"/>
  <c r="V11"/>
  <c r="AD11"/>
  <c r="AM11"/>
  <c r="AZ11"/>
  <c r="N12"/>
  <c r="AL12"/>
  <c r="M6"/>
  <c r="W6"/>
  <c r="AE6"/>
  <c r="AO6"/>
  <c r="AU6"/>
  <c r="AN13"/>
  <c r="AT13"/>
  <c r="L22"/>
  <c r="O22"/>
  <c r="V22"/>
  <c r="AD22"/>
  <c r="AM22"/>
  <c r="AZ22"/>
  <c r="N14"/>
  <c r="AL14"/>
  <c r="O15"/>
  <c r="AN15"/>
  <c r="AT15"/>
  <c r="L16"/>
  <c r="O16"/>
  <c r="V16"/>
  <c r="AD16"/>
  <c r="AM16"/>
  <c r="AZ16"/>
  <c r="N17"/>
  <c r="AL17"/>
  <c r="M18"/>
  <c r="W18"/>
  <c r="AE18"/>
  <c r="AO18"/>
  <c r="AU18"/>
  <c r="AN20"/>
  <c r="AT20"/>
  <c r="L21"/>
  <c r="O21"/>
  <c r="V21"/>
  <c r="AD21"/>
  <c r="AM21"/>
  <c r="AZ21"/>
  <c r="N19"/>
  <c r="AL19"/>
  <c r="M23"/>
  <c r="W23"/>
  <c r="AE23"/>
  <c r="AO23"/>
  <c r="AU23"/>
  <c r="AN24"/>
  <c r="AT24"/>
  <c r="N5" i="26"/>
  <c r="N6"/>
  <c r="N7"/>
  <c r="N8"/>
  <c r="N9"/>
  <c r="N10"/>
  <c r="N11"/>
  <c r="N12"/>
  <c r="N13"/>
  <c r="I5" i="28"/>
  <c r="X5"/>
  <c r="AA5"/>
  <c r="I6"/>
  <c r="X6"/>
  <c r="AA6"/>
  <c r="I7"/>
  <c r="X7"/>
  <c r="AA7"/>
  <c r="I8"/>
  <c r="X8"/>
  <c r="AA8"/>
  <c r="I9"/>
  <c r="X9"/>
  <c r="AA9"/>
  <c r="I10"/>
  <c r="X10"/>
  <c r="AA10"/>
  <c r="I11"/>
  <c r="I17"/>
  <c r="X17"/>
  <c r="AA17"/>
  <c r="I18"/>
  <c r="X18"/>
  <c r="AA18"/>
  <c r="I19"/>
  <c r="X19"/>
  <c r="AA19"/>
  <c r="I20"/>
  <c r="X20"/>
  <c r="AA20"/>
  <c r="I21"/>
  <c r="X21"/>
  <c r="AA21"/>
  <c r="I22"/>
  <c r="X22"/>
  <c r="AA22"/>
  <c r="I23"/>
  <c r="X23"/>
  <c r="AA23"/>
  <c r="I24"/>
  <c r="X24"/>
  <c r="AA24"/>
  <c r="I25"/>
  <c r="X25"/>
  <c r="AA25"/>
  <c r="I26"/>
  <c r="X26"/>
  <c r="AA26"/>
  <c r="I27"/>
  <c r="X27"/>
  <c r="AA27"/>
  <c r="I28"/>
  <c r="X28"/>
  <c r="AA28"/>
  <c r="I29"/>
  <c r="X29"/>
  <c r="AA29"/>
  <c r="I30"/>
  <c r="N30"/>
  <c r="S30"/>
  <c r="W30"/>
  <c r="AD30"/>
  <c r="R31"/>
  <c r="G32"/>
  <c r="N32"/>
  <c r="R32"/>
  <c r="J5" i="30"/>
  <c r="Y5"/>
  <c r="AB5"/>
  <c r="J10"/>
  <c r="Y10"/>
  <c r="AB10"/>
  <c r="J12"/>
  <c r="Y12"/>
  <c r="AB12"/>
  <c r="J14"/>
  <c r="Y14"/>
  <c r="AB14"/>
  <c r="J15"/>
  <c r="Y15"/>
  <c r="AB15"/>
  <c r="J13"/>
  <c r="Y13"/>
  <c r="AB13"/>
  <c r="J8"/>
  <c r="Y8"/>
  <c r="AB8"/>
  <c r="J6"/>
  <c r="Y6"/>
  <c r="AB6"/>
  <c r="J16"/>
  <c r="Y16"/>
  <c r="AB16"/>
  <c r="J9"/>
  <c r="Y9"/>
  <c r="AB9"/>
  <c r="J17"/>
  <c r="Y17"/>
  <c r="AB17"/>
  <c r="J11"/>
  <c r="Y11"/>
  <c r="AB11"/>
  <c r="J18"/>
  <c r="Y18"/>
  <c r="AB18"/>
  <c r="J19"/>
  <c r="Y19"/>
  <c r="AB19"/>
  <c r="J20"/>
  <c r="Y20"/>
  <c r="AB20"/>
  <c r="J7"/>
  <c r="Y7"/>
  <c r="AB7"/>
  <c r="O21"/>
  <c r="S21"/>
  <c r="H22"/>
  <c r="O22"/>
  <c r="S22"/>
  <c r="AB23"/>
  <c r="D7" i="32"/>
  <c r="N8"/>
  <c r="L7"/>
  <c r="N10"/>
  <c r="N12"/>
  <c r="N14"/>
  <c r="AL7" i="24"/>
  <c r="M8"/>
  <c r="W8"/>
  <c r="AE8"/>
  <c r="AO8"/>
  <c r="AU8"/>
  <c r="AN10"/>
  <c r="AT10"/>
  <c r="L9"/>
  <c r="O9"/>
  <c r="V9"/>
  <c r="AD9"/>
  <c r="AM9"/>
  <c r="AZ9"/>
  <c r="N11"/>
  <c r="AL11"/>
  <c r="M12"/>
  <c r="W12"/>
  <c r="AE12"/>
  <c r="AO12"/>
  <c r="AU12"/>
  <c r="AN6"/>
  <c r="AT6"/>
  <c r="L13"/>
  <c r="O13"/>
  <c r="V13"/>
  <c r="AD13"/>
  <c r="AM13"/>
  <c r="AZ13"/>
  <c r="N22"/>
  <c r="AL22"/>
  <c r="M14"/>
  <c r="W14"/>
  <c r="AE14"/>
  <c r="AO14"/>
  <c r="AU14"/>
  <c r="N15"/>
  <c r="V15"/>
  <c r="AD15"/>
  <c r="AM15"/>
  <c r="AZ15"/>
  <c r="N16"/>
  <c r="AL16"/>
  <c r="M17"/>
  <c r="W17"/>
  <c r="AE17"/>
  <c r="AO17"/>
  <c r="AU17"/>
  <c r="AN18"/>
  <c r="AT18"/>
  <c r="L20"/>
  <c r="O20"/>
  <c r="V20"/>
  <c r="AD20"/>
  <c r="AM20"/>
  <c r="AZ20"/>
  <c r="N21"/>
  <c r="AL21"/>
  <c r="M19"/>
  <c r="W19"/>
  <c r="AE19"/>
  <c r="AO19"/>
  <c r="AU19"/>
  <c r="AN23"/>
  <c r="AT23"/>
  <c r="L24"/>
  <c r="O24"/>
  <c r="V24"/>
  <c r="AD24"/>
  <c r="AM24"/>
  <c r="AZ24"/>
  <c r="J5" i="26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H5" i="28"/>
  <c r="S5"/>
  <c r="W5"/>
  <c r="AD5"/>
  <c r="H6"/>
  <c r="S6"/>
  <c r="W6"/>
  <c r="AD6"/>
  <c r="H7"/>
  <c r="S7"/>
  <c r="W7"/>
  <c r="AD7"/>
  <c r="H8"/>
  <c r="S8"/>
  <c r="W8"/>
  <c r="AD8"/>
  <c r="H9"/>
  <c r="S9"/>
  <c r="W9"/>
  <c r="AD9"/>
  <c r="H10"/>
  <c r="S10"/>
  <c r="W10"/>
  <c r="AD10"/>
  <c r="H11"/>
  <c r="X11"/>
  <c r="AA11"/>
  <c r="H17"/>
  <c r="S17"/>
  <c r="W17"/>
  <c r="AD17"/>
  <c r="H18"/>
  <c r="S18"/>
  <c r="W18"/>
  <c r="AD18"/>
  <c r="H19"/>
  <c r="S19"/>
  <c r="W19"/>
  <c r="AD19"/>
  <c r="H20"/>
  <c r="S20"/>
  <c r="W20"/>
  <c r="AD20"/>
  <c r="H21"/>
  <c r="S21"/>
  <c r="W21"/>
  <c r="AD21"/>
  <c r="H22"/>
  <c r="S22"/>
  <c r="W22"/>
  <c r="AD22"/>
  <c r="H23"/>
  <c r="S23"/>
  <c r="W23"/>
  <c r="AD23"/>
  <c r="H24"/>
  <c r="S24"/>
  <c r="W24"/>
  <c r="AD24"/>
  <c r="H25"/>
  <c r="S25"/>
  <c r="W25"/>
  <c r="AD25"/>
  <c r="H26"/>
  <c r="S26"/>
  <c r="W26"/>
  <c r="AD26"/>
  <c r="H27"/>
  <c r="S27"/>
  <c r="W27"/>
  <c r="AD27"/>
  <c r="H28"/>
  <c r="S28"/>
  <c r="W28"/>
  <c r="AD28"/>
  <c r="H29"/>
  <c r="S29"/>
  <c r="W29"/>
  <c r="AD29"/>
  <c r="R30"/>
  <c r="M32"/>
  <c r="I5" i="30"/>
  <c r="T5"/>
  <c r="X5"/>
  <c r="AE5"/>
  <c r="I10"/>
  <c r="T10"/>
  <c r="X10"/>
  <c r="AE10"/>
  <c r="I12"/>
  <c r="T12"/>
  <c r="X12"/>
  <c r="AE12"/>
  <c r="I14"/>
  <c r="T14"/>
  <c r="X14"/>
  <c r="AE14"/>
  <c r="I15"/>
  <c r="T15"/>
  <c r="X15"/>
  <c r="AE15"/>
  <c r="I13"/>
  <c r="T13"/>
  <c r="X13"/>
  <c r="AE13"/>
  <c r="I8"/>
  <c r="T8"/>
  <c r="X8"/>
  <c r="AE8"/>
  <c r="I6"/>
  <c r="T6"/>
  <c r="X6"/>
  <c r="AE6"/>
  <c r="I16"/>
  <c r="T16"/>
  <c r="X16"/>
  <c r="AE16"/>
  <c r="I9"/>
  <c r="T9"/>
  <c r="X9"/>
  <c r="AE9"/>
  <c r="I17"/>
  <c r="T17"/>
  <c r="X17"/>
  <c r="AE17"/>
  <c r="I11"/>
  <c r="T11"/>
  <c r="X11"/>
  <c r="AE11"/>
  <c r="I18"/>
  <c r="T18"/>
  <c r="X18"/>
  <c r="AE18"/>
  <c r="I19"/>
  <c r="T19"/>
  <c r="X19"/>
  <c r="AE19"/>
  <c r="I20"/>
  <c r="T20"/>
  <c r="X20"/>
  <c r="AE20"/>
  <c r="I7"/>
  <c r="T7"/>
  <c r="X7"/>
  <c r="AE7"/>
  <c r="J21"/>
  <c r="N21"/>
  <c r="N22"/>
  <c r="J23"/>
  <c r="S8" i="32"/>
  <c r="Q7"/>
  <c r="H9"/>
  <c r="O9"/>
  <c r="S10"/>
  <c r="H11"/>
  <c r="O11"/>
  <c r="S12"/>
  <c r="H13"/>
  <c r="O13"/>
  <c r="S14"/>
  <c r="H15"/>
  <c r="O15"/>
  <c r="H210" i="20"/>
  <c r="H212"/>
  <c r="H221"/>
  <c r="H223"/>
  <c r="H225"/>
  <c r="H227"/>
  <c r="H229"/>
  <c r="H231"/>
  <c r="H233"/>
  <c r="H235"/>
  <c r="H237"/>
  <c r="W7" i="24"/>
  <c r="AE7"/>
  <c r="AO7"/>
  <c r="AU7"/>
  <c r="AN8"/>
  <c r="AT8"/>
  <c r="L10"/>
  <c r="O10"/>
  <c r="V10"/>
  <c r="AD10"/>
  <c r="AM10"/>
  <c r="AZ10"/>
  <c r="N9"/>
  <c r="AL9"/>
  <c r="M11"/>
  <c r="W11"/>
  <c r="AE11"/>
  <c r="AO11"/>
  <c r="AU11"/>
  <c r="AN12"/>
  <c r="AT12"/>
  <c r="L6"/>
  <c r="O6"/>
  <c r="V6"/>
  <c r="AD6"/>
  <c r="AM6"/>
  <c r="AZ6"/>
  <c r="N13"/>
  <c r="AL13"/>
  <c r="M22"/>
  <c r="W22"/>
  <c r="AE22"/>
  <c r="AO22"/>
  <c r="AU22"/>
  <c r="AN14"/>
  <c r="AT14"/>
  <c r="M15"/>
  <c r="AL15"/>
  <c r="M16"/>
  <c r="W16"/>
  <c r="AE16"/>
  <c r="AO16"/>
  <c r="AU16"/>
  <c r="AN17"/>
  <c r="AT17"/>
  <c r="L18"/>
  <c r="O18"/>
  <c r="V18"/>
  <c r="AD18"/>
  <c r="AM18"/>
  <c r="AZ18"/>
  <c r="N20"/>
  <c r="AL20"/>
  <c r="M21"/>
  <c r="W21"/>
  <c r="AE21"/>
  <c r="AO21"/>
  <c r="AU21"/>
  <c r="AN19"/>
  <c r="AT19"/>
  <c r="L23"/>
  <c r="O23"/>
  <c r="V23"/>
  <c r="AD23"/>
  <c r="AM23"/>
  <c r="AZ23"/>
  <c r="N24"/>
  <c r="AL24"/>
  <c r="I5" i="26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G5" i="28"/>
  <c r="N5"/>
  <c r="R5"/>
  <c r="G6"/>
  <c r="N6"/>
  <c r="R6"/>
  <c r="G7"/>
  <c r="N7"/>
  <c r="R7"/>
  <c r="G8"/>
  <c r="N8"/>
  <c r="R8"/>
  <c r="G9"/>
  <c r="N9"/>
  <c r="R9"/>
  <c r="G10"/>
  <c r="N10"/>
  <c r="R10"/>
  <c r="G11"/>
  <c r="N11"/>
  <c r="S11"/>
  <c r="W11"/>
  <c r="AD11"/>
  <c r="G17"/>
  <c r="N17"/>
  <c r="R17"/>
  <c r="G18"/>
  <c r="N18"/>
  <c r="R18"/>
  <c r="G19"/>
  <c r="N19"/>
  <c r="R19"/>
  <c r="G20"/>
  <c r="N20"/>
  <c r="R20"/>
  <c r="G21"/>
  <c r="N21"/>
  <c r="R21"/>
  <c r="G22"/>
  <c r="N22"/>
  <c r="R22"/>
  <c r="G23"/>
  <c r="N23"/>
  <c r="R23"/>
  <c r="G24"/>
  <c r="N24"/>
  <c r="R24"/>
  <c r="G25"/>
  <c r="N25"/>
  <c r="R25"/>
  <c r="G26"/>
  <c r="N26"/>
  <c r="R26"/>
  <c r="G27"/>
  <c r="N27"/>
  <c r="R27"/>
  <c r="G28"/>
  <c r="N28"/>
  <c r="R28"/>
  <c r="G29"/>
  <c r="N29"/>
  <c r="R29"/>
  <c r="X31"/>
  <c r="AA31"/>
  <c r="I32"/>
  <c r="X32"/>
  <c r="AA32"/>
  <c r="H5" i="30"/>
  <c r="O5"/>
  <c r="S5"/>
  <c r="H10"/>
  <c r="O10"/>
  <c r="S10"/>
  <c r="H12"/>
  <c r="O12"/>
  <c r="S12"/>
  <c r="H14"/>
  <c r="O14"/>
  <c r="S14"/>
  <c r="H15"/>
  <c r="O15"/>
  <c r="S15"/>
  <c r="H13"/>
  <c r="O13"/>
  <c r="S13"/>
  <c r="H8"/>
  <c r="O8"/>
  <c r="S8"/>
  <c r="H6"/>
  <c r="O6"/>
  <c r="S6"/>
  <c r="H16"/>
  <c r="O16"/>
  <c r="S16"/>
  <c r="H9"/>
  <c r="O9"/>
  <c r="S9"/>
  <c r="H17"/>
  <c r="O17"/>
  <c r="S17"/>
  <c r="H11"/>
  <c r="O11"/>
  <c r="S11"/>
  <c r="H18"/>
  <c r="O18"/>
  <c r="S18"/>
  <c r="H19"/>
  <c r="O19"/>
  <c r="S19"/>
  <c r="H20"/>
  <c r="O20"/>
  <c r="S20"/>
  <c r="H7"/>
  <c r="O7"/>
  <c r="S7"/>
  <c r="I21"/>
  <c r="Y21"/>
  <c r="AB21"/>
  <c r="J22"/>
  <c r="Y22"/>
  <c r="AB22"/>
  <c r="I23"/>
  <c r="Y23"/>
  <c r="P7" i="32"/>
  <c r="N9"/>
  <c r="N11"/>
  <c r="N13"/>
  <c r="N15"/>
  <c r="O23" i="30"/>
  <c r="S23"/>
  <c r="F7" i="32"/>
  <c r="I7" s="1"/>
  <c r="I8"/>
  <c r="R7"/>
  <c r="T7" s="1"/>
  <c r="T8"/>
  <c r="V7"/>
  <c r="X8"/>
  <c r="Z7"/>
  <c r="AE8"/>
  <c r="AD7"/>
  <c r="AE7" s="1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I14"/>
  <c r="T14"/>
  <c r="X14"/>
  <c r="AE14"/>
  <c r="I15"/>
  <c r="T15"/>
  <c r="X15"/>
  <c r="AE15"/>
  <c r="H5" i="33"/>
  <c r="O5"/>
  <c r="S5"/>
  <c r="H6"/>
  <c r="O6"/>
  <c r="S6"/>
  <c r="H7"/>
  <c r="O7"/>
  <c r="S7"/>
  <c r="H8"/>
  <c r="O8"/>
  <c r="S8"/>
  <c r="E30"/>
  <c r="F15"/>
  <c r="E14"/>
  <c r="K30"/>
  <c r="K14"/>
  <c r="L31"/>
  <c r="F18"/>
  <c r="E17"/>
  <c r="K17"/>
  <c r="F21"/>
  <c r="E20"/>
  <c r="K20"/>
  <c r="I32"/>
  <c r="F34"/>
  <c r="G41"/>
  <c r="G82"/>
  <c r="M41"/>
  <c r="M82"/>
  <c r="L83"/>
  <c r="I44"/>
  <c r="K47"/>
  <c r="I77"/>
  <c r="I84"/>
  <c r="H5" i="34"/>
  <c r="O5"/>
  <c r="S5"/>
  <c r="H9"/>
  <c r="O9"/>
  <c r="S9"/>
  <c r="H7"/>
  <c r="O7"/>
  <c r="S7"/>
  <c r="H10"/>
  <c r="O10"/>
  <c r="S10"/>
  <c r="H18"/>
  <c r="O18"/>
  <c r="S18"/>
  <c r="H6"/>
  <c r="O6"/>
  <c r="S6"/>
  <c r="H11"/>
  <c r="O11"/>
  <c r="S11"/>
  <c r="H8"/>
  <c r="O8"/>
  <c r="S8"/>
  <c r="H13"/>
  <c r="O13"/>
  <c r="S13"/>
  <c r="H14"/>
  <c r="O14"/>
  <c r="S14"/>
  <c r="H15"/>
  <c r="O15"/>
  <c r="S15"/>
  <c r="H12"/>
  <c r="O12"/>
  <c r="S12"/>
  <c r="I16"/>
  <c r="Y16"/>
  <c r="AB16"/>
  <c r="J17"/>
  <c r="Y17"/>
  <c r="AB17"/>
  <c r="J19"/>
  <c r="Y19"/>
  <c r="AB19"/>
  <c r="J20"/>
  <c r="S20"/>
  <c r="H21"/>
  <c r="O21"/>
  <c r="S21"/>
  <c r="I22"/>
  <c r="Y22"/>
  <c r="AB22"/>
  <c r="J77"/>
  <c r="N77"/>
  <c r="N78"/>
  <c r="T79"/>
  <c r="X79"/>
  <c r="AE79"/>
  <c r="I80"/>
  <c r="T80"/>
  <c r="X80"/>
  <c r="AE80"/>
  <c r="I82"/>
  <c r="T82"/>
  <c r="X82"/>
  <c r="AE82"/>
  <c r="J84"/>
  <c r="N84"/>
  <c r="N83"/>
  <c r="N87"/>
  <c r="N86"/>
  <c r="N85"/>
  <c r="N88"/>
  <c r="N91"/>
  <c r="N93"/>
  <c r="N90"/>
  <c r="N92"/>
  <c r="N81"/>
  <c r="N89"/>
  <c r="N94"/>
  <c r="N5" i="35"/>
  <c r="N6"/>
  <c r="N7"/>
  <c r="N8"/>
  <c r="N9"/>
  <c r="J10"/>
  <c r="H11"/>
  <c r="O11"/>
  <c r="S11"/>
  <c r="N6" i="36"/>
  <c r="N7"/>
  <c r="N8"/>
  <c r="N9"/>
  <c r="N10"/>
  <c r="N11"/>
  <c r="N12"/>
  <c r="I14"/>
  <c r="T14"/>
  <c r="X14"/>
  <c r="AE14"/>
  <c r="I15"/>
  <c r="T15"/>
  <c r="X15"/>
  <c r="AE15"/>
  <c r="I16"/>
  <c r="T16"/>
  <c r="X16"/>
  <c r="AE16"/>
  <c r="I17"/>
  <c r="T17"/>
  <c r="X17"/>
  <c r="AE17"/>
  <c r="I18"/>
  <c r="T18"/>
  <c r="AE18"/>
  <c r="N19"/>
  <c r="I20"/>
  <c r="T20"/>
  <c r="AE20"/>
  <c r="H5" i="38"/>
  <c r="O5"/>
  <c r="S5"/>
  <c r="H10"/>
  <c r="O10"/>
  <c r="S10"/>
  <c r="H6"/>
  <c r="O6"/>
  <c r="S6"/>
  <c r="H8"/>
  <c r="O8"/>
  <c r="S8"/>
  <c r="H9"/>
  <c r="O9"/>
  <c r="S9"/>
  <c r="H11"/>
  <c r="Y11"/>
  <c r="AB12"/>
  <c r="J13"/>
  <c r="Y13"/>
  <c r="O16"/>
  <c r="S17"/>
  <c r="H7"/>
  <c r="O7"/>
  <c r="S14"/>
  <c r="H15"/>
  <c r="N5" i="33"/>
  <c r="N6"/>
  <c r="N7"/>
  <c r="N8"/>
  <c r="I30"/>
  <c r="I14"/>
  <c r="E31"/>
  <c r="F31" s="1"/>
  <c r="F16"/>
  <c r="K31"/>
  <c r="I17"/>
  <c r="F19"/>
  <c r="I20"/>
  <c r="F22"/>
  <c r="G32"/>
  <c r="M32"/>
  <c r="F35"/>
  <c r="L41"/>
  <c r="L82"/>
  <c r="L81" s="1"/>
  <c r="K83"/>
  <c r="G44"/>
  <c r="M44"/>
  <c r="I47"/>
  <c r="G84"/>
  <c r="M84"/>
  <c r="N5" i="34"/>
  <c r="N9"/>
  <c r="N7"/>
  <c r="N10"/>
  <c r="N18"/>
  <c r="N6"/>
  <c r="N11"/>
  <c r="N8"/>
  <c r="N13"/>
  <c r="N14"/>
  <c r="N15"/>
  <c r="N12"/>
  <c r="T16"/>
  <c r="X16"/>
  <c r="AE16"/>
  <c r="I17"/>
  <c r="T17"/>
  <c r="X17"/>
  <c r="AE17"/>
  <c r="I19"/>
  <c r="T19"/>
  <c r="X19"/>
  <c r="AE19"/>
  <c r="I20"/>
  <c r="N21"/>
  <c r="T22"/>
  <c r="X22"/>
  <c r="AE22"/>
  <c r="I77"/>
  <c r="Y77"/>
  <c r="AB77"/>
  <c r="J78"/>
  <c r="Y78"/>
  <c r="AB78"/>
  <c r="J79"/>
  <c r="S79"/>
  <c r="H80"/>
  <c r="O80"/>
  <c r="S80"/>
  <c r="H82"/>
  <c r="O82"/>
  <c r="S82"/>
  <c r="I84"/>
  <c r="Y84"/>
  <c r="AB84"/>
  <c r="J83"/>
  <c r="Y83"/>
  <c r="AB83"/>
  <c r="J87"/>
  <c r="Y87"/>
  <c r="AB87"/>
  <c r="J86"/>
  <c r="Y86"/>
  <c r="AB86"/>
  <c r="J85"/>
  <c r="Y85"/>
  <c r="AB85"/>
  <c r="J88"/>
  <c r="Y88"/>
  <c r="AB88"/>
  <c r="J91"/>
  <c r="Y91"/>
  <c r="AB91"/>
  <c r="J93"/>
  <c r="Y93"/>
  <c r="AB93"/>
  <c r="J90"/>
  <c r="Y90"/>
  <c r="AB90"/>
  <c r="J92"/>
  <c r="Y92"/>
  <c r="AB92"/>
  <c r="J81"/>
  <c r="Y81"/>
  <c r="AB81"/>
  <c r="J89"/>
  <c r="Y89"/>
  <c r="AB89"/>
  <c r="J94"/>
  <c r="Y94"/>
  <c r="AB94"/>
  <c r="J5" i="35"/>
  <c r="Y5"/>
  <c r="AB5"/>
  <c r="J6"/>
  <c r="Y6"/>
  <c r="AB6"/>
  <c r="J7"/>
  <c r="Y7"/>
  <c r="AB7"/>
  <c r="J8"/>
  <c r="Y8"/>
  <c r="AB8"/>
  <c r="J9"/>
  <c r="Y9"/>
  <c r="AB9"/>
  <c r="AB10"/>
  <c r="N11"/>
  <c r="J6" i="3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H14"/>
  <c r="O14"/>
  <c r="S14"/>
  <c r="H15"/>
  <c r="O15"/>
  <c r="S15"/>
  <c r="H16"/>
  <c r="O16"/>
  <c r="S16"/>
  <c r="H17"/>
  <c r="O17"/>
  <c r="S17"/>
  <c r="H18"/>
  <c r="O18"/>
  <c r="S18"/>
  <c r="J19"/>
  <c r="AB19"/>
  <c r="H20"/>
  <c r="O20"/>
  <c r="S20"/>
  <c r="N5" i="38"/>
  <c r="N10"/>
  <c r="N6"/>
  <c r="N8"/>
  <c r="N9"/>
  <c r="O11"/>
  <c r="S12"/>
  <c r="H13"/>
  <c r="O13"/>
  <c r="AB16"/>
  <c r="J17"/>
  <c r="Y17"/>
  <c r="AB7"/>
  <c r="J14"/>
  <c r="Y14"/>
  <c r="J5" i="33"/>
  <c r="Y5"/>
  <c r="AB5"/>
  <c r="J6"/>
  <c r="Y6"/>
  <c r="AB6"/>
  <c r="J7"/>
  <c r="Y7"/>
  <c r="AB7"/>
  <c r="J8"/>
  <c r="Y8"/>
  <c r="AB8"/>
  <c r="G30"/>
  <c r="G14"/>
  <c r="M30"/>
  <c r="M29" s="1"/>
  <c r="M14"/>
  <c r="I31"/>
  <c r="G17"/>
  <c r="M17"/>
  <c r="G20"/>
  <c r="M20"/>
  <c r="F23"/>
  <c r="L32"/>
  <c r="F36"/>
  <c r="K41"/>
  <c r="K82"/>
  <c r="I83"/>
  <c r="L44"/>
  <c r="G47"/>
  <c r="M47"/>
  <c r="G77"/>
  <c r="L84"/>
  <c r="J5" i="34"/>
  <c r="Y5"/>
  <c r="AB5"/>
  <c r="J9"/>
  <c r="Y9"/>
  <c r="AB9"/>
  <c r="J7"/>
  <c r="Y7"/>
  <c r="AB7"/>
  <c r="J10"/>
  <c r="Y10"/>
  <c r="AB10"/>
  <c r="J18"/>
  <c r="Y18"/>
  <c r="AB18"/>
  <c r="J6"/>
  <c r="Y6"/>
  <c r="AB6"/>
  <c r="J11"/>
  <c r="Y11"/>
  <c r="AB11"/>
  <c r="J8"/>
  <c r="Y8"/>
  <c r="AB8"/>
  <c r="J13"/>
  <c r="Y13"/>
  <c r="AB13"/>
  <c r="J14"/>
  <c r="Y14"/>
  <c r="AB14"/>
  <c r="J15"/>
  <c r="Y15"/>
  <c r="AB15"/>
  <c r="J12"/>
  <c r="Y12"/>
  <c r="AB12"/>
  <c r="O16"/>
  <c r="S16"/>
  <c r="H17"/>
  <c r="O17"/>
  <c r="S17"/>
  <c r="H19"/>
  <c r="O19"/>
  <c r="S19"/>
  <c r="H20"/>
  <c r="Y20"/>
  <c r="AB20"/>
  <c r="J21"/>
  <c r="Y21"/>
  <c r="AB21"/>
  <c r="O22"/>
  <c r="S22"/>
  <c r="T77"/>
  <c r="X77"/>
  <c r="AE77"/>
  <c r="I78"/>
  <c r="T78"/>
  <c r="X78"/>
  <c r="AE78"/>
  <c r="I79"/>
  <c r="N80"/>
  <c r="N82"/>
  <c r="T84"/>
  <c r="X84"/>
  <c r="AE84"/>
  <c r="I83"/>
  <c r="T83"/>
  <c r="X83"/>
  <c r="AE83"/>
  <c r="I87"/>
  <c r="T87"/>
  <c r="X87"/>
  <c r="AE87"/>
  <c r="I86"/>
  <c r="T86"/>
  <c r="X86"/>
  <c r="AE86"/>
  <c r="I85"/>
  <c r="T85"/>
  <c r="X85"/>
  <c r="AE85"/>
  <c r="I88"/>
  <c r="T88"/>
  <c r="X88"/>
  <c r="AE88"/>
  <c r="I91"/>
  <c r="T91"/>
  <c r="X91"/>
  <c r="AE91"/>
  <c r="I93"/>
  <c r="T93"/>
  <c r="X93"/>
  <c r="AE93"/>
  <c r="I90"/>
  <c r="T90"/>
  <c r="X90"/>
  <c r="AE90"/>
  <c r="I92"/>
  <c r="T92"/>
  <c r="X92"/>
  <c r="AE92"/>
  <c r="I81"/>
  <c r="T81"/>
  <c r="X81"/>
  <c r="AE81"/>
  <c r="I89"/>
  <c r="T89"/>
  <c r="X89"/>
  <c r="AE89"/>
  <c r="I94"/>
  <c r="T94"/>
  <c r="X94"/>
  <c r="AE94"/>
  <c r="I5" i="35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J11"/>
  <c r="Y11"/>
  <c r="AB11"/>
  <c r="I6" i="3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N14"/>
  <c r="N15"/>
  <c r="N16"/>
  <c r="N17"/>
  <c r="N18"/>
  <c r="I19"/>
  <c r="T19"/>
  <c r="AE19"/>
  <c r="N20"/>
  <c r="J5" i="38"/>
  <c r="Y5"/>
  <c r="AB5"/>
  <c r="J10"/>
  <c r="Y10"/>
  <c r="AB10"/>
  <c r="J6"/>
  <c r="Y6"/>
  <c r="AB6"/>
  <c r="J8"/>
  <c r="Y8"/>
  <c r="AB8"/>
  <c r="J9"/>
  <c r="Y9"/>
  <c r="AB9"/>
  <c r="J11"/>
  <c r="AB11"/>
  <c r="J12"/>
  <c r="Y12"/>
  <c r="AB13"/>
  <c r="S16"/>
  <c r="H17"/>
  <c r="O17"/>
  <c r="S7"/>
  <c r="H14"/>
  <c r="O14"/>
  <c r="T23" i="30"/>
  <c r="X23"/>
  <c r="AE23"/>
  <c r="G7" i="32"/>
  <c r="J7" s="1"/>
  <c r="J8"/>
  <c r="K7"/>
  <c r="W7"/>
  <c r="Y7" s="1"/>
  <c r="Y8"/>
  <c r="AA7"/>
  <c r="AB7" s="1"/>
  <c r="AB8"/>
  <c r="J9"/>
  <c r="Y9"/>
  <c r="AB9"/>
  <c r="J10"/>
  <c r="Y10"/>
  <c r="AB10"/>
  <c r="J11"/>
  <c r="Y11"/>
  <c r="AB11"/>
  <c r="J12"/>
  <c r="Y12"/>
  <c r="AB12"/>
  <c r="J13"/>
  <c r="Y13"/>
  <c r="AB13"/>
  <c r="J14"/>
  <c r="Y14"/>
  <c r="AB14"/>
  <c r="J15"/>
  <c r="Y15"/>
  <c r="AB15"/>
  <c r="I5" i="33"/>
  <c r="T5"/>
  <c r="X5"/>
  <c r="AE5"/>
  <c r="I6"/>
  <c r="T6"/>
  <c r="X6"/>
  <c r="AE6"/>
  <c r="I7"/>
  <c r="T7"/>
  <c r="X7"/>
  <c r="AE7"/>
  <c r="I8"/>
  <c r="T8"/>
  <c r="X8"/>
  <c r="AE8"/>
  <c r="L30"/>
  <c r="L14"/>
  <c r="G31"/>
  <c r="M31"/>
  <c r="L17"/>
  <c r="L20"/>
  <c r="F24"/>
  <c r="F33"/>
  <c r="E32"/>
  <c r="K32"/>
  <c r="I82"/>
  <c r="I41"/>
  <c r="G83"/>
  <c r="M83"/>
  <c r="K44"/>
  <c r="L47"/>
  <c r="K77"/>
  <c r="K84"/>
  <c r="I5" i="34"/>
  <c r="T5"/>
  <c r="X5"/>
  <c r="AE5"/>
  <c r="I9"/>
  <c r="T9"/>
  <c r="X9"/>
  <c r="AE9"/>
  <c r="I7"/>
  <c r="T7"/>
  <c r="X7"/>
  <c r="AE7"/>
  <c r="I10"/>
  <c r="T10"/>
  <c r="X10"/>
  <c r="AE10"/>
  <c r="I18"/>
  <c r="T18"/>
  <c r="X18"/>
  <c r="AE18"/>
  <c r="I6"/>
  <c r="T6"/>
  <c r="X6"/>
  <c r="AE6"/>
  <c r="I11"/>
  <c r="T11"/>
  <c r="X11"/>
  <c r="AE11"/>
  <c r="I8"/>
  <c r="T8"/>
  <c r="X8"/>
  <c r="AE8"/>
  <c r="I13"/>
  <c r="T13"/>
  <c r="X13"/>
  <c r="AE13"/>
  <c r="I14"/>
  <c r="T14"/>
  <c r="X14"/>
  <c r="AE14"/>
  <c r="I15"/>
  <c r="T15"/>
  <c r="X15"/>
  <c r="AE15"/>
  <c r="I12"/>
  <c r="T12"/>
  <c r="X12"/>
  <c r="AE12"/>
  <c r="J16"/>
  <c r="N16"/>
  <c r="N17"/>
  <c r="N19"/>
  <c r="T20"/>
  <c r="X20"/>
  <c r="AE20"/>
  <c r="I21"/>
  <c r="T21"/>
  <c r="X21"/>
  <c r="AE21"/>
  <c r="J22"/>
  <c r="N22"/>
  <c r="O77"/>
  <c r="S77"/>
  <c r="H78"/>
  <c r="O78"/>
  <c r="S78"/>
  <c r="H79"/>
  <c r="Y79"/>
  <c r="AB79"/>
  <c r="J80"/>
  <c r="Y80"/>
  <c r="AB80"/>
  <c r="J82"/>
  <c r="Y82"/>
  <c r="AB82"/>
  <c r="O84"/>
  <c r="S84"/>
  <c r="H83"/>
  <c r="O83"/>
  <c r="S83"/>
  <c r="H87"/>
  <c r="O87"/>
  <c r="S87"/>
  <c r="H86"/>
  <c r="O86"/>
  <c r="S86"/>
  <c r="H85"/>
  <c r="O85"/>
  <c r="S85"/>
  <c r="H88"/>
  <c r="O88"/>
  <c r="S88"/>
  <c r="H91"/>
  <c r="O91"/>
  <c r="S91"/>
  <c r="H93"/>
  <c r="O93"/>
  <c r="S93"/>
  <c r="H90"/>
  <c r="O90"/>
  <c r="S90"/>
  <c r="H92"/>
  <c r="O92"/>
  <c r="S92"/>
  <c r="H81"/>
  <c r="O81"/>
  <c r="S81"/>
  <c r="H89"/>
  <c r="O89"/>
  <c r="S89"/>
  <c r="H94"/>
  <c r="O94"/>
  <c r="S94"/>
  <c r="H5" i="35"/>
  <c r="O5"/>
  <c r="S5"/>
  <c r="H6"/>
  <c r="O6"/>
  <c r="S6"/>
  <c r="H7"/>
  <c r="O7"/>
  <c r="S7"/>
  <c r="H8"/>
  <c r="O8"/>
  <c r="S8"/>
  <c r="H9"/>
  <c r="O9"/>
  <c r="S9"/>
  <c r="I11"/>
  <c r="T11"/>
  <c r="X11"/>
  <c r="AE11"/>
  <c r="H6" i="3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J14"/>
  <c r="Y14"/>
  <c r="AB14"/>
  <c r="J15"/>
  <c r="Y15"/>
  <c r="AB15"/>
  <c r="J16"/>
  <c r="Y16"/>
  <c r="AB16"/>
  <c r="J17"/>
  <c r="Y17"/>
  <c r="AB17"/>
  <c r="J18"/>
  <c r="AB18"/>
  <c r="H19"/>
  <c r="O19"/>
  <c r="S19"/>
  <c r="J20"/>
  <c r="AB20"/>
  <c r="I5" i="38"/>
  <c r="T5"/>
  <c r="X5"/>
  <c r="AE5"/>
  <c r="I10"/>
  <c r="T10"/>
  <c r="X10"/>
  <c r="AE10"/>
  <c r="I6"/>
  <c r="T6"/>
  <c r="X6"/>
  <c r="AE6"/>
  <c r="I8"/>
  <c r="T8"/>
  <c r="X8"/>
  <c r="AE8"/>
  <c r="I9"/>
  <c r="T9"/>
  <c r="X9"/>
  <c r="AE9"/>
  <c r="I11"/>
  <c r="S11"/>
  <c r="H12"/>
  <c r="O12"/>
  <c r="S13"/>
  <c r="I16"/>
  <c r="Y16"/>
  <c r="AB17"/>
  <c r="J7"/>
  <c r="Y7"/>
  <c r="AB14"/>
  <c r="J15"/>
  <c r="N11"/>
  <c r="N12"/>
  <c r="N13"/>
  <c r="T16"/>
  <c r="X16"/>
  <c r="AE16"/>
  <c r="I17"/>
  <c r="T17"/>
  <c r="X17"/>
  <c r="AE17"/>
  <c r="I7"/>
  <c r="T7"/>
  <c r="X7"/>
  <c r="AE7"/>
  <c r="I14"/>
  <c r="T14"/>
  <c r="X14"/>
  <c r="AE14"/>
  <c r="I15"/>
  <c r="T15"/>
  <c r="X15"/>
  <c r="AE15"/>
  <c r="I19"/>
  <c r="T19"/>
  <c r="X19"/>
  <c r="AE19"/>
  <c r="I20"/>
  <c r="T20"/>
  <c r="X20"/>
  <c r="AE20"/>
  <c r="I18"/>
  <c r="T18"/>
  <c r="X18"/>
  <c r="AE18"/>
  <c r="I21"/>
  <c r="T21"/>
  <c r="X21"/>
  <c r="AE21"/>
  <c r="J22"/>
  <c r="N22"/>
  <c r="N23"/>
  <c r="J6" i="40"/>
  <c r="Y6"/>
  <c r="AB6"/>
  <c r="J7"/>
  <c r="Y7"/>
  <c r="AB7"/>
  <c r="J8"/>
  <c r="G10"/>
  <c r="K10"/>
  <c r="Y8"/>
  <c r="W10"/>
  <c r="AB8"/>
  <c r="AA10"/>
  <c r="J9"/>
  <c r="Y9"/>
  <c r="AB9"/>
  <c r="J11"/>
  <c r="Y11"/>
  <c r="AB11"/>
  <c r="J12"/>
  <c r="Y12"/>
  <c r="AB12"/>
  <c r="H5" i="41"/>
  <c r="O5"/>
  <c r="S5"/>
  <c r="N6"/>
  <c r="J7"/>
  <c r="AE7"/>
  <c r="I8"/>
  <c r="T8"/>
  <c r="X8"/>
  <c r="Y8"/>
  <c r="H9"/>
  <c r="O9"/>
  <c r="S9"/>
  <c r="N10"/>
  <c r="J11"/>
  <c r="AE11"/>
  <c r="I12"/>
  <c r="T12"/>
  <c r="X12"/>
  <c r="Y12"/>
  <c r="H13"/>
  <c r="O13"/>
  <c r="S13"/>
  <c r="N14"/>
  <c r="J15"/>
  <c r="AE15"/>
  <c r="I16"/>
  <c r="T16"/>
  <c r="X16"/>
  <c r="Y16"/>
  <c r="I17"/>
  <c r="T17"/>
  <c r="X17"/>
  <c r="Y17"/>
  <c r="I18"/>
  <c r="T18"/>
  <c r="X18"/>
  <c r="Y18"/>
  <c r="H19"/>
  <c r="O19"/>
  <c r="S19"/>
  <c r="N20"/>
  <c r="J21"/>
  <c r="AE21"/>
  <c r="I22"/>
  <c r="T22"/>
  <c r="X22"/>
  <c r="Y22"/>
  <c r="H23"/>
  <c r="O23"/>
  <c r="S23"/>
  <c r="I46"/>
  <c r="T46"/>
  <c r="X46"/>
  <c r="AE46"/>
  <c r="I37"/>
  <c r="T37"/>
  <c r="X37"/>
  <c r="AE37"/>
  <c r="I35"/>
  <c r="T35"/>
  <c r="X35"/>
  <c r="AE35"/>
  <c r="I33"/>
  <c r="T33"/>
  <c r="X33"/>
  <c r="AE33"/>
  <c r="I36"/>
  <c r="T36"/>
  <c r="X36"/>
  <c r="AE36"/>
  <c r="I40"/>
  <c r="T40"/>
  <c r="X40"/>
  <c r="AE40"/>
  <c r="I34"/>
  <c r="T34"/>
  <c r="X34"/>
  <c r="AE34"/>
  <c r="I39"/>
  <c r="T39"/>
  <c r="X39"/>
  <c r="AE39"/>
  <c r="I41"/>
  <c r="T41"/>
  <c r="X41"/>
  <c r="AE41"/>
  <c r="I38"/>
  <c r="T38"/>
  <c r="X38"/>
  <c r="AE38"/>
  <c r="I44"/>
  <c r="T44"/>
  <c r="X44"/>
  <c r="AE44"/>
  <c r="I45"/>
  <c r="T45"/>
  <c r="X45"/>
  <c r="AE45"/>
  <c r="I42"/>
  <c r="T42"/>
  <c r="X42"/>
  <c r="AE42"/>
  <c r="I47"/>
  <c r="T47"/>
  <c r="X47"/>
  <c r="AE47"/>
  <c r="I43"/>
  <c r="T43"/>
  <c r="X43"/>
  <c r="AE43"/>
  <c r="I48"/>
  <c r="T48"/>
  <c r="X48"/>
  <c r="AE48"/>
  <c r="I51"/>
  <c r="T51"/>
  <c r="X51"/>
  <c r="AE51"/>
  <c r="I49"/>
  <c r="T49"/>
  <c r="X49"/>
  <c r="AE49"/>
  <c r="I50"/>
  <c r="T50"/>
  <c r="X50"/>
  <c r="AE50"/>
  <c r="H5" i="42"/>
  <c r="O5"/>
  <c r="S5"/>
  <c r="H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6"/>
  <c r="O16"/>
  <c r="S16"/>
  <c r="H14"/>
  <c r="O14"/>
  <c r="S14"/>
  <c r="H13"/>
  <c r="O13"/>
  <c r="S13"/>
  <c r="O17"/>
  <c r="S17"/>
  <c r="H15"/>
  <c r="O15"/>
  <c r="S15"/>
  <c r="O20"/>
  <c r="S20"/>
  <c r="O18"/>
  <c r="S18"/>
  <c r="H19"/>
  <c r="O19"/>
  <c r="S19"/>
  <c r="O21"/>
  <c r="S21"/>
  <c r="O22"/>
  <c r="S22"/>
  <c r="T23"/>
  <c r="X23"/>
  <c r="AE23"/>
  <c r="I24"/>
  <c r="T24"/>
  <c r="X24"/>
  <c r="AE24"/>
  <c r="I25"/>
  <c r="X25"/>
  <c r="AE25"/>
  <c r="N7" i="43"/>
  <c r="O15" i="38"/>
  <c r="S15"/>
  <c r="H19"/>
  <c r="O19"/>
  <c r="S19"/>
  <c r="H20"/>
  <c r="O20"/>
  <c r="S20"/>
  <c r="H18"/>
  <c r="O18"/>
  <c r="S18"/>
  <c r="H21"/>
  <c r="O21"/>
  <c r="S21"/>
  <c r="I22"/>
  <c r="Y22"/>
  <c r="AB22"/>
  <c r="J23"/>
  <c r="Y23"/>
  <c r="AB23"/>
  <c r="I6" i="40"/>
  <c r="T6"/>
  <c r="X6"/>
  <c r="AE6"/>
  <c r="I7"/>
  <c r="T7"/>
  <c r="X7"/>
  <c r="AE7"/>
  <c r="I8"/>
  <c r="F10"/>
  <c r="T8"/>
  <c r="R10"/>
  <c r="X8"/>
  <c r="V10"/>
  <c r="Z10"/>
  <c r="AD10"/>
  <c r="AE8"/>
  <c r="I9"/>
  <c r="T9"/>
  <c r="X9"/>
  <c r="AE9"/>
  <c r="I11"/>
  <c r="T11"/>
  <c r="X11"/>
  <c r="AE11"/>
  <c r="I12"/>
  <c r="T12"/>
  <c r="X12"/>
  <c r="AE12"/>
  <c r="N5" i="41"/>
  <c r="J6"/>
  <c r="AE6"/>
  <c r="I7"/>
  <c r="T7"/>
  <c r="Y7"/>
  <c r="X7"/>
  <c r="H8"/>
  <c r="O8"/>
  <c r="S8"/>
  <c r="N9"/>
  <c r="J10"/>
  <c r="AE10"/>
  <c r="I11"/>
  <c r="T11"/>
  <c r="Y11"/>
  <c r="X11"/>
  <c r="H12"/>
  <c r="O12"/>
  <c r="S12"/>
  <c r="N13"/>
  <c r="J14"/>
  <c r="AE14"/>
  <c r="I15"/>
  <c r="T15"/>
  <c r="Y15"/>
  <c r="X15"/>
  <c r="H16"/>
  <c r="O16"/>
  <c r="S16"/>
  <c r="H17"/>
  <c r="O17"/>
  <c r="S17"/>
  <c r="H18"/>
  <c r="O18"/>
  <c r="S18"/>
  <c r="N19"/>
  <c r="J20"/>
  <c r="AE20"/>
  <c r="I21"/>
  <c r="T21"/>
  <c r="Y21"/>
  <c r="X21"/>
  <c r="H22"/>
  <c r="O22"/>
  <c r="S22"/>
  <c r="N23"/>
  <c r="H46"/>
  <c r="O46"/>
  <c r="S46"/>
  <c r="H37"/>
  <c r="O37"/>
  <c r="S37"/>
  <c r="H35"/>
  <c r="O35"/>
  <c r="S35"/>
  <c r="H33"/>
  <c r="O33"/>
  <c r="S33"/>
  <c r="H36"/>
  <c r="O36"/>
  <c r="S36"/>
  <c r="H40"/>
  <c r="O40"/>
  <c r="S40"/>
  <c r="H34"/>
  <c r="O34"/>
  <c r="S34"/>
  <c r="H39"/>
  <c r="O39"/>
  <c r="S39"/>
  <c r="H41"/>
  <c r="O41"/>
  <c r="S41"/>
  <c r="H38"/>
  <c r="O38"/>
  <c r="S38"/>
  <c r="H44"/>
  <c r="O44"/>
  <c r="S44"/>
  <c r="H45"/>
  <c r="O45"/>
  <c r="S45"/>
  <c r="H42"/>
  <c r="O42"/>
  <c r="S42"/>
  <c r="H47"/>
  <c r="O47"/>
  <c r="S47"/>
  <c r="H43"/>
  <c r="O43"/>
  <c r="S43"/>
  <c r="H48"/>
  <c r="O48"/>
  <c r="S48"/>
  <c r="H51"/>
  <c r="O51"/>
  <c r="S51"/>
  <c r="H49"/>
  <c r="O49"/>
  <c r="S49"/>
  <c r="H50"/>
  <c r="O50"/>
  <c r="S50"/>
  <c r="N5" i="42"/>
  <c r="N6"/>
  <c r="N7"/>
  <c r="N8"/>
  <c r="N9"/>
  <c r="N10"/>
  <c r="N11"/>
  <c r="N12"/>
  <c r="N16"/>
  <c r="N14"/>
  <c r="N13"/>
  <c r="N17"/>
  <c r="N15"/>
  <c r="N20"/>
  <c r="N18"/>
  <c r="N19"/>
  <c r="N21"/>
  <c r="N22"/>
  <c r="O23"/>
  <c r="S23"/>
  <c r="H24"/>
  <c r="O24"/>
  <c r="S24"/>
  <c r="H25"/>
  <c r="O25"/>
  <c r="H5" i="43"/>
  <c r="O5"/>
  <c r="S7"/>
  <c r="H6"/>
  <c r="T11" i="38"/>
  <c r="X11"/>
  <c r="AE11"/>
  <c r="I12"/>
  <c r="T12"/>
  <c r="X12"/>
  <c r="AE12"/>
  <c r="I13"/>
  <c r="T13"/>
  <c r="X13"/>
  <c r="AE13"/>
  <c r="J16"/>
  <c r="N16"/>
  <c r="N17"/>
  <c r="N7"/>
  <c r="N14"/>
  <c r="N15"/>
  <c r="N19"/>
  <c r="N20"/>
  <c r="N18"/>
  <c r="N21"/>
  <c r="T22"/>
  <c r="X22"/>
  <c r="AE22"/>
  <c r="I23"/>
  <c r="T23"/>
  <c r="X23"/>
  <c r="AE23"/>
  <c r="H6" i="40"/>
  <c r="O6"/>
  <c r="S6"/>
  <c r="H7"/>
  <c r="O7"/>
  <c r="S7"/>
  <c r="H8"/>
  <c r="E10"/>
  <c r="M10"/>
  <c r="O8"/>
  <c r="Q10"/>
  <c r="S8"/>
  <c r="U10"/>
  <c r="AC10"/>
  <c r="H9"/>
  <c r="O9"/>
  <c r="S9"/>
  <c r="H11"/>
  <c r="O11"/>
  <c r="S11"/>
  <c r="H12"/>
  <c r="O12"/>
  <c r="S12"/>
  <c r="J5" i="41"/>
  <c r="AE5"/>
  <c r="I6"/>
  <c r="T6"/>
  <c r="X6"/>
  <c r="Y6"/>
  <c r="H7"/>
  <c r="O7"/>
  <c r="S7"/>
  <c r="N8"/>
  <c r="J9"/>
  <c r="AE9"/>
  <c r="I10"/>
  <c r="T10"/>
  <c r="X10"/>
  <c r="Y10"/>
  <c r="H11"/>
  <c r="O11"/>
  <c r="S11"/>
  <c r="N12"/>
  <c r="J13"/>
  <c r="AE13"/>
  <c r="I14"/>
  <c r="T14"/>
  <c r="X14"/>
  <c r="Y14"/>
  <c r="H15"/>
  <c r="O15"/>
  <c r="S15"/>
  <c r="N16"/>
  <c r="N17"/>
  <c r="N18"/>
  <c r="J19"/>
  <c r="AE19"/>
  <c r="I20"/>
  <c r="T20"/>
  <c r="X20"/>
  <c r="Y20"/>
  <c r="H21"/>
  <c r="O21"/>
  <c r="S21"/>
  <c r="N22"/>
  <c r="J23"/>
  <c r="AE23"/>
  <c r="N46"/>
  <c r="N37"/>
  <c r="N35"/>
  <c r="N33"/>
  <c r="N36"/>
  <c r="N40"/>
  <c r="N34"/>
  <c r="N39"/>
  <c r="N41"/>
  <c r="N38"/>
  <c r="N44"/>
  <c r="N45"/>
  <c r="N42"/>
  <c r="N47"/>
  <c r="N43"/>
  <c r="N48"/>
  <c r="N51"/>
  <c r="N49"/>
  <c r="N50"/>
  <c r="J5" i="42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6"/>
  <c r="Y16"/>
  <c r="AB16"/>
  <c r="J14"/>
  <c r="Y14"/>
  <c r="AB14"/>
  <c r="J13"/>
  <c r="Y13"/>
  <c r="AB13"/>
  <c r="Y17"/>
  <c r="AB17"/>
  <c r="J15"/>
  <c r="Y15"/>
  <c r="AB15"/>
  <c r="Y20"/>
  <c r="AB20"/>
  <c r="Y18"/>
  <c r="AB18"/>
  <c r="J19"/>
  <c r="Y19"/>
  <c r="AB19"/>
  <c r="Y21"/>
  <c r="AB21"/>
  <c r="Y22"/>
  <c r="AB22"/>
  <c r="J23"/>
  <c r="N23"/>
  <c r="N24"/>
  <c r="N25"/>
  <c r="T25"/>
  <c r="N5" i="43"/>
  <c r="Y15" i="38"/>
  <c r="AB15"/>
  <c r="J19"/>
  <c r="Y19"/>
  <c r="AB19"/>
  <c r="J20"/>
  <c r="Y20"/>
  <c r="AB20"/>
  <c r="J18"/>
  <c r="Y18"/>
  <c r="AB18"/>
  <c r="J21"/>
  <c r="Y21"/>
  <c r="AB21"/>
  <c r="O22"/>
  <c r="S22"/>
  <c r="H23"/>
  <c r="O23"/>
  <c r="S23"/>
  <c r="N6" i="40"/>
  <c r="N7"/>
  <c r="D10"/>
  <c r="L10"/>
  <c r="N10" s="1"/>
  <c r="N8"/>
  <c r="P10"/>
  <c r="N9"/>
  <c r="N11"/>
  <c r="N12"/>
  <c r="I5" i="41"/>
  <c r="T5"/>
  <c r="X5"/>
  <c r="Y5"/>
  <c r="H6"/>
  <c r="O6"/>
  <c r="S6"/>
  <c r="N7"/>
  <c r="J8"/>
  <c r="AE8"/>
  <c r="I9"/>
  <c r="T9"/>
  <c r="X9"/>
  <c r="Y9"/>
  <c r="H10"/>
  <c r="O10"/>
  <c r="S10"/>
  <c r="N11"/>
  <c r="J12"/>
  <c r="AE12"/>
  <c r="I13"/>
  <c r="T13"/>
  <c r="X13"/>
  <c r="Y13"/>
  <c r="H14"/>
  <c r="O14"/>
  <c r="S14"/>
  <c r="N15"/>
  <c r="J16"/>
  <c r="AE16"/>
  <c r="J17"/>
  <c r="AE17"/>
  <c r="J18"/>
  <c r="AE18"/>
  <c r="I19"/>
  <c r="T19"/>
  <c r="X19"/>
  <c r="Y19"/>
  <c r="H20"/>
  <c r="O20"/>
  <c r="S20"/>
  <c r="N21"/>
  <c r="J22"/>
  <c r="AE22"/>
  <c r="I23"/>
  <c r="T23"/>
  <c r="X23"/>
  <c r="Y23"/>
  <c r="J46"/>
  <c r="Y46"/>
  <c r="AB46"/>
  <c r="J37"/>
  <c r="Y37"/>
  <c r="AB37"/>
  <c r="J35"/>
  <c r="Y35"/>
  <c r="AB35"/>
  <c r="J33"/>
  <c r="Y33"/>
  <c r="AB33"/>
  <c r="J36"/>
  <c r="Y36"/>
  <c r="AB36"/>
  <c r="J40"/>
  <c r="Y40"/>
  <c r="AB40"/>
  <c r="J34"/>
  <c r="Y34"/>
  <c r="AB34"/>
  <c r="J39"/>
  <c r="Y39"/>
  <c r="AB39"/>
  <c r="J41"/>
  <c r="Y41"/>
  <c r="AB41"/>
  <c r="J38"/>
  <c r="Y38"/>
  <c r="AB38"/>
  <c r="J44"/>
  <c r="Y44"/>
  <c r="AB44"/>
  <c r="J45"/>
  <c r="Y45"/>
  <c r="AB45"/>
  <c r="J42"/>
  <c r="Y42"/>
  <c r="AB42"/>
  <c r="J47"/>
  <c r="Y47"/>
  <c r="AB47"/>
  <c r="J43"/>
  <c r="Y43"/>
  <c r="AB43"/>
  <c r="J48"/>
  <c r="Y48"/>
  <c r="AB48"/>
  <c r="J51"/>
  <c r="Y51"/>
  <c r="AB51"/>
  <c r="J49"/>
  <c r="Y49"/>
  <c r="AB49"/>
  <c r="J50"/>
  <c r="Y50"/>
  <c r="AB50"/>
  <c r="I5" i="42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6"/>
  <c r="T16"/>
  <c r="X16"/>
  <c r="AE16"/>
  <c r="I14"/>
  <c r="T14"/>
  <c r="X14"/>
  <c r="AE14"/>
  <c r="I13"/>
  <c r="T13"/>
  <c r="X13"/>
  <c r="AE13"/>
  <c r="T17"/>
  <c r="X17"/>
  <c r="AE17"/>
  <c r="I15"/>
  <c r="T15"/>
  <c r="X15"/>
  <c r="AE15"/>
  <c r="T20"/>
  <c r="X20"/>
  <c r="AE20"/>
  <c r="T18"/>
  <c r="X18"/>
  <c r="AE18"/>
  <c r="I19"/>
  <c r="T19"/>
  <c r="X19"/>
  <c r="AE19"/>
  <c r="T21"/>
  <c r="X21"/>
  <c r="AE21"/>
  <c r="T22"/>
  <c r="X22"/>
  <c r="AE22"/>
  <c r="I23"/>
  <c r="Y23"/>
  <c r="AB23"/>
  <c r="J24"/>
  <c r="Y24"/>
  <c r="AB24"/>
  <c r="J25"/>
  <c r="S25"/>
  <c r="S5" i="43"/>
  <c r="H7"/>
  <c r="O7"/>
  <c r="J5"/>
  <c r="Y5"/>
  <c r="AB5"/>
  <c r="J7"/>
  <c r="Y7"/>
  <c r="AB7"/>
  <c r="J6"/>
  <c r="Y6"/>
  <c r="AB6"/>
  <c r="J9"/>
  <c r="Y9"/>
  <c r="AB9"/>
  <c r="J8"/>
  <c r="Y8"/>
  <c r="AB8"/>
  <c r="J10"/>
  <c r="Y10"/>
  <c r="AB10"/>
  <c r="J12"/>
  <c r="Y12"/>
  <c r="AB12"/>
  <c r="J16"/>
  <c r="Y16"/>
  <c r="AB16"/>
  <c r="J13"/>
  <c r="Y13"/>
  <c r="AB13"/>
  <c r="J15"/>
  <c r="Y15"/>
  <c r="AB15"/>
  <c r="J17"/>
  <c r="Y17"/>
  <c r="AB17"/>
  <c r="J22"/>
  <c r="Y22"/>
  <c r="AB22"/>
  <c r="J20"/>
  <c r="Y20"/>
  <c r="AB20"/>
  <c r="J11"/>
  <c r="Y11"/>
  <c r="AB11"/>
  <c r="J18"/>
  <c r="Y18"/>
  <c r="AB18"/>
  <c r="J14"/>
  <c r="Y14"/>
  <c r="AB14"/>
  <c r="J19"/>
  <c r="Y19"/>
  <c r="AB19"/>
  <c r="J21"/>
  <c r="Y21"/>
  <c r="AB21"/>
  <c r="J23"/>
  <c r="Y23"/>
  <c r="AB23"/>
  <c r="I6" i="44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3"/>
  <c r="T13"/>
  <c r="X13"/>
  <c r="AE13"/>
  <c r="I12"/>
  <c r="T12"/>
  <c r="X12"/>
  <c r="AE12"/>
  <c r="I14"/>
  <c r="T14"/>
  <c r="X14"/>
  <c r="AE14"/>
  <c r="I15"/>
  <c r="T15"/>
  <c r="X15"/>
  <c r="AE15"/>
  <c r="I16"/>
  <c r="T16"/>
  <c r="X16"/>
  <c r="AE16"/>
  <c r="I17"/>
  <c r="T17"/>
  <c r="X17"/>
  <c r="AE17"/>
  <c r="I18"/>
  <c r="T18"/>
  <c r="X18"/>
  <c r="AE18"/>
  <c r="I19"/>
  <c r="T19"/>
  <c r="X19"/>
  <c r="AE19"/>
  <c r="I20"/>
  <c r="F5"/>
  <c r="T20"/>
  <c r="R5"/>
  <c r="T5" s="1"/>
  <c r="X20"/>
  <c r="V5"/>
  <c r="Z5"/>
  <c r="AE20"/>
  <c r="AD5"/>
  <c r="I21"/>
  <c r="T21"/>
  <c r="X21"/>
  <c r="AE21"/>
  <c r="H5" i="45"/>
  <c r="O5"/>
  <c r="S5"/>
  <c r="H8"/>
  <c r="O8"/>
  <c r="S8"/>
  <c r="H7"/>
  <c r="O7"/>
  <c r="S7"/>
  <c r="H9"/>
  <c r="O9"/>
  <c r="S9"/>
  <c r="H11"/>
  <c r="O11"/>
  <c r="S11"/>
  <c r="H6"/>
  <c r="O6"/>
  <c r="S6"/>
  <c r="H10"/>
  <c r="O10"/>
  <c r="S10"/>
  <c r="H13"/>
  <c r="O13"/>
  <c r="S13"/>
  <c r="H14"/>
  <c r="O14"/>
  <c r="S14"/>
  <c r="H19"/>
  <c r="O19"/>
  <c r="S19"/>
  <c r="H15"/>
  <c r="O15"/>
  <c r="S15"/>
  <c r="H16"/>
  <c r="O16"/>
  <c r="S16"/>
  <c r="H18"/>
  <c r="O18"/>
  <c r="S18"/>
  <c r="H17"/>
  <c r="O17"/>
  <c r="S17"/>
  <c r="H20"/>
  <c r="O20"/>
  <c r="S20"/>
  <c r="H12"/>
  <c r="O12"/>
  <c r="S21"/>
  <c r="H22"/>
  <c r="O22"/>
  <c r="S23"/>
  <c r="Y25" i="42"/>
  <c r="AB25"/>
  <c r="I5" i="43"/>
  <c r="T5"/>
  <c r="X5"/>
  <c r="AE5"/>
  <c r="I7"/>
  <c r="T7"/>
  <c r="X7"/>
  <c r="AE7"/>
  <c r="I6"/>
  <c r="T6"/>
  <c r="X6"/>
  <c r="AE6"/>
  <c r="I9"/>
  <c r="T9"/>
  <c r="X9"/>
  <c r="AE9"/>
  <c r="I8"/>
  <c r="T8"/>
  <c r="X8"/>
  <c r="AE8"/>
  <c r="I10"/>
  <c r="T10"/>
  <c r="X10"/>
  <c r="AE10"/>
  <c r="I12"/>
  <c r="T12"/>
  <c r="X12"/>
  <c r="AE12"/>
  <c r="I16"/>
  <c r="T16"/>
  <c r="X16"/>
  <c r="AE16"/>
  <c r="I13"/>
  <c r="T13"/>
  <c r="X13"/>
  <c r="AE13"/>
  <c r="I15"/>
  <c r="T15"/>
  <c r="X15"/>
  <c r="AE15"/>
  <c r="I17"/>
  <c r="T17"/>
  <c r="X17"/>
  <c r="AE17"/>
  <c r="I22"/>
  <c r="T22"/>
  <c r="X22"/>
  <c r="AE22"/>
  <c r="I20"/>
  <c r="T20"/>
  <c r="X20"/>
  <c r="AE20"/>
  <c r="I11"/>
  <c r="T11"/>
  <c r="X11"/>
  <c r="AE11"/>
  <c r="I18"/>
  <c r="T18"/>
  <c r="X18"/>
  <c r="AE18"/>
  <c r="I14"/>
  <c r="T14"/>
  <c r="X14"/>
  <c r="AE14"/>
  <c r="I19"/>
  <c r="T19"/>
  <c r="X19"/>
  <c r="AE19"/>
  <c r="I21"/>
  <c r="T21"/>
  <c r="X21"/>
  <c r="AE21"/>
  <c r="I23"/>
  <c r="T23"/>
  <c r="X23"/>
  <c r="AE23"/>
  <c r="H6" i="44"/>
  <c r="O6"/>
  <c r="S6"/>
  <c r="H7"/>
  <c r="O7"/>
  <c r="S7"/>
  <c r="H8"/>
  <c r="O8"/>
  <c r="S8"/>
  <c r="H9"/>
  <c r="O9"/>
  <c r="S9"/>
  <c r="H10"/>
  <c r="O10"/>
  <c r="S10"/>
  <c r="H11"/>
  <c r="O11"/>
  <c r="S11"/>
  <c r="H13"/>
  <c r="O13"/>
  <c r="S13"/>
  <c r="H12"/>
  <c r="O12"/>
  <c r="S12"/>
  <c r="H14"/>
  <c r="O14"/>
  <c r="S14"/>
  <c r="H15"/>
  <c r="O15"/>
  <c r="S15"/>
  <c r="H16"/>
  <c r="O16"/>
  <c r="S16"/>
  <c r="H17"/>
  <c r="O17"/>
  <c r="S17"/>
  <c r="H18"/>
  <c r="O18"/>
  <c r="S18"/>
  <c r="H19"/>
  <c r="O19"/>
  <c r="S19"/>
  <c r="H20"/>
  <c r="E5"/>
  <c r="O20"/>
  <c r="M5"/>
  <c r="O5" s="1"/>
  <c r="S20"/>
  <c r="Q5"/>
  <c r="U5"/>
  <c r="AC5"/>
  <c r="H21"/>
  <c r="O21"/>
  <c r="S21"/>
  <c r="N5" i="45"/>
  <c r="N8"/>
  <c r="N7"/>
  <c r="N9"/>
  <c r="N11"/>
  <c r="N6"/>
  <c r="N10"/>
  <c r="N13"/>
  <c r="N14"/>
  <c r="N19"/>
  <c r="N15"/>
  <c r="N16"/>
  <c r="N18"/>
  <c r="N17"/>
  <c r="N20"/>
  <c r="N12"/>
  <c r="N22"/>
  <c r="O6" i="43"/>
  <c r="S6"/>
  <c r="H9"/>
  <c r="O9"/>
  <c r="S9"/>
  <c r="H8"/>
  <c r="O8"/>
  <c r="S8"/>
  <c r="H10"/>
  <c r="O10"/>
  <c r="S10"/>
  <c r="H12"/>
  <c r="O12"/>
  <c r="S12"/>
  <c r="H16"/>
  <c r="O16"/>
  <c r="S16"/>
  <c r="H13"/>
  <c r="O13"/>
  <c r="S13"/>
  <c r="H15"/>
  <c r="O15"/>
  <c r="S15"/>
  <c r="H17"/>
  <c r="O17"/>
  <c r="S17"/>
  <c r="H22"/>
  <c r="O22"/>
  <c r="S22"/>
  <c r="H20"/>
  <c r="O20"/>
  <c r="S20"/>
  <c r="H11"/>
  <c r="O11"/>
  <c r="S11"/>
  <c r="H18"/>
  <c r="O18"/>
  <c r="S18"/>
  <c r="H14"/>
  <c r="O14"/>
  <c r="S14"/>
  <c r="H19"/>
  <c r="O19"/>
  <c r="S19"/>
  <c r="H21"/>
  <c r="O21"/>
  <c r="S21"/>
  <c r="H23"/>
  <c r="O23"/>
  <c r="S23"/>
  <c r="N6" i="44"/>
  <c r="N7"/>
  <c r="N8"/>
  <c r="N9"/>
  <c r="N10"/>
  <c r="N11"/>
  <c r="N13"/>
  <c r="N12"/>
  <c r="N14"/>
  <c r="N15"/>
  <c r="N16"/>
  <c r="N17"/>
  <c r="N18"/>
  <c r="N19"/>
  <c r="D5"/>
  <c r="L5"/>
  <c r="N20"/>
  <c r="P5"/>
  <c r="N21"/>
  <c r="J5" i="45"/>
  <c r="Y5"/>
  <c r="AB5"/>
  <c r="J8"/>
  <c r="Y8"/>
  <c r="AB8"/>
  <c r="J7"/>
  <c r="Y7"/>
  <c r="AB7"/>
  <c r="J9"/>
  <c r="Y9"/>
  <c r="AB9"/>
  <c r="J11"/>
  <c r="Y11"/>
  <c r="AB11"/>
  <c r="J6"/>
  <c r="Y6"/>
  <c r="AB6"/>
  <c r="J10"/>
  <c r="Y10"/>
  <c r="AB10"/>
  <c r="J13"/>
  <c r="Y13"/>
  <c r="AB13"/>
  <c r="J14"/>
  <c r="Y14"/>
  <c r="AB14"/>
  <c r="J19"/>
  <c r="Y19"/>
  <c r="AB19"/>
  <c r="J15"/>
  <c r="Y15"/>
  <c r="AB15"/>
  <c r="J16"/>
  <c r="Y16"/>
  <c r="AB16"/>
  <c r="J18"/>
  <c r="Y18"/>
  <c r="AB18"/>
  <c r="J17"/>
  <c r="Y17"/>
  <c r="AB17"/>
  <c r="J20"/>
  <c r="Y20"/>
  <c r="AB20"/>
  <c r="S12"/>
  <c r="H21"/>
  <c r="O21"/>
  <c r="S22"/>
  <c r="H23"/>
  <c r="O23"/>
  <c r="N6" i="43"/>
  <c r="N9"/>
  <c r="N8"/>
  <c r="N10"/>
  <c r="N12"/>
  <c r="N16"/>
  <c r="N13"/>
  <c r="N15"/>
  <c r="N17"/>
  <c r="N22"/>
  <c r="N20"/>
  <c r="N11"/>
  <c r="N18"/>
  <c r="N14"/>
  <c r="N19"/>
  <c r="N21"/>
  <c r="N23"/>
  <c r="J6" i="44"/>
  <c r="Y6"/>
  <c r="AB6"/>
  <c r="J7"/>
  <c r="Y7"/>
  <c r="AB7"/>
  <c r="J8"/>
  <c r="Y8"/>
  <c r="AB8"/>
  <c r="J9"/>
  <c r="Y9"/>
  <c r="AB9"/>
  <c r="J10"/>
  <c r="Y10"/>
  <c r="AB10"/>
  <c r="J11"/>
  <c r="Y11"/>
  <c r="AB11"/>
  <c r="J13"/>
  <c r="Y13"/>
  <c r="AB13"/>
  <c r="J12"/>
  <c r="Y12"/>
  <c r="AB12"/>
  <c r="J14"/>
  <c r="Y14"/>
  <c r="AB14"/>
  <c r="J15"/>
  <c r="Y15"/>
  <c r="AB15"/>
  <c r="J16"/>
  <c r="Y16"/>
  <c r="AB16"/>
  <c r="J17"/>
  <c r="Y17"/>
  <c r="AB17"/>
  <c r="J18"/>
  <c r="Y18"/>
  <c r="AB18"/>
  <c r="J19"/>
  <c r="Y19"/>
  <c r="AB19"/>
  <c r="G5"/>
  <c r="J5" s="1"/>
  <c r="J20"/>
  <c r="K5"/>
  <c r="W5"/>
  <c r="Y5" s="1"/>
  <c r="Y20"/>
  <c r="AA5"/>
  <c r="AB20"/>
  <c r="J21"/>
  <c r="Y21"/>
  <c r="AB21"/>
  <c r="I5" i="45"/>
  <c r="T5"/>
  <c r="X5"/>
  <c r="AE5"/>
  <c r="I8"/>
  <c r="T8"/>
  <c r="X8"/>
  <c r="AE8"/>
  <c r="I7"/>
  <c r="T7"/>
  <c r="X7"/>
  <c r="AE7"/>
  <c r="I9"/>
  <c r="T9"/>
  <c r="X9"/>
  <c r="AE9"/>
  <c r="I11"/>
  <c r="T11"/>
  <c r="X11"/>
  <c r="AE11"/>
  <c r="I6"/>
  <c r="T6"/>
  <c r="X6"/>
  <c r="AE6"/>
  <c r="I10"/>
  <c r="T10"/>
  <c r="X10"/>
  <c r="AE10"/>
  <c r="I13"/>
  <c r="T13"/>
  <c r="X13"/>
  <c r="AE13"/>
  <c r="I14"/>
  <c r="T14"/>
  <c r="X14"/>
  <c r="AE14"/>
  <c r="I19"/>
  <c r="T19"/>
  <c r="X19"/>
  <c r="AE19"/>
  <c r="I15"/>
  <c r="T15"/>
  <c r="X15"/>
  <c r="AE15"/>
  <c r="I16"/>
  <c r="T16"/>
  <c r="X16"/>
  <c r="AE16"/>
  <c r="I18"/>
  <c r="T18"/>
  <c r="X18"/>
  <c r="AE18"/>
  <c r="I17"/>
  <c r="T17"/>
  <c r="X17"/>
  <c r="AE17"/>
  <c r="I20"/>
  <c r="T20"/>
  <c r="X20"/>
  <c r="AE20"/>
  <c r="N21"/>
  <c r="N23"/>
  <c r="I12"/>
  <c r="T12"/>
  <c r="X12"/>
  <c r="AE12"/>
  <c r="I21"/>
  <c r="T21"/>
  <c r="X21"/>
  <c r="AE21"/>
  <c r="I22"/>
  <c r="T22"/>
  <c r="X22"/>
  <c r="AE22"/>
  <c r="I23"/>
  <c r="T23"/>
  <c r="X23"/>
  <c r="AE23"/>
  <c r="N5" i="48"/>
  <c r="N6"/>
  <c r="N7"/>
  <c r="N8"/>
  <c r="N9"/>
  <c r="N10"/>
  <c r="N11"/>
  <c r="N12"/>
  <c r="N13"/>
  <c r="O14"/>
  <c r="S14"/>
  <c r="X14" s="1"/>
  <c r="AD14" s="1"/>
  <c r="AC14"/>
  <c r="AE14" s="1"/>
  <c r="F7" i="51"/>
  <c r="K7"/>
  <c r="O7"/>
  <c r="V7"/>
  <c r="F10"/>
  <c r="K10"/>
  <c r="O10"/>
  <c r="V10"/>
  <c r="F5"/>
  <c r="K5"/>
  <c r="O5"/>
  <c r="V5"/>
  <c r="F11"/>
  <c r="K11"/>
  <c r="O11"/>
  <c r="V11"/>
  <c r="F17"/>
  <c r="K17"/>
  <c r="O17"/>
  <c r="V17"/>
  <c r="F12"/>
  <c r="K12"/>
  <c r="O12"/>
  <c r="V12"/>
  <c r="F16"/>
  <c r="K16"/>
  <c r="O16"/>
  <c r="V16"/>
  <c r="F19"/>
  <c r="K19"/>
  <c r="O19"/>
  <c r="V19"/>
  <c r="F20"/>
  <c r="K20"/>
  <c r="O20"/>
  <c r="V20"/>
  <c r="N7" i="52"/>
  <c r="Q7"/>
  <c r="T7"/>
  <c r="N8"/>
  <c r="Q8"/>
  <c r="T8"/>
  <c r="N9"/>
  <c r="Q9"/>
  <c r="T9"/>
  <c r="N10"/>
  <c r="Q10"/>
  <c r="T10"/>
  <c r="N11"/>
  <c r="Q11"/>
  <c r="T11"/>
  <c r="N12"/>
  <c r="Q12"/>
  <c r="T12"/>
  <c r="N13"/>
  <c r="Q13"/>
  <c r="T13"/>
  <c r="Q14"/>
  <c r="T14"/>
  <c r="N15"/>
  <c r="Q15"/>
  <c r="T15"/>
  <c r="O16"/>
  <c r="X16"/>
  <c r="AE16"/>
  <c r="R17"/>
  <c r="O18"/>
  <c r="X18"/>
  <c r="AE18"/>
  <c r="R19"/>
  <c r="O20"/>
  <c r="X20"/>
  <c r="AE20"/>
  <c r="R21"/>
  <c r="O22"/>
  <c r="X22"/>
  <c r="J5" i="48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N14"/>
  <c r="J7" i="51"/>
  <c r="Y7"/>
  <c r="P8"/>
  <c r="S8"/>
  <c r="J10"/>
  <c r="Y10"/>
  <c r="P6"/>
  <c r="S6"/>
  <c r="J5"/>
  <c r="Y5"/>
  <c r="P13"/>
  <c r="S13"/>
  <c r="J11"/>
  <c r="Y11"/>
  <c r="P14"/>
  <c r="S14"/>
  <c r="J17"/>
  <c r="Y17"/>
  <c r="P18"/>
  <c r="S18"/>
  <c r="J12"/>
  <c r="Y12"/>
  <c r="P9"/>
  <c r="S9"/>
  <c r="J16"/>
  <c r="Y16"/>
  <c r="P15"/>
  <c r="S15"/>
  <c r="J19"/>
  <c r="Y19"/>
  <c r="P21"/>
  <c r="S21"/>
  <c r="J20"/>
  <c r="Y20"/>
  <c r="R6" i="52"/>
  <c r="S7"/>
  <c r="S8"/>
  <c r="S9"/>
  <c r="S10"/>
  <c r="S11"/>
  <c r="S12"/>
  <c r="S13"/>
  <c r="S14"/>
  <c r="D14"/>
  <c r="N14" s="1"/>
  <c r="S15"/>
  <c r="S16"/>
  <c r="S18"/>
  <c r="D19"/>
  <c r="S20"/>
  <c r="S22"/>
  <c r="I5" i="48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F8" i="51"/>
  <c r="K8"/>
  <c r="O8"/>
  <c r="V8"/>
  <c r="F6"/>
  <c r="K6"/>
  <c r="O6"/>
  <c r="V6"/>
  <c r="F13"/>
  <c r="K13"/>
  <c r="O13"/>
  <c r="V13"/>
  <c r="F14"/>
  <c r="K14"/>
  <c r="O14"/>
  <c r="V14"/>
  <c r="F18"/>
  <c r="K18"/>
  <c r="O18"/>
  <c r="V18"/>
  <c r="F9"/>
  <c r="K9"/>
  <c r="O9"/>
  <c r="V9"/>
  <c r="F15"/>
  <c r="K15"/>
  <c r="O15"/>
  <c r="V15"/>
  <c r="F21"/>
  <c r="K21"/>
  <c r="O21"/>
  <c r="V21"/>
  <c r="Q6" i="52"/>
  <c r="T6"/>
  <c r="Y6"/>
  <c r="AB6"/>
  <c r="P7"/>
  <c r="Y7"/>
  <c r="AB7"/>
  <c r="P8"/>
  <c r="Y8"/>
  <c r="AB8"/>
  <c r="P9"/>
  <c r="Y9"/>
  <c r="AB9"/>
  <c r="P10"/>
  <c r="Y10"/>
  <c r="AB10"/>
  <c r="P11"/>
  <c r="Y11"/>
  <c r="AB11"/>
  <c r="P12"/>
  <c r="Y12"/>
  <c r="AB12"/>
  <c r="P13"/>
  <c r="Y13"/>
  <c r="AB13"/>
  <c r="P14"/>
  <c r="Y14"/>
  <c r="AB14"/>
  <c r="P15"/>
  <c r="Y15"/>
  <c r="AE15"/>
  <c r="R16"/>
  <c r="O17"/>
  <c r="X17"/>
  <c r="AE17"/>
  <c r="R18"/>
  <c r="O19"/>
  <c r="X19"/>
  <c r="AE19"/>
  <c r="R20"/>
  <c r="O21"/>
  <c r="X21"/>
  <c r="AE21"/>
  <c r="R22"/>
  <c r="J12" i="45"/>
  <c r="Y12"/>
  <c r="AB12"/>
  <c r="J21"/>
  <c r="Y21"/>
  <c r="AB21"/>
  <c r="J22"/>
  <c r="Y22"/>
  <c r="AB22"/>
  <c r="J23"/>
  <c r="Y23"/>
  <c r="AB23"/>
  <c r="H5" i="48"/>
  <c r="O5"/>
  <c r="S5"/>
  <c r="H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J14"/>
  <c r="T14"/>
  <c r="Y14"/>
  <c r="AB14"/>
  <c r="P7" i="51"/>
  <c r="S7"/>
  <c r="J8"/>
  <c r="Y8"/>
  <c r="P10"/>
  <c r="S10"/>
  <c r="J6"/>
  <c r="Y6"/>
  <c r="P5"/>
  <c r="S5"/>
  <c r="J13"/>
  <c r="Y13"/>
  <c r="P11"/>
  <c r="S11"/>
  <c r="J14"/>
  <c r="Y14"/>
  <c r="P17"/>
  <c r="S17"/>
  <c r="J18"/>
  <c r="Y18"/>
  <c r="P12"/>
  <c r="S12"/>
  <c r="J9"/>
  <c r="Y9"/>
  <c r="P16"/>
  <c r="S16"/>
  <c r="J15"/>
  <c r="Y15"/>
  <c r="P19"/>
  <c r="S19"/>
  <c r="J21"/>
  <c r="Y21"/>
  <c r="P20"/>
  <c r="S20"/>
  <c r="P6" i="52"/>
  <c r="S6"/>
  <c r="X6"/>
  <c r="AE6"/>
  <c r="O7"/>
  <c r="R7"/>
  <c r="X7"/>
  <c r="AE7"/>
  <c r="O8"/>
  <c r="R8"/>
  <c r="X8"/>
  <c r="AE8"/>
  <c r="O9"/>
  <c r="R9"/>
  <c r="X9"/>
  <c r="AE9"/>
  <c r="O10"/>
  <c r="R10"/>
  <c r="X10"/>
  <c r="AE10"/>
  <c r="O11"/>
  <c r="R11"/>
  <c r="X11"/>
  <c r="AE11"/>
  <c r="O12"/>
  <c r="R12"/>
  <c r="X12"/>
  <c r="AE12"/>
  <c r="O13"/>
  <c r="R13"/>
  <c r="X13"/>
  <c r="AE13"/>
  <c r="O14"/>
  <c r="R14"/>
  <c r="X14"/>
  <c r="AE14"/>
  <c r="O15"/>
  <c r="R15"/>
  <c r="X15"/>
  <c r="S17"/>
  <c r="S19"/>
  <c r="S21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I10" i="53"/>
  <c r="F11"/>
  <c r="I11" s="1"/>
  <c r="J11"/>
  <c r="X10"/>
  <c r="V11"/>
  <c r="AA10"/>
  <c r="Z11"/>
  <c r="I13"/>
  <c r="X13"/>
  <c r="AA13"/>
  <c r="I14"/>
  <c r="X14"/>
  <c r="AA14"/>
  <c r="I15"/>
  <c r="X15"/>
  <c r="AA15"/>
  <c r="I16"/>
  <c r="X16"/>
  <c r="AA16"/>
  <c r="I17"/>
  <c r="X17"/>
  <c r="AA17"/>
  <c r="I18"/>
  <c r="X18"/>
  <c r="AA18"/>
  <c r="I19"/>
  <c r="X19"/>
  <c r="AA19"/>
  <c r="I20"/>
  <c r="X20"/>
  <c r="AA20"/>
  <c r="I21"/>
  <c r="X21"/>
  <c r="AA21"/>
  <c r="I22"/>
  <c r="X22"/>
  <c r="AA22"/>
  <c r="I23"/>
  <c r="X23"/>
  <c r="AA23"/>
  <c r="I24"/>
  <c r="X24"/>
  <c r="AA24"/>
  <c r="I25"/>
  <c r="X25"/>
  <c r="AA25"/>
  <c r="I26"/>
  <c r="X26"/>
  <c r="AA26"/>
  <c r="I27"/>
  <c r="X27"/>
  <c r="AA27"/>
  <c r="I28"/>
  <c r="X28"/>
  <c r="AA28"/>
  <c r="I29"/>
  <c r="X29"/>
  <c r="AA29"/>
  <c r="I30"/>
  <c r="X30"/>
  <c r="AA30"/>
  <c r="I31"/>
  <c r="X31"/>
  <c r="AA31"/>
  <c r="I32"/>
  <c r="X32"/>
  <c r="AA32"/>
  <c r="I33"/>
  <c r="X33"/>
  <c r="AA33"/>
  <c r="I34"/>
  <c r="X34"/>
  <c r="AA34"/>
  <c r="AB15" i="52"/>
  <c r="P16"/>
  <c r="Y16"/>
  <c r="AB16"/>
  <c r="P17"/>
  <c r="Y17"/>
  <c r="AB17"/>
  <c r="P18"/>
  <c r="Y18"/>
  <c r="AB18"/>
  <c r="P19"/>
  <c r="Y19"/>
  <c r="AB19"/>
  <c r="P20"/>
  <c r="Y20"/>
  <c r="AB20"/>
  <c r="P21"/>
  <c r="Y21"/>
  <c r="AB21"/>
  <c r="P22"/>
  <c r="Y22"/>
  <c r="AB22"/>
  <c r="P23"/>
  <c r="Y23"/>
  <c r="AB23"/>
  <c r="P24"/>
  <c r="Y24"/>
  <c r="AB24"/>
  <c r="P25"/>
  <c r="Y25"/>
  <c r="AB25"/>
  <c r="P26"/>
  <c r="Y26"/>
  <c r="AB26"/>
  <c r="P27"/>
  <c r="Y27"/>
  <c r="AB27"/>
  <c r="P28"/>
  <c r="Y28"/>
  <c r="AB28"/>
  <c r="P29"/>
  <c r="Y29"/>
  <c r="AB29"/>
  <c r="P30"/>
  <c r="Y30"/>
  <c r="AB30"/>
  <c r="P31"/>
  <c r="Y31"/>
  <c r="AB31"/>
  <c r="P32"/>
  <c r="Y32"/>
  <c r="AB32"/>
  <c r="P33"/>
  <c r="Y33"/>
  <c r="AB33"/>
  <c r="P34"/>
  <c r="Y34"/>
  <c r="AB34"/>
  <c r="P35"/>
  <c r="Y35"/>
  <c r="AB35"/>
  <c r="P36"/>
  <c r="Y36"/>
  <c r="AB36"/>
  <c r="P37"/>
  <c r="Y37"/>
  <c r="AB37"/>
  <c r="P38"/>
  <c r="Y38"/>
  <c r="AB38"/>
  <c r="P39"/>
  <c r="Y39"/>
  <c r="AB39"/>
  <c r="P40"/>
  <c r="Y40"/>
  <c r="AB40"/>
  <c r="P41"/>
  <c r="Y41"/>
  <c r="AB41"/>
  <c r="P42"/>
  <c r="Y42"/>
  <c r="AB42"/>
  <c r="P43"/>
  <c r="Y43"/>
  <c r="AB43"/>
  <c r="P44"/>
  <c r="Y44"/>
  <c r="AB44"/>
  <c r="P45"/>
  <c r="Y45"/>
  <c r="AB45"/>
  <c r="P46"/>
  <c r="Y46"/>
  <c r="AB46"/>
  <c r="P47"/>
  <c r="Y47"/>
  <c r="AB47"/>
  <c r="P48"/>
  <c r="Y48"/>
  <c r="AB48"/>
  <c r="P49"/>
  <c r="Y49"/>
  <c r="AB49"/>
  <c r="P50"/>
  <c r="Y50"/>
  <c r="AB50"/>
  <c r="H10" i="53"/>
  <c r="E11"/>
  <c r="S10"/>
  <c r="Q11"/>
  <c r="W10"/>
  <c r="U11"/>
  <c r="Y11"/>
  <c r="AC11"/>
  <c r="AD11" s="1"/>
  <c r="AD10"/>
  <c r="H13"/>
  <c r="S13"/>
  <c r="W13"/>
  <c r="AD13"/>
  <c r="H14"/>
  <c r="S14"/>
  <c r="W14"/>
  <c r="AD14"/>
  <c r="H15"/>
  <c r="S15"/>
  <c r="W15"/>
  <c r="AD15"/>
  <c r="H16"/>
  <c r="S16"/>
  <c r="W16"/>
  <c r="AD16"/>
  <c r="H17"/>
  <c r="S17"/>
  <c r="W17"/>
  <c r="AD17"/>
  <c r="H18"/>
  <c r="S18"/>
  <c r="W18"/>
  <c r="AD18"/>
  <c r="H19"/>
  <c r="S19"/>
  <c r="W19"/>
  <c r="AD19"/>
  <c r="H20"/>
  <c r="S20"/>
  <c r="W20"/>
  <c r="AD20"/>
  <c r="H21"/>
  <c r="S21"/>
  <c r="W21"/>
  <c r="AD21"/>
  <c r="H22"/>
  <c r="S22"/>
  <c r="W22"/>
  <c r="AD22"/>
  <c r="H23"/>
  <c r="S23"/>
  <c r="W23"/>
  <c r="AD23"/>
  <c r="H24"/>
  <c r="S24"/>
  <c r="W24"/>
  <c r="AD24"/>
  <c r="H25"/>
  <c r="S25"/>
  <c r="W25"/>
  <c r="AD25"/>
  <c r="H26"/>
  <c r="S26"/>
  <c r="W26"/>
  <c r="AD26"/>
  <c r="H27"/>
  <c r="S27"/>
  <c r="W27"/>
  <c r="AD27"/>
  <c r="H28"/>
  <c r="S28"/>
  <c r="W28"/>
  <c r="AD28"/>
  <c r="H29"/>
  <c r="S29"/>
  <c r="W29"/>
  <c r="AD29"/>
  <c r="H30"/>
  <c r="S30"/>
  <c r="W30"/>
  <c r="AD30"/>
  <c r="H31"/>
  <c r="S31"/>
  <c r="W31"/>
  <c r="AD31"/>
  <c r="H32"/>
  <c r="S32"/>
  <c r="W32"/>
  <c r="AD32"/>
  <c r="H33"/>
  <c r="S33"/>
  <c r="W33"/>
  <c r="AD33"/>
  <c r="H34"/>
  <c r="S34"/>
  <c r="W34"/>
  <c r="AD34"/>
  <c r="AE22" i="52"/>
  <c r="O23"/>
  <c r="R23"/>
  <c r="X23"/>
  <c r="AE23"/>
  <c r="O24"/>
  <c r="R24"/>
  <c r="X24"/>
  <c r="AE24"/>
  <c r="O25"/>
  <c r="R25"/>
  <c r="X25"/>
  <c r="AE25"/>
  <c r="O26"/>
  <c r="R26"/>
  <c r="X26"/>
  <c r="AE26"/>
  <c r="O27"/>
  <c r="R27"/>
  <c r="X27"/>
  <c r="AE27"/>
  <c r="O28"/>
  <c r="R28"/>
  <c r="X28"/>
  <c r="AE28"/>
  <c r="O29"/>
  <c r="R29"/>
  <c r="X29"/>
  <c r="AE29"/>
  <c r="O30"/>
  <c r="R30"/>
  <c r="X30"/>
  <c r="AE30"/>
  <c r="O31"/>
  <c r="R31"/>
  <c r="X31"/>
  <c r="AE31"/>
  <c r="O32"/>
  <c r="R32"/>
  <c r="X32"/>
  <c r="AE32"/>
  <c r="O33"/>
  <c r="R33"/>
  <c r="X33"/>
  <c r="AE33"/>
  <c r="O34"/>
  <c r="R34"/>
  <c r="X34"/>
  <c r="AE34"/>
  <c r="O35"/>
  <c r="R35"/>
  <c r="X35"/>
  <c r="AE35"/>
  <c r="O36"/>
  <c r="R36"/>
  <c r="X36"/>
  <c r="AE36"/>
  <c r="O37"/>
  <c r="R37"/>
  <c r="X37"/>
  <c r="AE37"/>
  <c r="O38"/>
  <c r="R38"/>
  <c r="X38"/>
  <c r="AE38"/>
  <c r="O39"/>
  <c r="R39"/>
  <c r="X39"/>
  <c r="AE39"/>
  <c r="O40"/>
  <c r="R40"/>
  <c r="X40"/>
  <c r="AE40"/>
  <c r="O41"/>
  <c r="R41"/>
  <c r="X41"/>
  <c r="AE41"/>
  <c r="O42"/>
  <c r="R42"/>
  <c r="X42"/>
  <c r="AE42"/>
  <c r="O43"/>
  <c r="R43"/>
  <c r="X43"/>
  <c r="AE43"/>
  <c r="O44"/>
  <c r="R44"/>
  <c r="X44"/>
  <c r="AE44"/>
  <c r="O45"/>
  <c r="R45"/>
  <c r="X45"/>
  <c r="AE45"/>
  <c r="O46"/>
  <c r="R46"/>
  <c r="X46"/>
  <c r="AE46"/>
  <c r="O47"/>
  <c r="R47"/>
  <c r="X47"/>
  <c r="AE47"/>
  <c r="O48"/>
  <c r="R48"/>
  <c r="X48"/>
  <c r="AE48"/>
  <c r="O49"/>
  <c r="R49"/>
  <c r="X49"/>
  <c r="AE49"/>
  <c r="O50"/>
  <c r="R50"/>
  <c r="X50"/>
  <c r="AE50"/>
  <c r="G10" i="53"/>
  <c r="D11"/>
  <c r="G11" s="1"/>
  <c r="L11"/>
  <c r="N10"/>
  <c r="P11"/>
  <c r="R11" s="1"/>
  <c r="R10"/>
  <c r="T11"/>
  <c r="AB11"/>
  <c r="G13"/>
  <c r="N13"/>
  <c r="R13"/>
  <c r="G14"/>
  <c r="N14"/>
  <c r="R14"/>
  <c r="G15"/>
  <c r="N15"/>
  <c r="R15"/>
  <c r="G16"/>
  <c r="N16"/>
  <c r="R16"/>
  <c r="G17"/>
  <c r="N17"/>
  <c r="R17"/>
  <c r="G18"/>
  <c r="N18"/>
  <c r="R18"/>
  <c r="G19"/>
  <c r="N19"/>
  <c r="R19"/>
  <c r="G20"/>
  <c r="N20"/>
  <c r="R20"/>
  <c r="G21"/>
  <c r="N21"/>
  <c r="R21"/>
  <c r="G22"/>
  <c r="N22"/>
  <c r="R22"/>
  <c r="G23"/>
  <c r="N23"/>
  <c r="R23"/>
  <c r="G24"/>
  <c r="N24"/>
  <c r="R24"/>
  <c r="G25"/>
  <c r="N25"/>
  <c r="R25"/>
  <c r="G26"/>
  <c r="N26"/>
  <c r="R26"/>
  <c r="G27"/>
  <c r="N27"/>
  <c r="R27"/>
  <c r="G28"/>
  <c r="N28"/>
  <c r="R28"/>
  <c r="G29"/>
  <c r="N29"/>
  <c r="R29"/>
  <c r="G30"/>
  <c r="N30"/>
  <c r="R30"/>
  <c r="G31"/>
  <c r="N31"/>
  <c r="R31"/>
  <c r="G32"/>
  <c r="N32"/>
  <c r="R32"/>
  <c r="G33"/>
  <c r="N33"/>
  <c r="R33"/>
  <c r="G34"/>
  <c r="N34"/>
  <c r="R34"/>
  <c r="N16" i="52"/>
  <c r="Q16"/>
  <c r="T16"/>
  <c r="N17"/>
  <c r="Q17"/>
  <c r="T17"/>
  <c r="N18"/>
  <c r="Q18"/>
  <c r="T18"/>
  <c r="N19"/>
  <c r="Q19"/>
  <c r="T19"/>
  <c r="N20"/>
  <c r="Q20"/>
  <c r="T20"/>
  <c r="N21"/>
  <c r="Q21"/>
  <c r="T21"/>
  <c r="N22"/>
  <c r="Q22"/>
  <c r="T22"/>
  <c r="N23"/>
  <c r="Q23"/>
  <c r="T23"/>
  <c r="N24"/>
  <c r="Q24"/>
  <c r="T24"/>
  <c r="N25"/>
  <c r="Q25"/>
  <c r="T25"/>
  <c r="N26"/>
  <c r="Q26"/>
  <c r="T26"/>
  <c r="N27"/>
  <c r="Q27"/>
  <c r="T27"/>
  <c r="N28"/>
  <c r="Q28"/>
  <c r="T28"/>
  <c r="N29"/>
  <c r="Q29"/>
  <c r="T29"/>
  <c r="N30"/>
  <c r="Q30"/>
  <c r="T30"/>
  <c r="N31"/>
  <c r="Q31"/>
  <c r="T31"/>
  <c r="N32"/>
  <c r="Q32"/>
  <c r="T32"/>
  <c r="N33"/>
  <c r="Q33"/>
  <c r="T33"/>
  <c r="N34"/>
  <c r="Q34"/>
  <c r="T34"/>
  <c r="N35"/>
  <c r="Q35"/>
  <c r="T35"/>
  <c r="N36"/>
  <c r="Q36"/>
  <c r="T36"/>
  <c r="N37"/>
  <c r="Q37"/>
  <c r="T37"/>
  <c r="N38"/>
  <c r="Q38"/>
  <c r="T38"/>
  <c r="N39"/>
  <c r="Q39"/>
  <c r="T39"/>
  <c r="N40"/>
  <c r="Q40"/>
  <c r="T40"/>
  <c r="N41"/>
  <c r="Q41"/>
  <c r="T41"/>
  <c r="N42"/>
  <c r="Q42"/>
  <c r="T42"/>
  <c r="N43"/>
  <c r="Q43"/>
  <c r="T43"/>
  <c r="N44"/>
  <c r="Q44"/>
  <c r="T44"/>
  <c r="N45"/>
  <c r="Q45"/>
  <c r="T45"/>
  <c r="N46"/>
  <c r="Q46"/>
  <c r="T46"/>
  <c r="N47"/>
  <c r="Q47"/>
  <c r="T47"/>
  <c r="N48"/>
  <c r="Q48"/>
  <c r="T48"/>
  <c r="N49"/>
  <c r="Q49"/>
  <c r="T49"/>
  <c r="N50"/>
  <c r="Q50"/>
  <c r="T50"/>
  <c r="C11" i="53"/>
  <c r="K11"/>
  <c r="M11" s="1"/>
  <c r="M10"/>
  <c r="O11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H10" i="40" l="1"/>
  <c r="I177" i="20"/>
  <c r="I235"/>
  <c r="I227"/>
  <c r="I212"/>
  <c r="I230"/>
  <c r="I174"/>
  <c r="I111"/>
  <c r="I103"/>
  <c r="I110"/>
  <c r="I198"/>
  <c r="I183"/>
  <c r="I175"/>
  <c r="I162"/>
  <c r="I154"/>
  <c r="I138"/>
  <c r="I130"/>
  <c r="I124"/>
  <c r="I109"/>
  <c r="I91"/>
  <c r="I83"/>
  <c r="I75"/>
  <c r="I60"/>
  <c r="I52"/>
  <c r="I37"/>
  <c r="I29"/>
  <c r="I185"/>
  <c r="I164"/>
  <c r="I156"/>
  <c r="I140"/>
  <c r="I132"/>
  <c r="I85"/>
  <c r="I77"/>
  <c r="I62"/>
  <c r="I54"/>
  <c r="I39"/>
  <c r="I31"/>
  <c r="I188"/>
  <c r="I101"/>
  <c r="S11" i="53"/>
  <c r="W11"/>
  <c r="H11"/>
  <c r="X11"/>
  <c r="N5" i="44"/>
  <c r="S5"/>
  <c r="H5"/>
  <c r="X5"/>
  <c r="I5"/>
  <c r="S10" i="40"/>
  <c r="L29" i="33"/>
  <c r="K81"/>
  <c r="I29"/>
  <c r="G81"/>
  <c r="K29"/>
  <c r="X7" i="32"/>
  <c r="I233" i="20"/>
  <c r="I225"/>
  <c r="I210"/>
  <c r="G201"/>
  <c r="I201" s="1"/>
  <c r="I178"/>
  <c r="I163"/>
  <c r="I155"/>
  <c r="I139"/>
  <c r="I131"/>
  <c r="I102"/>
  <c r="I88"/>
  <c r="I80"/>
  <c r="I65"/>
  <c r="I57"/>
  <c r="I42"/>
  <c r="I34"/>
  <c r="H153"/>
  <c r="I153" s="1"/>
  <c r="I17"/>
  <c r="I9"/>
  <c r="I204"/>
  <c r="I189"/>
  <c r="I181"/>
  <c r="I173"/>
  <c r="I160"/>
  <c r="I152"/>
  <c r="I136"/>
  <c r="I128"/>
  <c r="I89"/>
  <c r="I81"/>
  <c r="I66"/>
  <c r="I58"/>
  <c r="I43"/>
  <c r="I35"/>
  <c r="N14" i="10"/>
  <c r="H14"/>
  <c r="F30" i="33"/>
  <c r="E29"/>
  <c r="X10" i="40"/>
  <c r="I10"/>
  <c r="Y10"/>
  <c r="I206" i="20"/>
  <c r="AA11" i="53"/>
  <c r="O10" i="40"/>
  <c r="J10"/>
  <c r="I81" i="33"/>
  <c r="M81"/>
  <c r="I237" i="20"/>
  <c r="I229"/>
  <c r="I221"/>
  <c r="I205"/>
  <c r="I197"/>
  <c r="I182"/>
  <c r="I200"/>
  <c r="T14" i="10"/>
  <c r="AD16" i="2"/>
  <c r="N11" i="53"/>
  <c r="AB5" i="44"/>
  <c r="AE5"/>
  <c r="AE10" i="40"/>
  <c r="T10"/>
  <c r="AB10"/>
  <c r="G29" i="33"/>
  <c r="S7" i="32"/>
  <c r="N7"/>
  <c r="H7"/>
  <c r="I231" i="20"/>
  <c r="I223"/>
  <c r="I208"/>
  <c r="I222"/>
  <c r="I112"/>
  <c r="I104"/>
  <c r="I207"/>
  <c r="I199"/>
  <c r="I184"/>
  <c r="I176"/>
  <c r="I115"/>
  <c r="I107"/>
  <c r="I15"/>
  <c r="I7"/>
  <c r="I202"/>
  <c r="I187"/>
  <c r="I179"/>
  <c r="I158"/>
  <c r="I150"/>
  <c r="I134"/>
  <c r="I126"/>
  <c r="I113"/>
  <c r="I105"/>
  <c r="I87"/>
  <c r="I79"/>
  <c r="I64"/>
  <c r="I56"/>
  <c r="I41"/>
  <c r="I33"/>
  <c r="AB14" i="10"/>
  <c r="J14"/>
  <c r="O14"/>
</calcChain>
</file>

<file path=xl/sharedStrings.xml><?xml version="1.0" encoding="utf-8"?>
<sst xmlns="http://schemas.openxmlformats.org/spreadsheetml/2006/main" count="2176" uniqueCount="548">
  <si>
    <t>ENCUESTA DE TURISMO RECEPTIVO DEL CABILDO DE TENERIFE</t>
  </si>
  <si>
    <t>Enero-septiembre 2011</t>
  </si>
  <si>
    <t>INDICE</t>
  </si>
  <si>
    <t>TABLAS</t>
  </si>
  <si>
    <t>GRUPOS DE EDAD</t>
  </si>
  <si>
    <t>EDAD MEDIA DE LOS TURISTAS POR MERCADOS</t>
  </si>
  <si>
    <t>NIVEL DE RENTA DEL TURISTA</t>
  </si>
  <si>
    <t>NIVEL DE RENTA DEL TURISTA POR MERCADOS</t>
  </si>
  <si>
    <t>GRUPO VACACIONAL</t>
  </si>
  <si>
    <t>GASTO EN ORIGEN Y DESTINO</t>
  </si>
  <si>
    <t>GASTO EN DESTINO SEGÚN CONCEPTOS</t>
  </si>
  <si>
    <t>GASTO MEDIO EN DESTINO SEGÚN CONCEPTOS DE QUIÉNES GASTAN</t>
  </si>
  <si>
    <t>GASTO SEGÚN MERCADOS</t>
  </si>
  <si>
    <t>GASTO Y ESTIMACIÓN DE INGRESOS POR GRUPOS DE EDAD</t>
  </si>
  <si>
    <t>GASTO Y ESTIMACIÓN DE INGRESOS POR NACIONALIDAD</t>
  </si>
  <si>
    <t>NIVEL DE FIDELIDAD POR MERCADOS</t>
  </si>
  <si>
    <t>NIVEL DE FIDELIDAD POR MERCADOS (Últimos 5 años)</t>
  </si>
  <si>
    <t>ZONA DE ALOJAMIENTO</t>
  </si>
  <si>
    <t>ESTANCIA MEDIA POR MERCADOS</t>
  </si>
  <si>
    <t>TIPO DE ALOJAMIENTO</t>
  </si>
  <si>
    <t xml:space="preserve">USO DE COCHE </t>
  </si>
  <si>
    <t>FORMULA DE CONTRATACIÓN DEL VUELO Y EL ALOJAMIENTO</t>
  </si>
  <si>
    <t>FORMULA DE CONTRATACIÓN POR MERCADOS</t>
  </si>
  <si>
    <t>SERVICIOS CONTRATADOS EN ORIGEN</t>
  </si>
  <si>
    <t>TURISTAS QUE REALIZAN ESCALA EN SU VIAJE POR MERCADOS</t>
  </si>
  <si>
    <t>USO INTERNET</t>
  </si>
  <si>
    <t>USO INTERNET POR MERCADOS</t>
  </si>
  <si>
    <t>ACTIVIDADES REALIZADAS</t>
  </si>
  <si>
    <t>ACTIVIDADES REALIZADAS POR MERCADOS</t>
  </si>
  <si>
    <t>EXCURSIONES REALIZADAS</t>
  </si>
  <si>
    <t>EXCURSIONES REALIZADAS POR MERCADOS</t>
  </si>
  <si>
    <t>MOTIVOS ELECCIÓN TENERIFE</t>
  </si>
  <si>
    <t>SATISFACCIÓN</t>
  </si>
  <si>
    <t>SATISFACCIÓN DETALLADA</t>
  </si>
  <si>
    <t>ASPECTOS NEGATIVOS DEL VIAJE</t>
  </si>
  <si>
    <t>GRÁFICAS</t>
  </si>
  <si>
    <t>GRÁFICA DE LOS GRUPOS DE EDAD (1)</t>
  </si>
  <si>
    <t>GRÁFICA DE LOS GRUPOS DE EDAD (2)</t>
  </si>
  <si>
    <t>GRÁFICA EDAD MEDIA DE LOS TURISTAS POR MERCADOS</t>
  </si>
  <si>
    <t>GRÁFICA NIVEL DE RENTA DEL TURISTA POR MERCADOS</t>
  </si>
  <si>
    <t>GRÁFICA GRUPO VACACIONAL</t>
  </si>
  <si>
    <t>GRÁFICA GASTO EN ORIGEN Y DESTINO</t>
  </si>
  <si>
    <t>GRÁFICA GASTO EN DESTINO SEGÚN PARTIDAS</t>
  </si>
  <si>
    <t>GRÁFICA FIDELIDAD POR MERCADOS</t>
  </si>
  <si>
    <t>GRÁFICA ZONA DE ALOJAMIENTO</t>
  </si>
  <si>
    <t>GRÁFICA ESTANCIA MEDIA POR MERCADOS</t>
  </si>
  <si>
    <t>GRÁFICA TIPO DE ALOJAMIENTO</t>
  </si>
  <si>
    <t>GRÁFICA REALIZACIÓN DE ESCALA EN EL VIAJE POR MERCADOS</t>
  </si>
  <si>
    <t>GRÁFICA MOTIVOS ELECCIÓN TENERIFE</t>
  </si>
  <si>
    <t>GRÁFICA SATISFACCIÓN</t>
  </si>
  <si>
    <t>DISTRIBUCIÓN POR EDADES DE LOS TURISTAS  (%)</t>
  </si>
  <si>
    <t>Ene-Sep 2011</t>
  </si>
  <si>
    <t>var 11/10</t>
  </si>
  <si>
    <t>Verano 2010</t>
  </si>
  <si>
    <t>Verano 2011</t>
  </si>
  <si>
    <t>Var 11/10</t>
  </si>
  <si>
    <t>I trimestre 2010</t>
  </si>
  <si>
    <t>I trimestre 2011</t>
  </si>
  <si>
    <t>25 años y menos</t>
  </si>
  <si>
    <t>26 a 30 años</t>
  </si>
  <si>
    <t>31 a 45 años</t>
  </si>
  <si>
    <t>GRÁFICA 1</t>
  </si>
  <si>
    <t>46 a 50 años</t>
  </si>
  <si>
    <t>51 a 60 años</t>
  </si>
  <si>
    <t>61 y más años</t>
  </si>
  <si>
    <t>GRÁFICA 2</t>
  </si>
  <si>
    <t>no contesta</t>
  </si>
  <si>
    <t>Media de Edad (años)</t>
  </si>
  <si>
    <t>Fuente: Encuesta al Turismo Receptivo Cabildo Tenerife. Elaboración: Turismo de Tenerife</t>
  </si>
  <si>
    <t>DISTRIBUCIÓN POR EDADES DE LOS TURISTAS DE TENERIFE (%)</t>
  </si>
  <si>
    <t>Fuente: Encuesta al Turismo Receptivo Cabildo Tenerife
Elaboración: Turismo de Tenerife</t>
  </si>
  <si>
    <t>TABLA</t>
  </si>
  <si>
    <t>dif.08/07</t>
  </si>
  <si>
    <t>dif.09/08</t>
  </si>
  <si>
    <t>dif.10/09</t>
  </si>
  <si>
    <t>dif.  Invierno 
08-09/09-10</t>
  </si>
  <si>
    <t>dif.  Invierno 
09-10/10-11</t>
  </si>
  <si>
    <t>Dif 11/10</t>
  </si>
  <si>
    <t>Dinamarca</t>
  </si>
  <si>
    <t>Reino Unido</t>
  </si>
  <si>
    <t>Noruega</t>
  </si>
  <si>
    <t>Suecia</t>
  </si>
  <si>
    <t>Total nórdicos</t>
  </si>
  <si>
    <t>Francia</t>
  </si>
  <si>
    <t>Bélgica</t>
  </si>
  <si>
    <t>Finlandia</t>
  </si>
  <si>
    <t>Alemania</t>
  </si>
  <si>
    <t xml:space="preserve">Irlanda </t>
  </si>
  <si>
    <t>Todos los países</t>
  </si>
  <si>
    <t>Holanda</t>
  </si>
  <si>
    <t>Suiza + Austria</t>
  </si>
  <si>
    <t>Italia</t>
  </si>
  <si>
    <t>Península</t>
  </si>
  <si>
    <t>n.d.</t>
  </si>
  <si>
    <t>-</t>
  </si>
  <si>
    <t>España</t>
  </si>
  <si>
    <t>Rusia</t>
  </si>
  <si>
    <t>Canarias</t>
  </si>
  <si>
    <t>GRÁFICA</t>
  </si>
  <si>
    <t>DISTRIBUCIÓN DE LA RENTA MEDIA FAMILIAR DE LOS TURISTAS DE TENERIFE (%)</t>
  </si>
  <si>
    <t>var.  Invierno 
08-09/09-10</t>
  </si>
  <si>
    <t>18.000 y menos</t>
  </si>
  <si>
    <t>18.001 a 24.000</t>
  </si>
  <si>
    <t>24.001 a 36.000</t>
  </si>
  <si>
    <t>36.001 a 48.000</t>
  </si>
  <si>
    <t>48.001 a 60.000</t>
  </si>
  <si>
    <t>60.000 y más</t>
  </si>
  <si>
    <r>
      <t>Renta media (</t>
    </r>
    <r>
      <rPr>
        <b/>
        <sz val="10"/>
        <color theme="3" tint="-0.249977111117893"/>
        <rFont val="Calibri"/>
        <family val="2"/>
        <scheme val="minor"/>
      </rPr>
      <t>€</t>
    </r>
    <r>
      <rPr>
        <b/>
        <i/>
        <sz val="10"/>
        <color theme="3" tint="-0.249977111117893"/>
        <rFont val="Calibri"/>
        <family val="2"/>
        <scheme val="minor"/>
      </rPr>
      <t>)</t>
    </r>
  </si>
  <si>
    <t>nueva versión introducida en julio 2010</t>
  </si>
  <si>
    <t>Ene-Sep 2010**</t>
  </si>
  <si>
    <r>
      <rPr>
        <b/>
        <sz val="8"/>
        <color theme="3" tint="-0.249977111117893"/>
        <rFont val="Calibri"/>
        <family val="2"/>
        <scheme val="minor"/>
      </rPr>
      <t>** Cambio metodológico en los intervalos de renta: los datos 2010 hacen referencia a los datos recogidos de julio a septiembre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
Elaboración: Turismo de Tenerife</t>
    </r>
  </si>
  <si>
    <t>año 2010**</t>
  </si>
  <si>
    <t>I trimestre 2010**</t>
  </si>
  <si>
    <t>I trimestre 2011*</t>
  </si>
  <si>
    <t>Var.11/10</t>
  </si>
  <si>
    <t>Invierno 10-11</t>
  </si>
  <si>
    <t>I semestre 2011</t>
  </si>
  <si>
    <t>12.000 € y menos</t>
  </si>
  <si>
    <t>12.001 - 18.000 €</t>
  </si>
  <si>
    <t>18.001 - 24.000 €</t>
  </si>
  <si>
    <t>24.001 - 36.000 €</t>
  </si>
  <si>
    <t>36.001 - 45.000 €</t>
  </si>
  <si>
    <t>45.001 - 66.000 €</t>
  </si>
  <si>
    <t>66.001 - 84.000 €</t>
  </si>
  <si>
    <t>Más de 84.000 €</t>
  </si>
  <si>
    <t>Renta media (€)</t>
  </si>
  <si>
    <r>
      <rPr>
        <b/>
        <sz val="8"/>
        <color theme="3" tint="-0.249977111117893"/>
        <rFont val="Arial"/>
        <family val="2"/>
      </rPr>
      <t>** Cambio metodológico en los intervalos de renta: los datos 2010 hacen referencia a los datos recogidos de julio a diciembre 2010.</t>
    </r>
    <r>
      <rPr>
        <sz val="8"/>
        <color theme="3" tint="-0.249977111117893"/>
        <rFont val="Arial"/>
        <family val="2"/>
      </rPr>
      <t xml:space="preserve">
Fuente: Encuesta al Turismo Receptivo Cabildo Tenerife
Elaboración: Turismo de Tenerife</t>
    </r>
  </si>
  <si>
    <t>RENTA MEDIA FAMILIAR DE LOS TURISTAS DE TENERIFE SEGÚN MERCADOS (€)</t>
  </si>
  <si>
    <t>dif. respecto 
 renta media 
2009</t>
  </si>
  <si>
    <t>Posición respecto
 Renta media 
2010</t>
  </si>
  <si>
    <t>,</t>
  </si>
  <si>
    <t>Posición respecto
 Renta media 
Ene-Sep 2010</t>
  </si>
  <si>
    <t>dif. respecto renta media año 2010</t>
  </si>
  <si>
    <t>dif. respecto renta media I trimestre 2011</t>
  </si>
  <si>
    <t>dif. respecto renta media Invierno 10-11</t>
  </si>
  <si>
    <t>dif. respecto renta media  I semestre 2011</t>
  </si>
  <si>
    <t>dif. respecto renta media Ene-Sep 2011</t>
  </si>
  <si>
    <t>dif. respecto renta media  Verano 2011</t>
  </si>
  <si>
    <t>** Cambio metodológico en los intervalos de renta: los datos 2010 hacen referencia a los datos recogidos de julio a diciembre 2010.
Fuente: Encuesta al Turismo Receptivo Cabildo Tenerife
Elaboración: Turismo de Tenerife</t>
  </si>
  <si>
    <t>RELACIÓN CON LOS ACOMPAÑANTES DE LOS TURISTAS EN TENERIFE (%)</t>
  </si>
  <si>
    <t>var.  Invierno 
09-10/10-11</t>
  </si>
  <si>
    <t>Pareja</t>
  </si>
  <si>
    <t>Pareja e hijos</t>
  </si>
  <si>
    <t>Amigos</t>
  </si>
  <si>
    <t>Otros familiares</t>
  </si>
  <si>
    <t>Sólo</t>
  </si>
  <si>
    <t>Con hijos/nietos (sin pareja)</t>
  </si>
  <si>
    <t>Con madre y/o padre**</t>
  </si>
  <si>
    <t>Otras relaciones</t>
  </si>
  <si>
    <t>Turismo familiar*</t>
  </si>
  <si>
    <t>No contesta</t>
  </si>
  <si>
    <r>
      <rPr>
        <b/>
        <sz val="8"/>
        <color theme="3" tint="-0.249977111117893"/>
        <rFont val="Calibri"/>
        <family val="2"/>
        <scheme val="minor"/>
      </rPr>
      <t>** En julio 2010 se ha introducido una nueva relación "con madre y/o padre": el dato de 2010 correspondiente a este item hace referencia al período julio-diciembre 2010.
* Turismo familiar= Pareja e hijos + Con hijos/nietos (sin pareja)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 Elaboración: Turismo de Tenerife</t>
    </r>
  </si>
  <si>
    <t>EVOLUCIÓN GASTO MEDIO DE LOS TURISTAS EN TENERIFE</t>
  </si>
  <si>
    <t>Gasto medio por turista (€/persona)</t>
  </si>
  <si>
    <t>Gasto en origen</t>
  </si>
  <si>
    <t>Gasto en destino</t>
  </si>
  <si>
    <t>Gasto total</t>
  </si>
  <si>
    <t>Gasto medio diario por turista (€/persona/día)</t>
  </si>
  <si>
    <t>Invierno 08-09</t>
  </si>
  <si>
    <t>Invierno 09-10</t>
  </si>
  <si>
    <t>var.  Invierno 
08-09/09-11</t>
  </si>
  <si>
    <t>Alojamiento</t>
  </si>
  <si>
    <t>GASTO MEDIO DE LOS TURISTA SEGÚN MERCADOS 
 (Euros)</t>
  </si>
  <si>
    <t>I semestre 2010</t>
  </si>
  <si>
    <t>Ene-sep 2010</t>
  </si>
  <si>
    <t>Ene-sep 2011</t>
  </si>
  <si>
    <t>Gato medio por turista</t>
  </si>
  <si>
    <t>Gato medio diario por turista</t>
  </si>
  <si>
    <t>Origen</t>
  </si>
  <si>
    <t>Destino</t>
  </si>
  <si>
    <t>Resto del Mundo</t>
  </si>
  <si>
    <t xml:space="preserve">FUENTE: Encuesta al Turismo Receptivo, Cabildo Insular de Tenerife.  ELABORACIÓN: Turismo de Tenerife </t>
  </si>
  <si>
    <t>Invierno09-10</t>
  </si>
  <si>
    <t xml:space="preserve">FUENTE: Encuesta al Turismo Receptivo, Cabildo Insular de Tenerife. 
ELABORACIÓN: Turismo de Tenerife </t>
  </si>
  <si>
    <t>I semestre 2009</t>
  </si>
  <si>
    <t>Var I semestre 10/09</t>
  </si>
  <si>
    <t xml:space="preserve">GASTO MEDIO DIARIO DE LOS TURISTAS EN DESTINO SEGÚN CONCEPTO (€/persona/día) </t>
  </si>
  <si>
    <t>(€/persona/día)</t>
  </si>
  <si>
    <t>Peso cada concepto   año 2010</t>
  </si>
  <si>
    <t>Peso cada concepto   Invierno  10-11</t>
  </si>
  <si>
    <t>Peso cada concepto   semestre 2011</t>
  </si>
  <si>
    <t>Peso cada concepto   Ene-sep 2011</t>
  </si>
  <si>
    <t>Peso cada concepto   Verano 2011</t>
  </si>
  <si>
    <t>Peso cada concepto   I trimestre11/10</t>
  </si>
  <si>
    <t>Var. I semestre 11/10</t>
  </si>
  <si>
    <t>Restaurantes</t>
  </si>
  <si>
    <t>Compras</t>
  </si>
  <si>
    <t>Compras de comida</t>
  </si>
  <si>
    <t>Extras alojamiento</t>
  </si>
  <si>
    <t>Excursiones organizadas</t>
  </si>
  <si>
    <t>Alquiler de coche</t>
  </si>
  <si>
    <t>Ocio/ diversión/cultura</t>
  </si>
  <si>
    <t>Alojamiento pagado en destino</t>
  </si>
  <si>
    <t>Transporte público</t>
  </si>
  <si>
    <t>Ocio nocturno</t>
  </si>
  <si>
    <t>Actividades deportivas</t>
  </si>
  <si>
    <t>Otros servicios fuera del alojamiento</t>
  </si>
  <si>
    <t>Otros gastos</t>
  </si>
  <si>
    <t>Tratamientos salud</t>
  </si>
  <si>
    <t>Casinos</t>
  </si>
  <si>
    <t>Time sharing</t>
  </si>
  <si>
    <t>Total</t>
  </si>
  <si>
    <t xml:space="preserve">FUENTE: Encuesta al Turismo Receptivo, Cabildo Insular de Tenerife. ELABORACIÓN: Turismo de Tenerife </t>
  </si>
  <si>
    <t xml:space="preserve">GASTO MEDIO DIARIO DE LOS TURISTAS EN DESTINO SEGÚN CONCEPTO (€/persona) </t>
  </si>
  <si>
    <t>(€/persona)</t>
  </si>
  <si>
    <t>Peso cada concepto   Invierno  09-10</t>
  </si>
  <si>
    <t>GASTO MEDIO DIARIO DE LOS TURISTAS EN DESTINO SEGÚN CONCEPTO (€/persona/día). (Base: Personas que gastan)</t>
  </si>
  <si>
    <t>Var. Invierno 09-10/10-11</t>
  </si>
  <si>
    <t>I semeste 2010</t>
  </si>
  <si>
    <t>I semeste 2011</t>
  </si>
  <si>
    <t>Var. 11/10</t>
  </si>
  <si>
    <t xml:space="preserve">GASTO TURÍSTICO E INGRESOS POR ESTIMACIÓN DEL GASTO EN DESTINO
</t>
  </si>
  <si>
    <t>Estimación nº de turistas</t>
  </si>
  <si>
    <t>Gasto por turista (€)</t>
  </si>
  <si>
    <t>Estimación de ingresos turísticos (€)</t>
  </si>
  <si>
    <t xml:space="preserve">origen </t>
  </si>
  <si>
    <t>destino</t>
  </si>
  <si>
    <t xml:space="preserve">Ingresos en origen que repercuten en destino (53%) </t>
  </si>
  <si>
    <t>Ingresos en destino</t>
  </si>
  <si>
    <t xml:space="preserve"> Estimación total</t>
  </si>
  <si>
    <t>FUENTE: Encuesta al Turismo Receptivo, Cabildo Insular de Tenerife. ELABORACIÓN: Turismo de Tenerife</t>
  </si>
  <si>
    <t>T. INVIERNO 10-11</t>
  </si>
  <si>
    <t>I SEMESTRE 2011</t>
  </si>
  <si>
    <t>Ene-Sep 2010</t>
  </si>
  <si>
    <t>Irlanda</t>
  </si>
  <si>
    <t>semestrre</t>
  </si>
  <si>
    <t>semestre 2010</t>
  </si>
  <si>
    <t>enero-septiembre 2010</t>
  </si>
  <si>
    <t>ENERO-SEPTIEMBRE 2011</t>
  </si>
  <si>
    <t>VERANO 2011</t>
  </si>
  <si>
    <t>Golf (excluidos minigolf y campos de práctica)</t>
  </si>
  <si>
    <t>Surf / windsurf</t>
  </si>
  <si>
    <t>Buceo deportivo/fotográfico</t>
  </si>
  <si>
    <t>Excursión a otra isla canaria (en el día)</t>
  </si>
  <si>
    <t>Visita a parques temáticos (zoológicos, botánicos, acuáticos)</t>
  </si>
  <si>
    <t xml:space="preserve">Navegación (vela/ pesca deportivas) </t>
  </si>
  <si>
    <t>Tratamientos de salud (hidroterapia, masajes,...)</t>
  </si>
  <si>
    <t>Observación de cetáceos (en barco)</t>
  </si>
  <si>
    <t>Rutas a caballo</t>
  </si>
  <si>
    <t>Observación de estrellas</t>
  </si>
  <si>
    <t>Bike</t>
  </si>
  <si>
    <t>Fiestas y eventos populares (fiestas populares, carnavales,…)</t>
  </si>
  <si>
    <t>Visita a museos, conciertos, exposiciones</t>
  </si>
  <si>
    <t>Otras actividades</t>
  </si>
  <si>
    <t>Senderismo (a pié, más de una hora, fuera de áreas urbanas)</t>
  </si>
  <si>
    <t>Birdwatching</t>
  </si>
  <si>
    <t>NIVEL DE FIDELIDAD: PORCENTAJE DE REPETICIÓN DE VISITAS A TENERIFE  SEGÚN MERCADOS (%)</t>
  </si>
  <si>
    <t>var.  Invierno 09-10/10-11</t>
  </si>
  <si>
    <t>Ene-Sep 2009</t>
  </si>
  <si>
    <t>1ª visita</t>
  </si>
  <si>
    <t>repetidor</t>
  </si>
  <si>
    <t>nueva versión;: ultimos 5 años</t>
  </si>
  <si>
    <t>NIVEL DE FIDELIDAD: PORCENTAJE DE REPETICIÓN DE VISITAS A TENERIFE  SEGÚN MERCADOS (%) ÚLTIMOS 5 AÑOS</t>
  </si>
  <si>
    <t>DISTRIBUCIÓN POR ZONAS DE ALOJAMIENTO DE LOS TURISTAS DE TENERIFE (%)</t>
  </si>
  <si>
    <t>Costa Adeje</t>
  </si>
  <si>
    <t>Las Américas-Arona</t>
  </si>
  <si>
    <t>Pº Cruz/ Valle Orotava</t>
  </si>
  <si>
    <t>Centros sec.sur</t>
  </si>
  <si>
    <t>Los Cristianos</t>
  </si>
  <si>
    <t>Los Gigantes/ Pº Santiago + Abama</t>
  </si>
  <si>
    <t>Resto sur + sur interior</t>
  </si>
  <si>
    <t>Área metropolitana</t>
  </si>
  <si>
    <t>Resto norte</t>
  </si>
  <si>
    <t>PORCENTAJE DE TURISTAS EN TENERIFE SEGÚN TIPO DE ALOJAMIENTO  (%)</t>
  </si>
  <si>
    <t>Hotel</t>
  </si>
  <si>
    <t>Apartamento</t>
  </si>
  <si>
    <t>Casa particular</t>
  </si>
  <si>
    <t>Aparthotel</t>
  </si>
  <si>
    <t>Turismo rural</t>
  </si>
  <si>
    <t>Otro tipo</t>
  </si>
  <si>
    <t>FUENTE: Encuesta al Turismo Receptivo del Cabildo de Tenerife. ELABORACIÓN: Turismo de Tenerife</t>
  </si>
  <si>
    <t>PORCENTAJE DE TURISTAS SEGÚN TIPO DE ALOJAMIENTO (%)</t>
  </si>
  <si>
    <t>Hotel 5*</t>
  </si>
  <si>
    <t>Hotel 4*</t>
  </si>
  <si>
    <t>Hotel 3*</t>
  </si>
  <si>
    <t>Hotel 1 y 2*</t>
  </si>
  <si>
    <t>Aparthotel 4*</t>
  </si>
  <si>
    <t>Aparthotel 3*</t>
  </si>
  <si>
    <t>Aparthotel 1 y 2*</t>
  </si>
  <si>
    <t>Apartam. 3 llaves</t>
  </si>
  <si>
    <t>Apartam. 2 llaves</t>
  </si>
  <si>
    <t>Apartam. 1 llave</t>
  </si>
  <si>
    <t>Casa/apartamento privado</t>
  </si>
  <si>
    <t>Casa/hotel rural</t>
  </si>
  <si>
    <t>Camping</t>
  </si>
  <si>
    <t>Otro alojamiento</t>
  </si>
  <si>
    <t>ESTANCIA MEDIA DE LOS TURISTAS QUE  VISITAN TENERIFE  SEGÚN MERCADOS (noches)</t>
  </si>
  <si>
    <t>USO DE COCHE POR PARTE DE LOS TURISTAS DURANTE SU ESTANCIA EN TENERIFE (%)</t>
  </si>
  <si>
    <t>Var. I semestre 10/09</t>
  </si>
  <si>
    <t>Var.10/09</t>
  </si>
  <si>
    <t>Sí utilizó coche</t>
  </si>
  <si>
    <t>alquilado</t>
  </si>
  <si>
    <t>Nº días alquilado</t>
  </si>
  <si>
    <t>cedido</t>
  </si>
  <si>
    <t>Nº días cedido</t>
  </si>
  <si>
    <t>propio</t>
  </si>
  <si>
    <t xml:space="preserve">Nº días </t>
  </si>
  <si>
    <t>No utilizó coche</t>
  </si>
  <si>
    <t>FUENTE: Encuestas al Turismo Receptivo del Cabildo Insular de Tenerife. ELABORACIÓN: Turismo de Tenerife</t>
  </si>
  <si>
    <t>FORMULA DE CONTRATACIÓN DEL VUELO Y ALOJAMIENTO (%)</t>
  </si>
  <si>
    <t>Contrata vuelo y alojamiento como servicios independientes</t>
  </si>
  <si>
    <t>Paquete turístico</t>
  </si>
  <si>
    <t>no lo sabe</t>
  </si>
  <si>
    <t>FORMULA DE CONTRATACIÓN DEL VUELO (%)</t>
  </si>
  <si>
    <t>2010 **</t>
  </si>
  <si>
    <t>TOUROPERADOR</t>
  </si>
  <si>
    <t>turoperador:pers/tf/fax</t>
  </si>
  <si>
    <t>turoperador: portal web</t>
  </si>
  <si>
    <t>AGENCIA DE VIAJES</t>
  </si>
  <si>
    <t>agencia:pers/tf/fax</t>
  </si>
  <si>
    <t>agencia:portal web</t>
  </si>
  <si>
    <t>CONTRATACIÓN CON LA COMPAÑÍA</t>
  </si>
  <si>
    <t>compañía:pers/tf/fax</t>
  </si>
  <si>
    <t>compañía:portal web</t>
  </si>
  <si>
    <t>compañía:web compañía</t>
  </si>
  <si>
    <r>
      <rPr>
        <b/>
        <sz val="8"/>
        <color theme="3" tint="-0.249977111117893"/>
        <rFont val="Calibri"/>
        <family val="2"/>
        <scheme val="minor"/>
      </rPr>
      <t>**Datos 2010 hacen referencia al período julio-diciembre, dado que en julio se introdujeron cambios metodológicos en la formulación de la pregunta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</si>
  <si>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TOUROPERADOR/AGENCIA DE VIAJES</t>
  </si>
  <si>
    <t>turoperador/ aavv :pers/tf/fax</t>
  </si>
  <si>
    <t>turoperador/aavv: portal web</t>
  </si>
  <si>
    <r>
      <rPr>
        <b/>
        <sz val="8"/>
        <color theme="3" tint="-0.249977111117893"/>
        <rFont val="Calibri"/>
        <family val="2"/>
        <scheme val="minor"/>
      </rPr>
      <t>Explotación a partir del año 2011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</si>
  <si>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FORMULA DE CONTRATACIÓN DEL ALOJAMIENTO (%)</t>
  </si>
  <si>
    <t>directo con turoperador</t>
  </si>
  <si>
    <t>portal/web turoperador</t>
  </si>
  <si>
    <t>directo con agencia</t>
  </si>
  <si>
    <t>portal/web agencia</t>
  </si>
  <si>
    <t>ALOJAMIENTO</t>
  </si>
  <si>
    <t>directo con el alojamiento</t>
  </si>
  <si>
    <t>portal/web alojamiento</t>
  </si>
  <si>
    <t>web propia del alojamiento</t>
  </si>
  <si>
    <t>Contrató al llegar a Tenerife</t>
  </si>
  <si>
    <t>propietario</t>
  </si>
  <si>
    <t>cesión gratis/pago</t>
  </si>
  <si>
    <t>premio/regalo</t>
  </si>
  <si>
    <t>intercambio vivienda</t>
  </si>
  <si>
    <t>otra modalidad</t>
  </si>
  <si>
    <t>Directamente</t>
  </si>
  <si>
    <t>Portal Web</t>
  </si>
  <si>
    <t>Web propia del alojamiento</t>
  </si>
  <si>
    <t>TOUROPERADOR / AGENCIA DE VIAJES</t>
  </si>
  <si>
    <t>directo con turoperador/aavv</t>
  </si>
  <si>
    <t>portal/web turoperador/aavv</t>
  </si>
  <si>
    <t>FÓRMULA DE CONTRATACIÓN MODALIDAD PAQUETE TURÍSTICO  POR NACIONALIDADES (%)</t>
  </si>
  <si>
    <t>Media nacionalidades</t>
  </si>
  <si>
    <t>FÓRMULA DE CONTRATACIÓN INDEPENDIENTE DE LOS SERVICIOS DEL VIAJE,  POR NACIONALIDADES (%)</t>
  </si>
  <si>
    <t>var.08/07</t>
  </si>
  <si>
    <t>var.09/08</t>
  </si>
  <si>
    <t>var.10/09</t>
  </si>
  <si>
    <t>TRANSFER USADO POR LOS TURISTAS PARA SUS TRASLADOS AEROPUERTO - ALOJAMIENTO (%)</t>
  </si>
  <si>
    <t>Bus turístico</t>
  </si>
  <si>
    <t>Taxi</t>
  </si>
  <si>
    <t>Coche privado o alquiler</t>
  </si>
  <si>
    <t>Bus regular</t>
  </si>
  <si>
    <t>Limusina</t>
  </si>
  <si>
    <t>Transporte del alojamiento**</t>
  </si>
  <si>
    <r>
      <rPr>
        <b/>
        <sz val="8"/>
        <color theme="3" tint="-0.249977111117893"/>
        <rFont val="Calibri"/>
        <family val="2"/>
        <scheme val="minor"/>
      </rPr>
      <t>**Cambio en la formulación de la pregunta: los datos del item "transporte del alojamiento" hacen referencia al período julio-diciembre 2010</t>
    </r>
    <r>
      <rPr>
        <sz val="8"/>
        <color theme="3" tint="-0.249977111117893"/>
        <rFont val="Calibri"/>
        <family val="2"/>
        <scheme val="minor"/>
      </rPr>
      <t xml:space="preserve">
FUENTE: Encuesta al Turismo Receptivo, Cabildo Insular de Tenerife. ELABORACIÓN: Turismo de Tenerife </t>
    </r>
  </si>
  <si>
    <t>SERVICIOS CONTRATADOS POR LOS TURISTAS EN ORIGEN (%)</t>
  </si>
  <si>
    <t>Sólo vuelo</t>
  </si>
  <si>
    <t>Total vuelo y alojamiento</t>
  </si>
  <si>
    <t>Vuelo-sólo alojamiento</t>
  </si>
  <si>
    <t>Vuelo-alojamiento y desayuno</t>
  </si>
  <si>
    <t>Vuelo-alojamiento y media pensión</t>
  </si>
  <si>
    <t>Vuelo-alojamiento y pensión completa</t>
  </si>
  <si>
    <t>Vuelo-alojamiento y todo incluido</t>
  </si>
  <si>
    <t xml:space="preserve">Servicios complementarios </t>
  </si>
  <si>
    <t>Excursiones</t>
  </si>
  <si>
    <t>Viaje combinado</t>
  </si>
  <si>
    <t>Crucero</t>
  </si>
  <si>
    <t>Actividades Deportivas</t>
  </si>
  <si>
    <t>Tratamientos de salud</t>
  </si>
  <si>
    <t>Transporte Alojamiento-Aeropuerto</t>
  </si>
  <si>
    <t>PORCENTAJE DE TURISTAS QUE REALIZAN ESCALA EN SU VIAJE A TENERIFE POR NACIONALIDADES</t>
  </si>
  <si>
    <t>NIVEL DE USO DE INTERNET DE LOS TURISTAS  (%)</t>
  </si>
  <si>
    <t>Usó internet</t>
  </si>
  <si>
    <t>Sólo consultas</t>
  </si>
  <si>
    <t>Para reservar</t>
  </si>
  <si>
    <t>Para comprar</t>
  </si>
  <si>
    <t>Reserva y compra</t>
  </si>
  <si>
    <t>No usó internet</t>
  </si>
  <si>
    <t>PORCENTAJE DE TURISTAS QUE UTILIZAN INTERNET EN LA ORGANIZACIÓN DE SU VIAJE A TENERIFE POR NACIONALIDADES</t>
  </si>
  <si>
    <t>Var Invierno 08-09/09-10</t>
  </si>
  <si>
    <t>Var Invierno 09-10/10-11</t>
  </si>
  <si>
    <t>FUENTE: Encuesta al Turismo Receptivo, Cabildo Insular de Tenerife.  ELABORACIÓN: Turismo de Tenerife</t>
  </si>
  <si>
    <t>PORCENTAJE DE TURISTAS QUE COMPRAN Y RESERVAN POR INTERNET SU VIAJE A TENERIFE POR NACIONALIDADES</t>
  </si>
  <si>
    <t>PORCENTAJE DE TURISTAS QUE REALIZAN ACTIVIDADES DURANTE LA ESTANCIA EN TENERIFE
(% realiza actividades)</t>
  </si>
  <si>
    <t>Realiza actividades</t>
  </si>
  <si>
    <t xml:space="preserve">Deportes de aventura / riesgo (parapente, escalada,...) </t>
  </si>
  <si>
    <t>Visita casinos de juego</t>
  </si>
  <si>
    <t>No realiza actividades *</t>
  </si>
  <si>
    <t>* En 2009 se introducen cambios metodológicos en el cuestionario, que afectan a la comparativa "no realiza actividades" y "no contesta", de forma que no es posible la comparativa para períodos anteriores.
Fuente: Encuesta al Turismo Receptivo Cabildo Tenerife. Elaboración: Turismo de Tenerife</t>
  </si>
  <si>
    <t>PORCENTAJE DE TURISTAS QUE REALIZAN ALGUNA ACTIVIDAD EN SU VIAJE A TENERIFE POR NACIONALIDADES</t>
  </si>
  <si>
    <t>PORCENTAJE DE TURISTAS QUE VISITAN LUGARES DE INTERES</t>
  </si>
  <si>
    <t>Realiza visitas</t>
  </si>
  <si>
    <t>El Teide</t>
  </si>
  <si>
    <t>Santa Cruz (ciudad)</t>
  </si>
  <si>
    <t xml:space="preserve">Puerto de la Cruz </t>
  </si>
  <si>
    <t xml:space="preserve">Acantilado de los Gigantes </t>
  </si>
  <si>
    <t>Garachico/Icod de los Vinos</t>
  </si>
  <si>
    <t>Vuelta/recorridos por la Isla*</t>
  </si>
  <si>
    <t xml:space="preserve">La Laguna (ciudad) </t>
  </si>
  <si>
    <t>La Orotava (centro urbano)</t>
  </si>
  <si>
    <t>Barranco de Masca</t>
  </si>
  <si>
    <t>Playa de las Teresitas</t>
  </si>
  <si>
    <t>Candelaria</t>
  </si>
  <si>
    <t>Teno/Buenavista*</t>
  </si>
  <si>
    <t>Anaga/Taganana</t>
  </si>
  <si>
    <t>Barranco del Infierno</t>
  </si>
  <si>
    <t>No realiza visitas</t>
  </si>
  <si>
    <t>* En 2009 se introducen cambios metodológicos en el cuestionario, que afectan a la comparativa "no realiza visitas" y "no contesta", de forma que no es posible la comparativa para períodos anteriores.
*En 2011, se introducen nuevas excursiones en el cuestionario (Teno/Buenavista y Vuelta/Recorridos por la Isla), por lo que no existen comparativas con el año anterior.
Fuente: Encuesta al Turismo Receptivo Cabildo Tenerife. Elaboración: Turismo de Tenerife</t>
  </si>
  <si>
    <t>PORCENTAJE DE TURISTAS QUE REALIZAN ALGUNA VISITA A LUGARES DE INTERÉS EN SU VIAJE A TENERIFE POR NACIONALIDADES</t>
  </si>
  <si>
    <t>Irlanda (Eire)</t>
  </si>
  <si>
    <t>Británicos</t>
  </si>
  <si>
    <t>MOTIVOS MÁS IMPORTANTES A LA HORA DE ELEGIR TENERIFE (RESPUESTA ESPONTÁNEA)</t>
  </si>
  <si>
    <t>Invierno 10-11**</t>
  </si>
  <si>
    <t>clima</t>
  </si>
  <si>
    <t>playas /mar</t>
  </si>
  <si>
    <t>precio del viaje</t>
  </si>
  <si>
    <t>paisaje natural</t>
  </si>
  <si>
    <t>accesibilidad /cercanía</t>
  </si>
  <si>
    <t>conocer/ excursiones</t>
  </si>
  <si>
    <t>características del alojamiento</t>
  </si>
  <si>
    <t>relax</t>
  </si>
  <si>
    <t>buenas referencias /fidelidad</t>
  </si>
  <si>
    <t>amabilidad/ hospitalidad/ambiente</t>
  </si>
  <si>
    <t>visita familiares /amigos</t>
  </si>
  <si>
    <t>destino preparado para el turismo</t>
  </si>
  <si>
    <t>precios en tenerife</t>
  </si>
  <si>
    <t>gastronomía</t>
  </si>
  <si>
    <t>actividades /ocio</t>
  </si>
  <si>
    <t>alojamiento (contratación)</t>
  </si>
  <si>
    <t>el teide</t>
  </si>
  <si>
    <t>otros</t>
  </si>
  <si>
    <t>loro parque</t>
  </si>
  <si>
    <t>negocios/estudios/médicos</t>
  </si>
  <si>
    <t>seguridad</t>
  </si>
  <si>
    <t>deportes</t>
  </si>
  <si>
    <t>cultura/eventos/costumbres</t>
  </si>
  <si>
    <t>turismo familiar</t>
  </si>
  <si>
    <t>la isla</t>
  </si>
  <si>
    <t>senderismo</t>
  </si>
  <si>
    <t>está en españa</t>
  </si>
  <si>
    <t>medioambiente urbano</t>
  </si>
  <si>
    <t>ocio nocturno</t>
  </si>
  <si>
    <t>celebración/aniversarios/evento</t>
  </si>
  <si>
    <t>siam park</t>
  </si>
  <si>
    <t>comercio/compras</t>
  </si>
  <si>
    <t>servicios</t>
  </si>
  <si>
    <t>lugares específicos</t>
  </si>
  <si>
    <t>otros parques temáticos</t>
  </si>
  <si>
    <t>restaurantes/bares/cafés</t>
  </si>
  <si>
    <t>infraestructuras urbanas</t>
  </si>
  <si>
    <t>carreteras/transporte</t>
  </si>
  <si>
    <t>pubs/clubs/bares</t>
  </si>
  <si>
    <t>no contestan</t>
  </si>
  <si>
    <r>
      <rPr>
        <b/>
        <sz val="8"/>
        <color theme="3" tint="-0.249977111117893"/>
        <rFont val="Calibri"/>
        <family val="2"/>
        <scheme val="minor"/>
      </rPr>
      <t>**NO ES POSIBLE COMPARATIVA CON AÑOS ANTERIORES, YA QUE EN 2011 LA PREGUNTA DE MOTIVACIÓN PASA A SER ESPONTÁNEA. LOS DATOS DEL INVIERNO 10-11 HACEN REFERENCIA AL PERÍODO ENERO-ABRIL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Tenerife.Elaboración: Turismo de Tenerife</t>
    </r>
  </si>
  <si>
    <t>ÍNDICE DE SATISFACCIÓN DE LOS TURISTAS
(escala 1-10)</t>
  </si>
  <si>
    <t>Diferencia Invierno 
08-09/09-10</t>
  </si>
  <si>
    <t>Diferencia Invierno 
09-10/10-11</t>
  </si>
  <si>
    <t>dif.11/10</t>
  </si>
  <si>
    <t>Factores naturales</t>
  </si>
  <si>
    <t>Factores alojativos</t>
  </si>
  <si>
    <t>Servicios e infraestructuras</t>
  </si>
  <si>
    <t>Factores ambientales</t>
  </si>
  <si>
    <t>Media de satisfacción factores</t>
  </si>
  <si>
    <t>Factores genéricos</t>
  </si>
  <si>
    <t>Oferta de restauración</t>
  </si>
  <si>
    <t>Oferta comercial</t>
  </si>
  <si>
    <t>Oferta de actividades y ocio</t>
  </si>
  <si>
    <t>Satisfacción global percibida*</t>
  </si>
  <si>
    <t>n.d</t>
  </si>
  <si>
    <t>*El Índice de satisfacción corresponde a la media de todos los factores.  La satisfacción global percibida es un índice dado por el turista, (se comienza a medir en 2009)
Fuente: Encuesta al Turismo Receptivo Cabildo Tenerife. Elaboración: Turismo de Tenerife</t>
  </si>
  <si>
    <t>nueva versión</t>
  </si>
  <si>
    <t>ORDEN DE IMPORTANCIA DE LOS FACTORES EN SU VIAJE
(escala 1-8)</t>
  </si>
  <si>
    <t>*indica orden: EL DATO ES UNA MEDIA DEL ORDEN DE IMPORTANCIA ASIGNADO: CUÁNTO MÁS CERCANO ES A UNO, MÁS IMPORTANTE ES PARA EL TURISTA.
Fuente: Encuesta al Turismo Receptivo Cabildo Tenerife. Elaboración: Turismo de Tenerife</t>
  </si>
  <si>
    <t>2010**</t>
  </si>
  <si>
    <t>*indica orden: EL DATO ES UNA MEDIA DEL ORDEN DE IMPORTANCIA ASIGNADO: CUÁNTO MÁS CERCANO ES A UNO, MÁS IMPORTANTE ES PARA EL TURISTA.
**Dato referido al período julio-diciembre 2010
Fuente: Encuesta al Turismo Receptivo Cabildo Tenerife. Elaboración: Turismo de Tenerife</t>
  </si>
  <si>
    <t>SATISFACCIÓN GLOBAL DE LOS TURISTAS CON SU VIAJE A TENERIFE POR NACIONALIDADES</t>
  </si>
  <si>
    <t>Dif.11/10</t>
  </si>
  <si>
    <t xml:space="preserve"> La satisfacción global es un índice dado por el turista, (se comienza a medir en 2009)
FUENTE: Encuesta al Turismo Receptivo, Cabildo Insular de Tenerife. ELABORACIÓN: Turismo de Tenerife</t>
  </si>
  <si>
    <t>ÍNDICE DE SATISFACCIÓN DE LOS TURISTAS CON DIFERENTES ASPECTOS DEL VIAJE 
(Escala 1 a 10)</t>
  </si>
  <si>
    <t>Satisfacción media</t>
  </si>
  <si>
    <t>Diferencia  I semestre 10/09</t>
  </si>
  <si>
    <t>Diferencia  I semestre 11/10</t>
  </si>
  <si>
    <t>ÍNDICE MEDIO DE SATISFACCIÓN GLOBAL</t>
  </si>
  <si>
    <t>nd</t>
  </si>
  <si>
    <t>ÍNDICE SATISFACCIÓN  MEDIA DE FACTORES</t>
  </si>
  <si>
    <t>Calidad alojamiento</t>
  </si>
  <si>
    <t>Trato alojamiento</t>
  </si>
  <si>
    <t>Calidad de la comida/ bebida en el alojamiento</t>
  </si>
  <si>
    <t>Precios del alojamiento</t>
  </si>
  <si>
    <t>Piscinas del alojamiento</t>
  </si>
  <si>
    <r>
      <t>Calidad ambiental de la zona turística</t>
    </r>
    <r>
      <rPr>
        <b/>
        <sz val="8"/>
        <color theme="3" tint="-0.249977111117893"/>
        <rFont val="Calibri"/>
        <family val="2"/>
        <scheme val="minor"/>
      </rPr>
      <t xml:space="preserve"> (ruidos, contaminación, etc.)</t>
    </r>
  </si>
  <si>
    <r>
      <t xml:space="preserve">Limpieza pública </t>
    </r>
    <r>
      <rPr>
        <b/>
        <sz val="8"/>
        <color theme="3" tint="-0.249977111117893"/>
        <rFont val="Calibri"/>
        <family val="2"/>
        <scheme val="minor"/>
      </rPr>
      <t>(calles, locales,…)</t>
    </r>
  </si>
  <si>
    <t>La estética / paisaje urbano del centro de vacaciones</t>
  </si>
  <si>
    <t>Tranquilidad / relax</t>
  </si>
  <si>
    <t>Paisaje natural / naturaleza</t>
  </si>
  <si>
    <t>El sol</t>
  </si>
  <si>
    <t>La temperatura</t>
  </si>
  <si>
    <t>El baño en el mar</t>
  </si>
  <si>
    <t>Las playas</t>
  </si>
  <si>
    <t>Calidad de restaurantes y bares</t>
  </si>
  <si>
    <t>Oferta de productos y gastronomía local</t>
  </si>
  <si>
    <t>El trato del personal</t>
  </si>
  <si>
    <t>Los precios de comidas y bebidas en bares y restaurantes</t>
  </si>
  <si>
    <t>Actividades en la naturaleza</t>
  </si>
  <si>
    <t>Instalaciones / actividades deportivas</t>
  </si>
  <si>
    <t>Oferta de ocio nocturno</t>
  </si>
  <si>
    <t>Instalaciones / recreo para niños</t>
  </si>
  <si>
    <t>Actividades culturales</t>
  </si>
  <si>
    <t>Seguridad personal</t>
  </si>
  <si>
    <t>Asistencia médica-sanitaria</t>
  </si>
  <si>
    <r>
      <t xml:space="preserve">Transporte público </t>
    </r>
    <r>
      <rPr>
        <b/>
        <sz val="8"/>
        <color theme="3" tint="-0.249977111117893"/>
        <rFont val="Calibri"/>
        <family val="2"/>
        <scheme val="minor"/>
      </rPr>
      <t>(taxis, autobuses)</t>
    </r>
  </si>
  <si>
    <t>Servicio de alquiler coches</t>
  </si>
  <si>
    <t>Estado de las carreteras</t>
  </si>
  <si>
    <t>Información y señalización turística en Tenerife</t>
  </si>
  <si>
    <t>Hospitalidad de la población local</t>
  </si>
  <si>
    <r>
      <t xml:space="preserve">Elementos de identidad local </t>
    </r>
    <r>
      <rPr>
        <b/>
        <sz val="8"/>
        <color theme="3" tint="-0.249977111117893"/>
        <rFont val="Calibri"/>
        <family val="2"/>
        <scheme val="minor"/>
      </rPr>
      <t>(tradiciones culturales, patrimonio, folklore, etc.)</t>
    </r>
  </si>
  <si>
    <t>Precios en general en Tenerife</t>
  </si>
  <si>
    <t>Calidad y variedad del comercio de alimentación</t>
  </si>
  <si>
    <t>Calidad y variedad del resto del comercio</t>
  </si>
  <si>
    <t>Precio del comercio</t>
  </si>
  <si>
    <t xml:space="preserve">*El Índice de satisfacción corresponde a la media de todos los factores.  La satisfacción global es un índice dado por el turista, (se comienza a medir en 2009)
FUENTE: Encuesta al Turismo Receptivo, Cabildo Insular de Tenerife. ELABORACIÓN: Turismo de Tenerife </t>
  </si>
  <si>
    <t>ASPECTOS NEGATIVOS QUE LOS TURISTAS OBSERVAN EN SU VIAJE A TENERIFE 
(Escala 1 a 10)</t>
  </si>
  <si>
    <t>NO SE QUEJAN</t>
  </si>
  <si>
    <t>SE QUEJAN</t>
  </si>
  <si>
    <t>Factores de queja de los turistas</t>
  </si>
  <si>
    <t>Actividades realizadas en sus vacaciones</t>
  </si>
  <si>
    <t>Aeropuertos</t>
  </si>
  <si>
    <t>Carreteras y tráfico urbano</t>
  </si>
  <si>
    <t>Clima</t>
  </si>
  <si>
    <t>Infraestructura urbana</t>
  </si>
  <si>
    <t>Medioambiente natural</t>
  </si>
  <si>
    <t>Medioambiente urbano</t>
  </si>
  <si>
    <t>Playas-mar</t>
  </si>
  <si>
    <t>Calidad de los restaurantes y bub</t>
  </si>
  <si>
    <t>Comercio no alimenticio</t>
  </si>
  <si>
    <t xml:space="preserve">Tenerife en general </t>
  </si>
  <si>
    <t>Venta callejera</t>
  </si>
  <si>
    <t>Reflejo de la crisis</t>
  </si>
  <si>
    <t>RELACIÓN CON ACOMPAÑANTES (%)</t>
  </si>
  <si>
    <t>EDAD MEDIA DE LOS TURISTAS DE TENERIFE POR MERCADOS</t>
  </si>
  <si>
    <t>DISTRIBUCIÓN POR EDADES DE LOS TURISTAS EN TENERIFE (%)</t>
  </si>
  <si>
    <t xml:space="preserve">DISTRIBUCIÓN DEL GASTO DE LOS TURISTAS EN DESTINO 
</t>
  </si>
  <si>
    <t>var. Invierno 08-09/09-10</t>
  </si>
  <si>
    <t>Invierno 08-09/09-10</t>
  </si>
  <si>
    <t>Invierno 09-10/10-11</t>
  </si>
  <si>
    <t>Dif. I semestre 10/09</t>
  </si>
  <si>
    <t>Dif. I semestre 11/10</t>
  </si>
  <si>
    <t>Dif 10/09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</si>
</sst>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%"/>
    <numFmt numFmtId="167" formatCode="#,##0.0"/>
    <numFmt numFmtId="169" formatCode="_-* #,##0.00\ [$€-1]_-;\-* #,##0.00\ [$€-1]_-;_-* &quot;-&quot;??\ [$€-1]_-"/>
  </numFmts>
  <fonts count="29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3" tint="-0.249977111117893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i/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10"/>
      <color rgb="FF00008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color theme="3" tint="-0.249977111117893"/>
      <name val="Calibri"/>
      <family val="2"/>
      <scheme val="minor"/>
    </font>
    <font>
      <b/>
      <sz val="8"/>
      <color theme="3" tint="-0.249977111117893"/>
      <name val="Arial"/>
      <family val="2"/>
    </font>
    <font>
      <i/>
      <sz val="10"/>
      <color theme="3" tint="-0.249977111117893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indexed="9"/>
      <name val="Arial"/>
      <family val="2"/>
    </font>
    <font>
      <b/>
      <sz val="1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3" fontId="8" fillId="0" borderId="0">
      <alignment vertical="center"/>
    </xf>
    <xf numFmtId="0" fontId="8" fillId="0" borderId="0"/>
    <xf numFmtId="169" fontId="8" fillId="0" borderId="0" applyFont="0" applyFill="0" applyBorder="0" applyAlignment="0" applyProtection="0"/>
    <xf numFmtId="0" fontId="1" fillId="0" borderId="0"/>
  </cellStyleXfs>
  <cellXfs count="364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vertical="center" wrapText="1"/>
      <protection hidden="1"/>
    </xf>
    <xf numFmtId="0" fontId="6" fillId="5" borderId="0" xfId="0" applyFont="1" applyFill="1" applyBorder="1" applyAlignment="1" applyProtection="1">
      <alignment horizontal="right"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/>
      <protection hidden="1"/>
    </xf>
    <xf numFmtId="16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/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16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Protection="1">
      <protection hidden="1"/>
    </xf>
    <xf numFmtId="164" fontId="0" fillId="0" borderId="0" xfId="0" applyNumberFormat="1"/>
    <xf numFmtId="165" fontId="0" fillId="0" borderId="0" xfId="1" applyNumberFormat="1" applyFont="1"/>
    <xf numFmtId="0" fontId="14" fillId="8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8" borderId="0" xfId="0" applyNumberFormat="1" applyFont="1" applyFill="1" applyBorder="1" applyAlignment="1" applyProtection="1">
      <alignment horizontal="center" vertical="center"/>
      <protection hidden="1"/>
    </xf>
    <xf numFmtId="0" fontId="14" fillId="8" borderId="0" xfId="0" applyNumberFormat="1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Border="1" applyAlignment="1" applyProtection="1">
      <alignment vertical="center" wrapText="1"/>
      <protection hidden="1"/>
    </xf>
    <xf numFmtId="0" fontId="11" fillId="9" borderId="0" xfId="0" applyFont="1" applyFill="1" applyBorder="1" applyAlignment="1" applyProtection="1">
      <alignment horizontal="right" vertical="center" wrapText="1"/>
      <protection hidden="1"/>
    </xf>
    <xf numFmtId="0" fontId="11" fillId="7" borderId="0" xfId="0" applyFont="1" applyFill="1" applyBorder="1" applyAlignment="1" applyProtection="1">
      <alignment vertical="center" wrapText="1"/>
      <protection hidden="1"/>
    </xf>
    <xf numFmtId="164" fontId="5" fillId="7" borderId="0" xfId="0" applyNumberFormat="1" applyFont="1" applyFill="1" applyBorder="1" applyAlignment="1" applyProtection="1">
      <alignment vertical="center" wrapText="1"/>
      <protection hidden="1"/>
    </xf>
    <xf numFmtId="165" fontId="5" fillId="7" borderId="0" xfId="1" applyNumberFormat="1" applyFont="1" applyFill="1" applyBorder="1" applyAlignment="1" applyProtection="1">
      <alignment vertical="center" wrapText="1"/>
      <protection hidden="1"/>
    </xf>
    <xf numFmtId="0" fontId="15" fillId="10" borderId="0" xfId="0" applyFont="1" applyFill="1" applyBorder="1" applyAlignment="1" applyProtection="1">
      <alignment vertical="center" wrapText="1"/>
      <protection hidden="1"/>
    </xf>
    <xf numFmtId="2" fontId="11" fillId="10" borderId="0" xfId="0" applyNumberFormat="1" applyFont="1" applyFill="1" applyBorder="1" applyAlignment="1" applyProtection="1">
      <alignment vertical="center" wrapText="1"/>
      <protection hidden="1"/>
    </xf>
    <xf numFmtId="165" fontId="11" fillId="10" borderId="0" xfId="1" applyNumberFormat="1" applyFont="1" applyFill="1" applyBorder="1" applyAlignment="1" applyProtection="1">
      <alignment vertical="center" wrapText="1"/>
      <protection hidden="1"/>
    </xf>
    <xf numFmtId="0" fontId="16" fillId="9" borderId="0" xfId="0" applyFont="1" applyFill="1" applyBorder="1" applyAlignment="1" applyProtection="1">
      <alignment horizontal="left" vertical="center" wrapText="1"/>
      <protection hidden="1"/>
    </xf>
    <xf numFmtId="0" fontId="16" fillId="9" borderId="0" xfId="0" applyFont="1" applyFill="1" applyBorder="1" applyAlignment="1" applyProtection="1">
      <alignment horizontal="left" vertical="center" wrapText="1"/>
      <protection hidden="1"/>
    </xf>
    <xf numFmtId="0" fontId="17" fillId="6" borderId="0" xfId="0" applyFont="1" applyFill="1" applyAlignment="1">
      <alignment horizontal="center" vertical="center"/>
    </xf>
    <xf numFmtId="0" fontId="12" fillId="3" borderId="0" xfId="0" applyFont="1" applyFill="1" applyBorder="1" applyAlignment="1" applyProtection="1">
      <alignment horizontal="right" vertical="center" wrapText="1"/>
      <protection hidden="1"/>
    </xf>
    <xf numFmtId="164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vertical="center" wrapText="1"/>
      <protection hidden="1"/>
    </xf>
    <xf numFmtId="164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2" fillId="7" borderId="0" xfId="0" applyFont="1" applyFill="1" applyBorder="1" applyAlignment="1" applyProtection="1">
      <alignment horizontal="right" vertical="center" wrapText="1"/>
      <protection hidden="1"/>
    </xf>
    <xf numFmtId="0" fontId="6" fillId="4" borderId="0" xfId="0" applyFont="1" applyFill="1" applyBorder="1" applyAlignment="1" applyProtection="1">
      <alignment vertical="center" wrapText="1"/>
      <protection hidden="1"/>
    </xf>
    <xf numFmtId="0" fontId="13" fillId="9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0" fontId="3" fillId="0" borderId="0" xfId="0" applyFont="1"/>
    <xf numFmtId="0" fontId="6" fillId="5" borderId="0" xfId="0" applyFont="1" applyFill="1" applyBorder="1" applyAlignment="1" applyProtection="1">
      <alignment vertical="center"/>
      <protection hidden="1"/>
    </xf>
    <xf numFmtId="0" fontId="6" fillId="7" borderId="0" xfId="0" applyFont="1" applyFill="1" applyBorder="1" applyAlignment="1" applyProtection="1">
      <alignment vertical="center"/>
      <protection hidden="1"/>
    </xf>
    <xf numFmtId="164" fontId="7" fillId="7" borderId="0" xfId="0" applyNumberFormat="1" applyFont="1" applyFill="1" applyBorder="1" applyAlignment="1" applyProtection="1">
      <alignment vertical="center"/>
      <protection hidden="1"/>
    </xf>
    <xf numFmtId="165" fontId="7" fillId="5" borderId="0" xfId="1" applyNumberFormat="1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4" fontId="6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center" wrapText="1"/>
      <protection hidden="1"/>
    </xf>
    <xf numFmtId="0" fontId="19" fillId="0" borderId="0" xfId="0" applyFont="1"/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7" fillId="7" borderId="0" xfId="0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center" vertical="center"/>
      <protection hidden="1"/>
    </xf>
    <xf numFmtId="4" fontId="6" fillId="4" borderId="0" xfId="0" applyNumberFormat="1" applyFont="1" applyFill="1" applyBorder="1" applyAlignment="1" applyProtection="1">
      <alignment horizontal="right" vertical="center"/>
      <protection hidden="1"/>
    </xf>
    <xf numFmtId="165" fontId="7" fillId="4" borderId="0" xfId="1" applyNumberFormat="1" applyFont="1" applyFill="1" applyBorder="1" applyAlignment="1" applyProtection="1">
      <alignment horizontal="center" vertical="center"/>
      <protection hidden="1"/>
    </xf>
    <xf numFmtId="164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4" fontId="6" fillId="4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16" fillId="5" borderId="0" xfId="0" applyFont="1" applyFill="1" applyBorder="1" applyAlignment="1" applyProtection="1">
      <alignment horizontal="left" vertical="center" wrapText="1"/>
      <protection hidden="1"/>
    </xf>
    <xf numFmtId="0" fontId="6" fillId="9" borderId="0" xfId="0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vertical="center"/>
      <protection hidden="1"/>
    </xf>
    <xf numFmtId="165" fontId="6" fillId="5" borderId="0" xfId="1" applyNumberFormat="1" applyFont="1" applyFill="1" applyBorder="1" applyAlignment="1" applyProtection="1">
      <alignment horizontal="right" vertical="center"/>
      <protection hidden="1"/>
    </xf>
    <xf numFmtId="0" fontId="12" fillId="7" borderId="0" xfId="0" applyFont="1" applyFill="1" applyBorder="1" applyAlignment="1" applyProtection="1">
      <alignment horizontal="right" vertical="center"/>
      <protection hidden="1"/>
    </xf>
    <xf numFmtId="4" fontId="22" fillId="7" borderId="0" xfId="0" applyNumberFormat="1" applyFont="1" applyFill="1" applyBorder="1" applyAlignment="1" applyProtection="1">
      <alignment vertical="center"/>
      <protection hidden="1"/>
    </xf>
    <xf numFmtId="165" fontId="12" fillId="5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4" fontId="7" fillId="0" borderId="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 applyProtection="1">
      <alignment vertical="center"/>
      <protection hidden="1"/>
    </xf>
    <xf numFmtId="4" fontId="7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 applyFill="1" applyBorder="1" applyAlignment="1" applyProtection="1">
      <alignment horizontal="right" vertical="center"/>
      <protection hidden="1"/>
    </xf>
    <xf numFmtId="4" fontId="22" fillId="0" borderId="0" xfId="0" applyNumberFormat="1" applyFont="1" applyFill="1" applyBorder="1" applyAlignment="1" applyProtection="1">
      <alignment horizontal="right" vertical="center"/>
      <protection hidden="1"/>
    </xf>
    <xf numFmtId="4" fontId="22" fillId="0" borderId="0" xfId="0" applyNumberFormat="1" applyFont="1" applyFill="1" applyBorder="1" applyAlignment="1" applyProtection="1">
      <alignment vertical="center"/>
      <protection hidden="1"/>
    </xf>
    <xf numFmtId="0" fontId="11" fillId="6" borderId="0" xfId="2" applyFont="1" applyFill="1" applyAlignment="1" applyProtection="1">
      <alignment horizontal="center" vertical="center"/>
    </xf>
    <xf numFmtId="4" fontId="7" fillId="7" borderId="0" xfId="0" quotePrefix="1" applyNumberFormat="1" applyFont="1" applyFill="1" applyBorder="1" applyAlignment="1" applyProtection="1">
      <alignment vertical="center"/>
      <protection hidden="1"/>
    </xf>
    <xf numFmtId="4" fontId="22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6" fillId="5" borderId="0" xfId="1" quotePrefix="1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right" vertical="center"/>
      <protection hidden="1"/>
    </xf>
    <xf numFmtId="4" fontId="7" fillId="4" borderId="0" xfId="0" quotePrefix="1" applyNumberFormat="1" applyFont="1" applyFill="1" applyBorder="1" applyAlignment="1" applyProtection="1">
      <alignment vertical="center"/>
      <protection hidden="1"/>
    </xf>
    <xf numFmtId="165" fontId="7" fillId="4" borderId="0" xfId="1" applyNumberFormat="1" applyFont="1" applyFill="1" applyBorder="1" applyAlignment="1" applyProtection="1">
      <alignment horizontal="right" vertical="center"/>
      <protection hidden="1"/>
    </xf>
    <xf numFmtId="0" fontId="13" fillId="9" borderId="0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 applyAlignment="1" applyProtection="1">
      <alignment horizontal="right" vertical="center"/>
      <protection hidden="1"/>
    </xf>
    <xf numFmtId="4" fontId="22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17" fillId="6" borderId="0" xfId="2" applyFont="1" applyFill="1" applyAlignment="1" applyProtection="1">
      <alignment horizontal="center" vertical="center"/>
    </xf>
    <xf numFmtId="0" fontId="24" fillId="0" borderId="0" xfId="0" applyFont="1"/>
    <xf numFmtId="0" fontId="6" fillId="6" borderId="0" xfId="3" applyFont="1" applyFill="1" applyBorder="1" applyAlignment="1" applyProtection="1">
      <alignment horizontal="right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6" fillId="7" borderId="0" xfId="0" applyFont="1" applyFill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Protection="1"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/>
      <protection hidden="1"/>
    </xf>
    <xf numFmtId="0" fontId="6" fillId="4" borderId="0" xfId="0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11" borderId="0" xfId="1" applyNumberFormat="1" applyFont="1" applyFill="1" applyBorder="1" applyAlignment="1" applyProtection="1">
      <alignment horizontal="right" vertical="center" wrapText="1"/>
      <protection hidden="1"/>
    </xf>
    <xf numFmtId="165" fontId="7" fillId="11" borderId="0" xfId="1" applyNumberFormat="1" applyFont="1" applyFill="1" applyBorder="1" applyAlignment="1" applyProtection="1">
      <alignment vertical="center"/>
      <protection hidden="1"/>
    </xf>
    <xf numFmtId="0" fontId="8" fillId="7" borderId="0" xfId="3" applyFont="1" applyFill="1" applyAlignment="1">
      <alignment vertical="center" wrapText="1"/>
    </xf>
    <xf numFmtId="0" fontId="6" fillId="5" borderId="0" xfId="3" applyFont="1" applyFill="1" applyBorder="1" applyAlignment="1" applyProtection="1">
      <alignment horizontal="center" wrapText="1"/>
      <protection hidden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3" applyFont="1" applyFill="1" applyBorder="1" applyAlignment="1" applyProtection="1">
      <alignment horizontal="right" vertical="center" wrapText="1"/>
      <protection hidden="1"/>
    </xf>
    <xf numFmtId="0" fontId="6" fillId="7" borderId="0" xfId="3" applyFont="1" applyFill="1" applyBorder="1" applyAlignment="1" applyProtection="1">
      <alignment vertical="center" wrapText="1"/>
      <protection hidden="1"/>
    </xf>
    <xf numFmtId="4" fontId="7" fillId="7" borderId="0" xfId="3" applyNumberFormat="1" applyFont="1" applyFill="1" applyBorder="1" applyAlignment="1" applyProtection="1">
      <alignment horizontal="right" vertical="center" wrapText="1"/>
      <protection hidden="1"/>
    </xf>
    <xf numFmtId="165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2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26" fillId="2" borderId="0" xfId="3" applyFont="1" applyFill="1" applyBorder="1" applyAlignment="1" applyProtection="1">
      <alignment horizontal="center" vertical="center" wrapText="1"/>
      <protection hidden="1"/>
    </xf>
    <xf numFmtId="0" fontId="5" fillId="5" borderId="0" xfId="0" applyFont="1" applyFill="1" applyBorder="1" applyAlignment="1" applyProtection="1">
      <alignment horizontal="right" vertical="center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1" fillId="12" borderId="0" xfId="3" applyFont="1" applyFill="1" applyBorder="1" applyAlignment="1" applyProtection="1">
      <alignment horizontal="center" vertical="center" wrapText="1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1" fillId="12" borderId="0" xfId="3" applyFont="1" applyFill="1" applyBorder="1" applyAlignment="1" applyProtection="1">
      <alignment horizontal="center" vertical="center" wrapText="1"/>
      <protection hidden="1"/>
    </xf>
    <xf numFmtId="2" fontId="5" fillId="0" borderId="0" xfId="0" applyNumberFormat="1" applyFont="1" applyFill="1" applyBorder="1" applyAlignment="1" applyProtection="1">
      <alignment vertical="center" wrapText="1"/>
      <protection hidden="1"/>
    </xf>
    <xf numFmtId="2" fontId="5" fillId="3" borderId="0" xfId="0" applyNumberFormat="1" applyFont="1" applyFill="1" applyBorder="1" applyAlignment="1" applyProtection="1">
      <alignment vertical="center" wrapText="1"/>
      <protection hidden="1"/>
    </xf>
    <xf numFmtId="165" fontId="5" fillId="7" borderId="0" xfId="1" applyNumberFormat="1" applyFont="1" applyFill="1" applyBorder="1" applyAlignment="1" applyProtection="1">
      <alignment horizontal="right" vertical="center" wrapText="1"/>
      <protection hidden="1"/>
    </xf>
    <xf numFmtId="165" fontId="5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1" fillId="7" borderId="0" xfId="0" applyFont="1" applyFill="1" applyBorder="1" applyAlignment="1" applyProtection="1">
      <alignment horizontal="left" vertical="center" wrapText="1" indent="2"/>
      <protection hidden="1"/>
    </xf>
    <xf numFmtId="2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5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11" fillId="4" borderId="0" xfId="3" applyFont="1" applyFill="1" applyBorder="1" applyAlignment="1" applyProtection="1">
      <alignment vertical="center" wrapText="1"/>
      <protection hidden="1"/>
    </xf>
    <xf numFmtId="2" fontId="11" fillId="4" borderId="0" xfId="3" applyNumberFormat="1" applyFont="1" applyFill="1" applyBorder="1" applyAlignment="1" applyProtection="1">
      <alignment vertical="center" wrapText="1"/>
      <protection hidden="1"/>
    </xf>
    <xf numFmtId="165" fontId="5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16" fillId="9" borderId="0" xfId="3" applyFont="1" applyFill="1" applyBorder="1" applyAlignment="1" applyProtection="1">
      <alignment horizontal="left" vertical="center" wrapText="1"/>
      <protection hidden="1"/>
    </xf>
    <xf numFmtId="0" fontId="5" fillId="7" borderId="0" xfId="3" applyFont="1" applyFill="1" applyAlignment="1">
      <alignment vertical="center" wrapText="1"/>
    </xf>
    <xf numFmtId="0" fontId="5" fillId="6" borderId="0" xfId="0" applyFont="1" applyFill="1" applyBorder="1" applyAlignment="1" applyProtection="1">
      <alignment horizontal="right" vertical="center"/>
      <protection hidden="1"/>
    </xf>
    <xf numFmtId="0" fontId="5" fillId="7" borderId="0" xfId="0" applyFont="1" applyFill="1" applyBorder="1" applyAlignment="1" applyProtection="1">
      <alignment vertical="center" wrapText="1"/>
      <protection hidden="1"/>
    </xf>
    <xf numFmtId="2" fontId="5" fillId="5" borderId="0" xfId="0" applyNumberFormat="1" applyFont="1" applyFill="1" applyBorder="1" applyAlignment="1" applyProtection="1">
      <alignment vertical="center" wrapText="1"/>
      <protection hidden="1"/>
    </xf>
    <xf numFmtId="2" fontId="5" fillId="7" borderId="0" xfId="0" applyNumberFormat="1" applyFont="1" applyFill="1" applyBorder="1" applyAlignment="1" applyProtection="1">
      <alignment vertical="center" wrapText="1"/>
      <protection hidden="1"/>
    </xf>
    <xf numFmtId="2" fontId="0" fillId="0" borderId="0" xfId="0" applyNumberFormat="1"/>
    <xf numFmtId="0" fontId="5" fillId="7" borderId="0" xfId="0" applyFont="1" applyFill="1" applyBorder="1" applyAlignment="1" applyProtection="1">
      <alignment horizontal="right" vertical="center" wrapText="1"/>
      <protection hidden="1"/>
    </xf>
    <xf numFmtId="0" fontId="11" fillId="10" borderId="0" xfId="3" applyFont="1" applyFill="1" applyBorder="1" applyAlignment="1" applyProtection="1">
      <alignment vertical="center" wrapText="1"/>
      <protection hidden="1"/>
    </xf>
    <xf numFmtId="2" fontId="11" fillId="10" borderId="0" xfId="3" applyNumberFormat="1" applyFont="1" applyFill="1" applyBorder="1" applyAlignment="1" applyProtection="1">
      <alignment vertical="center" wrapText="1"/>
      <protection hidden="1"/>
    </xf>
    <xf numFmtId="165" fontId="5" fillId="10" borderId="0" xfId="1" applyNumberFormat="1" applyFont="1" applyFill="1" applyBorder="1" applyAlignment="1" applyProtection="1">
      <alignment horizontal="right" vertical="center" wrapText="1"/>
      <protection hidden="1"/>
    </xf>
    <xf numFmtId="0" fontId="10" fillId="2" borderId="0" xfId="3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right" vertical="center"/>
      <protection hidden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12" borderId="0" xfId="3" applyFont="1" applyFill="1" applyBorder="1" applyAlignment="1" applyProtection="1">
      <alignment horizontal="center" vertical="center" wrapText="1"/>
      <protection hidden="1"/>
    </xf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12" borderId="0" xfId="3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7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right" vertical="center" wrapText="1"/>
      <protection hidden="1"/>
    </xf>
    <xf numFmtId="2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13" fillId="5" borderId="0" xfId="3" applyFont="1" applyFill="1" applyBorder="1" applyAlignment="1" applyProtection="1">
      <alignment horizontal="left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2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7" borderId="0" xfId="1" applyNumberFormat="1" applyFont="1" applyFill="1" applyBorder="1" applyAlignment="1" applyProtection="1">
      <alignment horizontal="right" vertical="center"/>
      <protection hidden="1"/>
    </xf>
    <xf numFmtId="0" fontId="6" fillId="7" borderId="0" xfId="0" applyFont="1" applyFill="1" applyBorder="1" applyAlignment="1" applyProtection="1">
      <alignment horizontal="left" vertical="center"/>
      <protection hidden="1"/>
    </xf>
    <xf numFmtId="2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 wrapText="1"/>
      <protection hidden="1"/>
    </xf>
    <xf numFmtId="2" fontId="7" fillId="7" borderId="0" xfId="0" applyNumberFormat="1" applyFont="1" applyFill="1" applyBorder="1" applyAlignment="1" applyProtection="1">
      <alignment horizontal="center" vertical="center"/>
      <protection hidden="1"/>
    </xf>
    <xf numFmtId="2" fontId="7" fillId="7" borderId="0" xfId="0" quotePrefix="1" applyNumberFormat="1" applyFont="1" applyFill="1" applyBorder="1" applyAlignment="1" applyProtection="1">
      <alignment horizontal="center" vertical="center"/>
      <protection hidden="1"/>
    </xf>
    <xf numFmtId="0" fontId="10" fillId="13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3" fontId="7" fillId="14" borderId="0" xfId="0" applyNumberFormat="1" applyFont="1" applyFill="1" applyBorder="1" applyAlignment="1" applyProtection="1">
      <alignment horizontal="right" vertical="center" wrapText="1"/>
      <protection hidden="1"/>
    </xf>
    <xf numFmtId="3" fontId="7" fillId="15" borderId="0" xfId="0" applyNumberFormat="1" applyFont="1" applyFill="1" applyBorder="1" applyAlignment="1" applyProtection="1">
      <alignment horizontal="right" vertical="center" wrapText="1"/>
      <protection hidden="1"/>
    </xf>
    <xf numFmtId="0" fontId="26" fillId="13" borderId="0" xfId="0" applyFont="1" applyFill="1" applyBorder="1" applyAlignment="1" applyProtection="1">
      <alignment horizontal="center" vertical="center" wrapText="1"/>
      <protection hidden="1"/>
    </xf>
    <xf numFmtId="3" fontId="6" fillId="1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4" borderId="0" xfId="3" applyFont="1" applyFill="1" applyBorder="1" applyAlignment="1" applyProtection="1">
      <alignment vertical="center" wrapText="1"/>
      <protection hidden="1"/>
    </xf>
    <xf numFmtId="4" fontId="6" fillId="4" borderId="0" xfId="3" applyNumberFormat="1" applyFont="1" applyFill="1" applyBorder="1" applyAlignment="1" applyProtection="1">
      <alignment horizontal="right" vertical="center" wrapText="1"/>
      <protection hidden="1"/>
    </xf>
    <xf numFmtId="2" fontId="6" fillId="4" borderId="0" xfId="3" applyNumberFormat="1" applyFont="1" applyFill="1" applyBorder="1" applyAlignment="1" applyProtection="1">
      <alignment horizontal="right" vertical="center" wrapText="1"/>
      <protection hidden="1"/>
    </xf>
    <xf numFmtId="4" fontId="7" fillId="16" borderId="0" xfId="0" applyNumberFormat="1" applyFont="1" applyFill="1" applyBorder="1" applyAlignment="1" applyProtection="1">
      <alignment horizontal="right" vertical="center" wrapText="1"/>
      <protection hidden="1"/>
    </xf>
    <xf numFmtId="0" fontId="13" fillId="15" borderId="0" xfId="3" applyFont="1" applyFill="1" applyBorder="1" applyAlignment="1" applyProtection="1">
      <alignment horizontal="left" vertical="center" wrapText="1"/>
      <protection hidden="1"/>
    </xf>
    <xf numFmtId="0" fontId="9" fillId="0" borderId="0" xfId="0" applyFont="1"/>
    <xf numFmtId="0" fontId="8" fillId="0" borderId="0" xfId="0" applyFont="1"/>
    <xf numFmtId="3" fontId="6" fillId="4" borderId="0" xfId="3" applyNumberFormat="1" applyFont="1" applyFill="1" applyBorder="1" applyAlignment="1" applyProtection="1">
      <alignment horizontal="right" vertical="center" wrapText="1"/>
      <protection hidden="1"/>
    </xf>
    <xf numFmtId="3" fontId="7" fillId="16" borderId="0" xfId="0" applyNumberFormat="1" applyFont="1" applyFill="1" applyBorder="1" applyAlignment="1" applyProtection="1">
      <alignment horizontal="right" vertical="center" wrapText="1"/>
      <protection hidden="1"/>
    </xf>
    <xf numFmtId="3" fontId="27" fillId="4" borderId="0" xfId="3" applyNumberFormat="1" applyFont="1" applyFill="1" applyBorder="1" applyAlignment="1" applyProtection="1">
      <alignment horizontal="right" vertical="center" wrapText="1"/>
      <protection hidden="1"/>
    </xf>
    <xf numFmtId="3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3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Fill="1" applyBorder="1" applyAlignment="1" applyProtection="1">
      <alignment vertical="center" wrapText="1"/>
      <protection hidden="1"/>
    </xf>
    <xf numFmtId="167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 inden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167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Border="1" applyAlignment="1" applyProtection="1">
      <alignment horizontal="right"/>
      <protection hidden="1"/>
    </xf>
    <xf numFmtId="0" fontId="6" fillId="6" borderId="0" xfId="0" applyFont="1" applyFill="1" applyBorder="1" applyAlignment="1" applyProtection="1">
      <alignment horizontal="right"/>
      <protection hidden="1"/>
    </xf>
    <xf numFmtId="0" fontId="6" fillId="9" borderId="0" xfId="0" applyFont="1" applyFill="1" applyBorder="1" applyAlignment="1" applyProtection="1">
      <alignment horizontal="right"/>
      <protection hidden="1"/>
    </xf>
    <xf numFmtId="0" fontId="6" fillId="7" borderId="0" xfId="0" applyFont="1" applyFill="1" applyAlignment="1" applyProtection="1">
      <alignment horizontal="right"/>
      <protection hidden="1"/>
    </xf>
    <xf numFmtId="164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17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165" fontId="6" fillId="4" borderId="0" xfId="1" applyNumberFormat="1" applyFont="1" applyFill="1" applyBorder="1" applyAlignment="1" applyProtection="1">
      <alignment horizontal="right"/>
      <protection hidden="1"/>
    </xf>
    <xf numFmtId="165" fontId="6" fillId="4" borderId="0" xfId="1" applyNumberFormat="1" applyFont="1" applyFill="1" applyBorder="1" applyProtection="1">
      <protection hidden="1"/>
    </xf>
    <xf numFmtId="165" fontId="7" fillId="5" borderId="0" xfId="1" applyNumberFormat="1" applyFont="1" applyFill="1" applyBorder="1" applyAlignment="1" applyProtection="1">
      <alignment horizontal="right"/>
      <protection hidden="1"/>
    </xf>
    <xf numFmtId="165" fontId="7" fillId="5" borderId="0" xfId="1" applyNumberFormat="1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11" fillId="6" borderId="0" xfId="2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>
      <alignment vertical="center" wrapText="1"/>
    </xf>
    <xf numFmtId="0" fontId="6" fillId="5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Protection="1">
      <protection hidden="1"/>
    </xf>
    <xf numFmtId="164" fontId="7" fillId="0" borderId="0" xfId="0" applyNumberFormat="1" applyFont="1" applyFill="1" applyBorder="1" applyProtection="1">
      <protection hidden="1"/>
    </xf>
    <xf numFmtId="0" fontId="5" fillId="7" borderId="0" xfId="0" applyFont="1" applyFill="1" applyAlignment="1">
      <alignment vertical="center" wrapText="1"/>
    </xf>
    <xf numFmtId="0" fontId="10" fillId="2" borderId="0" xfId="4" applyFont="1" applyFill="1" applyBorder="1" applyAlignment="1" applyProtection="1">
      <alignment horizontal="center" vertical="center" wrapText="1"/>
      <protection hidden="1"/>
    </xf>
    <xf numFmtId="0" fontId="28" fillId="6" borderId="0" xfId="0" applyFont="1" applyFill="1" applyBorder="1" applyAlignment="1" applyProtection="1">
      <alignment horizontal="right" vertical="center" wrapText="1"/>
      <protection hidden="1"/>
    </xf>
    <xf numFmtId="2" fontId="7" fillId="7" borderId="0" xfId="0" applyNumberFormat="1" applyFont="1" applyFill="1" applyBorder="1" applyAlignment="1" applyProtection="1">
      <alignment vertical="center"/>
      <protection hidden="1"/>
    </xf>
    <xf numFmtId="0" fontId="13" fillId="5" borderId="0" xfId="0" quotePrefix="1" applyNumberFormat="1" applyFont="1" applyFill="1" applyBorder="1" applyAlignment="1" applyProtection="1">
      <alignment horizontal="left" vertical="center" wrapText="1"/>
      <protection hidden="1"/>
    </xf>
    <xf numFmtId="0" fontId="0" fillId="7" borderId="0" xfId="0" applyFill="1" applyAlignment="1" applyProtection="1">
      <alignment vertical="center"/>
      <protection hidden="1"/>
    </xf>
    <xf numFmtId="2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2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20" fillId="5" borderId="0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 applyAlignment="1" applyProtection="1">
      <alignment horizontal="left" vertical="center" wrapText="1"/>
      <protection hidden="1"/>
    </xf>
    <xf numFmtId="164" fontId="12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2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165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13" fillId="5" borderId="0" xfId="5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5" fontId="7" fillId="5" borderId="0" xfId="6" applyNumberFormat="1" applyFont="1" applyFill="1" applyBorder="1" applyAlignment="1" applyProtection="1">
      <alignment horizontal="right" vertical="center" wrapText="1"/>
      <protection hidden="1"/>
    </xf>
    <xf numFmtId="164" fontId="7" fillId="0" borderId="0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164" fontId="6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 indent="3"/>
      <protection hidden="1"/>
    </xf>
    <xf numFmtId="164" fontId="7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13" fillId="0" borderId="0" xfId="5" applyFont="1" applyFill="1" applyBorder="1" applyAlignment="1" applyProtection="1">
      <alignment horizontal="left" vertical="center" wrapText="1"/>
      <protection hidden="1"/>
    </xf>
    <xf numFmtId="0" fontId="20" fillId="6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164" fontId="6" fillId="5" borderId="0" xfId="0" applyNumberFormat="1" applyFont="1" applyFill="1" applyBorder="1" applyAlignment="1" applyProtection="1">
      <alignment vertical="center" wrapText="1"/>
      <protection hidden="1"/>
    </xf>
    <xf numFmtId="0" fontId="13" fillId="5" borderId="0" xfId="5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 applyAlignment="1" applyProtection="1">
      <alignment vertical="center" wrapText="1"/>
      <protection hidden="1"/>
    </xf>
    <xf numFmtId="164" fontId="6" fillId="5" borderId="0" xfId="0" applyNumberFormat="1" applyFont="1" applyFill="1" applyBorder="1" applyAlignment="1" applyProtection="1">
      <alignment horizontal="right" vertical="center" wrapText="1" indent="1"/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 inden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6" fillId="3" borderId="0" xfId="0" applyFont="1" applyFill="1" applyAlignment="1" applyProtection="1">
      <alignment horizontal="left" indent="10"/>
      <protection hidden="1"/>
    </xf>
    <xf numFmtId="164" fontId="7" fillId="3" borderId="0" xfId="0" applyNumberFormat="1" applyFont="1" applyFill="1" applyAlignment="1" applyProtection="1">
      <alignment horizontal="right" vertical="center" wrapText="1"/>
      <protection hidden="1"/>
    </xf>
    <xf numFmtId="165" fontId="6" fillId="3" borderId="0" xfId="1" applyNumberFormat="1" applyFont="1" applyFill="1" applyAlignment="1" applyProtection="1">
      <alignment horizontal="right" vertical="center" wrapText="1"/>
      <protection hidden="1"/>
    </xf>
    <xf numFmtId="165" fontId="6" fillId="5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right" vertical="center" wrapText="1"/>
      <protection hidden="1"/>
    </xf>
    <xf numFmtId="0" fontId="6" fillId="4" borderId="0" xfId="0" applyFont="1" applyFill="1" applyAlignment="1" applyProtection="1">
      <alignment vertical="center" wrapText="1"/>
      <protection hidden="1"/>
    </xf>
    <xf numFmtId="164" fontId="6" fillId="4" borderId="0" xfId="0" applyNumberFormat="1" applyFont="1" applyFill="1" applyAlignment="1" applyProtection="1">
      <alignment horizontal="right" vertical="center" wrapText="1"/>
      <protection hidden="1"/>
    </xf>
    <xf numFmtId="165" fontId="6" fillId="4" borderId="0" xfId="1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5" fontId="6" fillId="5" borderId="0" xfId="1" applyNumberFormat="1" applyFont="1" applyFill="1" applyProtection="1">
      <protection hidden="1"/>
    </xf>
    <xf numFmtId="164" fontId="7" fillId="0" borderId="0" xfId="0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Fill="1" applyAlignment="1" applyProtection="1">
      <alignment horizontal="center"/>
      <protection hidden="1"/>
    </xf>
    <xf numFmtId="165" fontId="6" fillId="5" borderId="0" xfId="1" quotePrefix="1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Alignment="1" applyProtection="1">
      <alignment horizontal="center" vertical="center" wrapText="1"/>
      <protection hidden="1"/>
    </xf>
    <xf numFmtId="0" fontId="0" fillId="7" borderId="0" xfId="0" applyFill="1"/>
    <xf numFmtId="164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3" borderId="0" xfId="0" applyFont="1" applyFill="1" applyBorder="1" applyAlignment="1" applyProtection="1">
      <alignment horizontal="left" vertical="center" wrapText="1" indent="1"/>
      <protection hidden="1"/>
    </xf>
    <xf numFmtId="0" fontId="8" fillId="7" borderId="0" xfId="0" applyFont="1" applyFill="1" applyAlignment="1" applyProtection="1">
      <alignment vertical="center"/>
      <protection hidden="1"/>
    </xf>
    <xf numFmtId="164" fontId="0" fillId="7" borderId="0" xfId="0" applyNumberForma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13" fillId="9" borderId="0" xfId="3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horizontal="left" vertical="center" indent="2"/>
      <protection hidden="1"/>
    </xf>
    <xf numFmtId="0" fontId="6" fillId="4" borderId="0" xfId="0" applyFont="1" applyFill="1" applyAlignment="1" applyProtection="1">
      <alignment vertical="center"/>
      <protection hidden="1"/>
    </xf>
    <xf numFmtId="167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7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7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7" fontId="0" fillId="7" borderId="0" xfId="0" applyNumberForma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center" wrapText="1" indent="1"/>
      <protection hidden="1"/>
    </xf>
    <xf numFmtId="0" fontId="9" fillId="7" borderId="0" xfId="0" applyFont="1" applyFill="1" applyAlignment="1">
      <alignment vertical="center"/>
    </xf>
    <xf numFmtId="0" fontId="0" fillId="7" borderId="0" xfId="0" applyFill="1" applyBorder="1"/>
    <xf numFmtId="164" fontId="6" fillId="0" borderId="0" xfId="0" applyNumberFormat="1" applyFont="1" applyBorder="1" applyProtection="1">
      <protection hidden="1"/>
    </xf>
    <xf numFmtId="164" fontId="7" fillId="0" borderId="0" xfId="0" applyNumberFormat="1" applyFont="1" applyBorder="1" applyAlignment="1" applyProtection="1">
      <alignment horizontal="right" vertical="center" wrapText="1"/>
      <protection hidden="1"/>
    </xf>
    <xf numFmtId="164" fontId="6" fillId="0" borderId="0" xfId="0" applyNumberFormat="1" applyFont="1" applyBorder="1" applyAlignment="1" applyProtection="1">
      <alignment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2" fontId="7" fillId="0" borderId="0" xfId="0" applyNumberFormat="1" applyFont="1" applyBorder="1" applyAlignment="1" applyProtection="1">
      <alignment horizontal="right" vertical="center" wrapText="1"/>
      <protection hidden="1"/>
    </xf>
    <xf numFmtId="2" fontId="7" fillId="5" borderId="0" xfId="0" applyNumberFormat="1" applyFont="1" applyFill="1" applyBorder="1" applyProtection="1">
      <protection hidden="1"/>
    </xf>
    <xf numFmtId="2" fontId="7" fillId="5" borderId="0" xfId="0" applyNumberFormat="1" applyFont="1" applyFill="1" applyBorder="1" applyAlignment="1" applyProtection="1">
      <alignment horizontal="right"/>
      <protection hidden="1"/>
    </xf>
    <xf numFmtId="2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2" fontId="6" fillId="3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5" fillId="7" borderId="0" xfId="0" applyFont="1" applyFill="1"/>
    <xf numFmtId="0" fontId="7" fillId="5" borderId="0" xfId="0" applyFont="1" applyFill="1" applyBorder="1" applyAlignment="1" applyProtection="1">
      <alignment horizontal="center"/>
      <protection hidden="1"/>
    </xf>
    <xf numFmtId="2" fontId="7" fillId="0" borderId="0" xfId="0" applyNumberFormat="1" applyFont="1" applyBorder="1" applyProtection="1">
      <protection hidden="1"/>
    </xf>
    <xf numFmtId="0" fontId="19" fillId="4" borderId="0" xfId="0" applyFont="1" applyFill="1"/>
    <xf numFmtId="2" fontId="7" fillId="5" borderId="0" xfId="0" quotePrefix="1" applyNumberFormat="1" applyFont="1" applyFill="1" applyBorder="1" applyProtection="1">
      <protection hidden="1"/>
    </xf>
    <xf numFmtId="0" fontId="8" fillId="7" borderId="0" xfId="0" applyFont="1" applyFill="1"/>
    <xf numFmtId="0" fontId="8" fillId="0" borderId="0" xfId="7"/>
    <xf numFmtId="0" fontId="10" fillId="2" borderId="0" xfId="7" applyFont="1" applyFill="1" applyAlignment="1" applyProtection="1">
      <alignment horizontal="center" vertical="center" wrapText="1"/>
      <protection hidden="1"/>
    </xf>
    <xf numFmtId="0" fontId="6" fillId="7" borderId="0" xfId="7" applyFont="1" applyFill="1" applyProtection="1">
      <protection hidden="1"/>
    </xf>
    <xf numFmtId="2" fontId="7" fillId="7" borderId="0" xfId="7" applyNumberFormat="1" applyFont="1" applyFill="1" applyBorder="1" applyAlignment="1" applyProtection="1">
      <alignment horizontal="right" vertical="center" wrapText="1"/>
      <protection hidden="1"/>
    </xf>
    <xf numFmtId="0" fontId="6" fillId="4" borderId="0" xfId="7" applyFont="1" applyFill="1" applyProtection="1">
      <protection hidden="1"/>
    </xf>
    <xf numFmtId="2" fontId="6" fillId="4" borderId="0" xfId="7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7" applyFont="1" applyFill="1" applyProtection="1">
      <protection hidden="1"/>
    </xf>
    <xf numFmtId="2" fontId="7" fillId="0" borderId="0" xfId="7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7" applyFont="1"/>
    <xf numFmtId="0" fontId="10" fillId="2" borderId="0" xfId="4" applyFont="1" applyFill="1" applyBorder="1" applyAlignment="1">
      <alignment horizontal="center" vertical="center" wrapText="1"/>
    </xf>
    <xf numFmtId="0" fontId="6" fillId="18" borderId="0" xfId="4" applyFont="1" applyFill="1" applyBorder="1" applyAlignment="1">
      <alignment vertical="center" wrapText="1"/>
    </xf>
    <xf numFmtId="2" fontId="6" fillId="18" borderId="0" xfId="8" applyNumberFormat="1" applyFont="1" applyFill="1" applyBorder="1" applyAlignment="1">
      <alignment horizontal="right" vertical="center" wrapText="1"/>
    </xf>
    <xf numFmtId="0" fontId="6" fillId="4" borderId="0" xfId="4" applyFont="1" applyFill="1" applyBorder="1" applyAlignment="1">
      <alignment vertical="center" wrapText="1"/>
    </xf>
    <xf numFmtId="2" fontId="6" fillId="4" borderId="0" xfId="8" applyNumberFormat="1" applyFont="1" applyFill="1" applyBorder="1" applyAlignment="1">
      <alignment horizontal="right" vertical="center" wrapText="1"/>
    </xf>
    <xf numFmtId="3" fontId="6" fillId="0" borderId="0" xfId="8" applyFont="1" applyFill="1" applyBorder="1" applyAlignment="1">
      <alignment vertical="center" wrapText="1"/>
    </xf>
    <xf numFmtId="2" fontId="6" fillId="0" borderId="0" xfId="8" applyNumberFormat="1" applyFont="1" applyFill="1" applyBorder="1" applyAlignment="1">
      <alignment horizontal="right" vertical="center" wrapText="1"/>
    </xf>
    <xf numFmtId="3" fontId="6" fillId="3" borderId="0" xfId="8" applyFont="1" applyFill="1" applyBorder="1" applyAlignment="1">
      <alignment horizontal="left" vertical="center" wrapText="1" indent="3"/>
    </xf>
    <xf numFmtId="2" fontId="7" fillId="3" borderId="0" xfId="8" applyNumberFormat="1" applyFont="1" applyFill="1" applyBorder="1" applyAlignment="1">
      <alignment horizontal="right" vertical="center" wrapText="1"/>
    </xf>
    <xf numFmtId="0" fontId="6" fillId="0" borderId="0" xfId="4" applyFont="1" applyFill="1" applyBorder="1" applyAlignment="1">
      <alignment vertical="center" wrapText="1"/>
    </xf>
    <xf numFmtId="2" fontId="6" fillId="0" borderId="0" xfId="4" applyNumberFormat="1" applyFont="1" applyFill="1" applyBorder="1" applyAlignment="1">
      <alignment horizontal="right" vertical="center" wrapText="1"/>
    </xf>
    <xf numFmtId="2" fontId="7" fillId="18" borderId="0" xfId="8" applyNumberFormat="1" applyFont="1" applyFill="1" applyBorder="1" applyAlignment="1">
      <alignment horizontal="right" vertical="center" wrapText="1"/>
    </xf>
    <xf numFmtId="2" fontId="6" fillId="18" borderId="0" xfId="4" applyNumberFormat="1" applyFont="1" applyFill="1" applyBorder="1" applyAlignment="1">
      <alignment horizontal="right" vertical="center" wrapText="1"/>
    </xf>
    <xf numFmtId="3" fontId="13" fillId="5" borderId="0" xfId="8" applyFont="1" applyFill="1" applyBorder="1" applyAlignment="1">
      <alignment horizontal="left" vertical="center" wrapText="1"/>
    </xf>
    <xf numFmtId="164" fontId="6" fillId="18" borderId="0" xfId="8" applyNumberFormat="1" applyFont="1" applyFill="1" applyBorder="1" applyAlignment="1">
      <alignment horizontal="right" vertical="center" wrapText="1"/>
    </xf>
    <xf numFmtId="165" fontId="6" fillId="18" borderId="0" xfId="1" applyNumberFormat="1" applyFont="1" applyFill="1" applyBorder="1" applyAlignment="1">
      <alignment horizontal="right" vertical="center" wrapText="1"/>
    </xf>
    <xf numFmtId="164" fontId="6" fillId="4" borderId="0" xfId="8" applyNumberFormat="1" applyFont="1" applyFill="1" applyBorder="1" applyAlignment="1">
      <alignment horizontal="right" vertical="center" wrapText="1"/>
    </xf>
    <xf numFmtId="165" fontId="6" fillId="4" borderId="0" xfId="1" applyNumberFormat="1" applyFont="1" applyFill="1" applyBorder="1" applyAlignment="1">
      <alignment horizontal="right" vertical="center" wrapText="1"/>
    </xf>
    <xf numFmtId="3" fontId="6" fillId="3" borderId="0" xfId="8" applyFont="1" applyFill="1" applyBorder="1" applyAlignment="1">
      <alignment horizontal="center" vertical="center" wrapText="1"/>
    </xf>
    <xf numFmtId="2" fontId="6" fillId="3" borderId="0" xfId="8" applyNumberFormat="1" applyFont="1" applyFill="1" applyBorder="1" applyAlignment="1">
      <alignment horizontal="right" vertical="center" wrapText="1"/>
    </xf>
    <xf numFmtId="3" fontId="6" fillId="7" borderId="0" xfId="8" applyFont="1" applyFill="1" applyBorder="1" applyAlignment="1">
      <alignment horizontal="left" vertical="center" wrapText="1" indent="1"/>
    </xf>
    <xf numFmtId="2" fontId="7" fillId="7" borderId="0" xfId="8" applyNumberFormat="1" applyFont="1" applyFill="1" applyBorder="1" applyAlignment="1">
      <alignment horizontal="right" vertical="center" wrapText="1"/>
    </xf>
    <xf numFmtId="165" fontId="7" fillId="5" borderId="0" xfId="1" applyNumberFormat="1" applyFont="1" applyFill="1" applyBorder="1" applyAlignment="1">
      <alignment horizontal="right" vertical="center" wrapText="1"/>
    </xf>
    <xf numFmtId="3" fontId="13" fillId="6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</cellXfs>
  <cellStyles count="12">
    <cellStyle name="Estilo 1" xfId="9"/>
    <cellStyle name="Euro" xfId="10"/>
    <cellStyle name="Hipervínculo" xfId="2" builtinId="8"/>
    <cellStyle name="Normal" xfId="0" builtinId="0"/>
    <cellStyle name="Normal 2" xfId="7"/>
    <cellStyle name="Normal 3" xfId="11"/>
    <cellStyle name="Normal_Análisis de las Encuestas INVESTUR 2005-2006" xfId="4"/>
    <cellStyle name="Normal_Tablas y Gráficos publicación 2006" xfId="8"/>
    <cellStyle name="Normal_WEB Análisis de las Encuestas INVESTUR" xfId="3"/>
    <cellStyle name="Normal_WEB Análisis de las Encuestas INVESTUR 2" xfId="5"/>
    <cellStyle name="Porcentual" xfId="1" builtinId="5"/>
    <cellStyle name="Porcentual 2" xfId="6"/>
  </cellStyles>
  <dxfs count="1"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8F8F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Edad!$E$4</c:f>
          <c:strCache>
            <c:ptCount val="1"/>
            <c:pt idx="0">
              <c:v>2009</c:v>
            </c:pt>
          </c:strCache>
        </c:strRef>
      </c:tx>
      <c:layout>
        <c:manualLayout>
          <c:xMode val="edge"/>
          <c:yMode val="edge"/>
          <c:x val="0.4849197716264925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34"/>
          <c:y val="0.23647541765922891"/>
          <c:w val="0.67420551812468943"/>
          <c:h val="0.65623169154130379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828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Edad!$E$5:$E$11</c:f>
              <c:numCache>
                <c:formatCode>0.0</c:formatCode>
                <c:ptCount val="7"/>
                <c:pt idx="0">
                  <c:v>9.7727272727272734</c:v>
                </c:pt>
                <c:pt idx="1">
                  <c:v>9.9727272727272727</c:v>
                </c:pt>
                <c:pt idx="2">
                  <c:v>25.672727272727272</c:v>
                </c:pt>
                <c:pt idx="3">
                  <c:v>10.190909090909091</c:v>
                </c:pt>
                <c:pt idx="4">
                  <c:v>18.690909090909091</c:v>
                </c:pt>
                <c:pt idx="5">
                  <c:v>20.254545454545454</c:v>
                </c:pt>
                <c:pt idx="6">
                  <c:v>5.4454545454545453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'ACOMPAÑANTES '!$C$4:$I$4</c:f>
          <c:strCache>
            <c:ptCount val="1"/>
            <c:pt idx="0">
              <c:v>RELACIÓN CON LOS ACOMPAÑANTES DE LOS TURISTAS EN TENERIFE (%)</c:v>
            </c:pt>
          </c:strCache>
        </c:strRef>
      </c:tx>
      <c:layout>
        <c:manualLayout>
          <c:xMode val="edge"/>
          <c:yMode val="edge"/>
          <c:x val="0.119987783345263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734936900886738"/>
          <c:y val="0.15453163194487096"/>
          <c:w val="0.60060673965655664"/>
          <c:h val="0.75772315560933889"/>
        </c:manualLayout>
      </c:layout>
      <c:barChart>
        <c:barDir val="bar"/>
        <c:grouping val="clustered"/>
        <c:ser>
          <c:idx val="0"/>
          <c:order val="0"/>
          <c:tx>
            <c:strRef>
              <c:f>'ACOMPAÑANTES '!$AA$5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'!$AA$6:$AA$15</c:f>
              <c:numCache>
                <c:formatCode>0.0</c:formatCode>
                <c:ptCount val="10"/>
                <c:pt idx="0">
                  <c:v>46.747186384847652</c:v>
                </c:pt>
                <c:pt idx="1">
                  <c:v>25.418611034861378</c:v>
                </c:pt>
                <c:pt idx="2">
                  <c:v>8.0428218501235254</c:v>
                </c:pt>
                <c:pt idx="3">
                  <c:v>6.8075761734833931</c:v>
                </c:pt>
                <c:pt idx="4">
                  <c:v>4.282185012352457</c:v>
                </c:pt>
                <c:pt idx="5">
                  <c:v>4.3096349162777932</c:v>
                </c:pt>
                <c:pt idx="6">
                  <c:v>2.3332418336535823</c:v>
                </c:pt>
                <c:pt idx="7">
                  <c:v>1.5371946198188307</c:v>
                </c:pt>
                <c:pt idx="8">
                  <c:v>29.728245951139172</c:v>
                </c:pt>
                <c:pt idx="9">
                  <c:v>0.52154817458138891</c:v>
                </c:pt>
              </c:numCache>
            </c:numRef>
          </c:val>
        </c:ser>
        <c:ser>
          <c:idx val="1"/>
          <c:order val="1"/>
          <c:tx>
            <c:strRef>
              <c:f>'ACOMPAÑANTES '!$Z$5</c:f>
              <c:strCache>
                <c:ptCount val="1"/>
                <c:pt idx="0">
                  <c:v>Verano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'!$Z$6:$Z$15</c:f>
              <c:numCache>
                <c:formatCode>0.0</c:formatCode>
                <c:ptCount val="10"/>
                <c:pt idx="0">
                  <c:v>51.041956098916366</c:v>
                </c:pt>
                <c:pt idx="1">
                  <c:v>22.61739372047791</c:v>
                </c:pt>
                <c:pt idx="2">
                  <c:v>9.1692136704640177</c:v>
                </c:pt>
                <c:pt idx="3">
                  <c:v>5.2236732425673802</c:v>
                </c:pt>
                <c:pt idx="4">
                  <c:v>4.1678243956654626</c:v>
                </c:pt>
                <c:pt idx="5">
                  <c:v>2.7229786051681022</c:v>
                </c:pt>
                <c:pt idx="6">
                  <c:v>2.2784106696304529</c:v>
                </c:pt>
                <c:pt idx="7">
                  <c:v>0.80577938316198949</c:v>
                </c:pt>
                <c:pt idx="8">
                  <c:v>25.340372325646012</c:v>
                </c:pt>
                <c:pt idx="9">
                  <c:v>1.972770213948319</c:v>
                </c:pt>
              </c:numCache>
            </c:numRef>
          </c:val>
        </c:ser>
        <c:gapWidth val="47"/>
        <c:overlap val="-3"/>
        <c:axId val="148535552"/>
        <c:axId val="148549632"/>
      </c:barChart>
      <c:barChart>
        <c:barDir val="bar"/>
        <c:grouping val="clustered"/>
        <c:ser>
          <c:idx val="3"/>
          <c:order val="2"/>
          <c:tx>
            <c:strRef>
              <c:f>'ACOMPAÑANTES '!$AB$5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Lbls>
            <c:dLbl>
              <c:idx val="0"/>
              <c:layout>
                <c:manualLayout>
                  <c:x val="-0.6602597988062836"/>
                  <c:y val="7.3126128560724243E-3"/>
                </c:manualLayout>
              </c:layout>
              <c:showVal val="1"/>
            </c:dLbl>
            <c:dLbl>
              <c:idx val="1"/>
              <c:layout>
                <c:manualLayout>
                  <c:x val="0.32108524462497412"/>
                  <c:y val="-4.8750752373816174E-3"/>
                </c:manualLayout>
              </c:layout>
              <c:showVal val="1"/>
            </c:dLbl>
            <c:dLbl>
              <c:idx val="2"/>
              <c:layout>
                <c:manualLayout>
                  <c:x val="-0.26455615226142176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0.14019214906160821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0.11079702103256132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0.10853585733801949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0853585733801949"/>
                  <c:y val="-2.4375376186908152E-3"/>
                </c:manualLayout>
              </c:layout>
              <c:showVal val="1"/>
            </c:dLbl>
            <c:dLbl>
              <c:idx val="7"/>
              <c:layout>
                <c:manualLayout>
                  <c:x val="0.11531934842164543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0.36404735482127276"/>
                  <c:y val="4.8752671694775812E-3"/>
                </c:manualLayout>
              </c:layout>
              <c:showVal val="1"/>
            </c:dLbl>
            <c:dLbl>
              <c:idx val="9"/>
              <c:layout>
                <c:manualLayout>
                  <c:x val="-0.21028822359241245"/>
                  <c:y val="-2.43753761869081E-3"/>
                </c:manualLayout>
              </c:layout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'!$AB$6:$AB$15</c:f>
              <c:numCache>
                <c:formatCode>0.0%</c:formatCode>
                <c:ptCount val="10"/>
                <c:pt idx="0">
                  <c:v>-8.4141949923425718E-2</c:v>
                </c:pt>
                <c:pt idx="1">
                  <c:v>0.1238523478435638</c:v>
                </c:pt>
                <c:pt idx="2">
                  <c:v>-0.12284497458804344</c:v>
                </c:pt>
                <c:pt idx="3">
                  <c:v>0.3032163110833368</c:v>
                </c:pt>
                <c:pt idx="4">
                  <c:v>2.7438923963766237E-2</c:v>
                </c:pt>
                <c:pt idx="5">
                  <c:v>0.58269143506977317</c:v>
                </c:pt>
                <c:pt idx="6">
                  <c:v>2.406553162429792E-2</c:v>
                </c:pt>
                <c:pt idx="7">
                  <c:v>0.90771152990619686</c:v>
                </c:pt>
                <c:pt idx="8">
                  <c:v>0.17315742519901178</c:v>
                </c:pt>
                <c:pt idx="9">
                  <c:v>-0.73562649572980021</c:v>
                </c:pt>
              </c:numCache>
            </c:numRef>
          </c:val>
        </c:ser>
        <c:gapWidth val="10"/>
        <c:overlap val="-4"/>
        <c:axId val="148552704"/>
        <c:axId val="148551168"/>
      </c:barChart>
      <c:catAx>
        <c:axId val="148535552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148549632"/>
        <c:crosses val="autoZero"/>
        <c:auto val="1"/>
        <c:lblAlgn val="ctr"/>
        <c:lblOffset val="100"/>
      </c:catAx>
      <c:valAx>
        <c:axId val="148549632"/>
        <c:scaling>
          <c:orientation val="minMax"/>
        </c:scaling>
        <c:delete val="1"/>
        <c:axPos val="t"/>
        <c:numFmt formatCode="0.0" sourceLinked="1"/>
        <c:tickLblPos val="none"/>
        <c:crossAx val="148535552"/>
        <c:crosses val="autoZero"/>
        <c:crossBetween val="between"/>
      </c:valAx>
      <c:valAx>
        <c:axId val="148551168"/>
        <c:scaling>
          <c:orientation val="minMax"/>
        </c:scaling>
        <c:delete val="1"/>
        <c:axPos val="t"/>
        <c:numFmt formatCode="0.0%" sourceLinked="1"/>
        <c:tickLblPos val="none"/>
        <c:crossAx val="148552704"/>
        <c:crosses val="autoZero"/>
        <c:crossBetween val="between"/>
      </c:valAx>
      <c:catAx>
        <c:axId val="148552704"/>
        <c:scaling>
          <c:orientation val="maxMin"/>
        </c:scaling>
        <c:delete val="1"/>
        <c:axPos val="r"/>
        <c:tickLblPos val="none"/>
        <c:crossAx val="14855116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2422874288022857"/>
          <c:y val="0.10730290109201686"/>
          <c:w val="0.60698624802971624"/>
          <c:h val="3.8971428220467022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9742587280998262"/>
          <c:w val="0.95134659694255752"/>
          <c:h val="0.6387328498090874"/>
        </c:manualLayout>
      </c:layout>
      <c:barChart>
        <c:barDir val="col"/>
        <c:grouping val="clustered"/>
        <c:ser>
          <c:idx val="1"/>
          <c:order val="0"/>
          <c:tx>
            <c:strRef>
              <c:f>GASTO!$Z$5</c:f>
              <c:strCache>
                <c:ptCount val="1"/>
                <c:pt idx="0">
                  <c:v>Verano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&quot;€&quot;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GASTO!$Z$6:$Z$7</c:f>
              <c:numCache>
                <c:formatCode>#,##0.00</c:formatCode>
                <c:ptCount val="2"/>
                <c:pt idx="0">
                  <c:v>653.27823761341426</c:v>
                </c:pt>
                <c:pt idx="1">
                  <c:v>362.15058280513063</c:v>
                </c:pt>
              </c:numCache>
            </c:numRef>
          </c:val>
        </c:ser>
        <c:ser>
          <c:idx val="0"/>
          <c:order val="1"/>
          <c:tx>
            <c:strRef>
              <c:f>GASTO!$AA$5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&quot;€&quot;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GASTO!$AA$6:$AA$7</c:f>
              <c:numCache>
                <c:formatCode>#,##0.00</c:formatCode>
                <c:ptCount val="2"/>
                <c:pt idx="0">
                  <c:v>662.67631546051541</c:v>
                </c:pt>
                <c:pt idx="1">
                  <c:v>351.68688092739171</c:v>
                </c:pt>
              </c:numCache>
            </c:numRef>
          </c:val>
        </c:ser>
        <c:gapWidth val="84"/>
        <c:overlap val="-3"/>
        <c:axId val="149685760"/>
        <c:axId val="149687296"/>
      </c:barChart>
      <c:barChart>
        <c:barDir val="col"/>
        <c:grouping val="clustered"/>
        <c:ser>
          <c:idx val="2"/>
          <c:order val="2"/>
          <c:tx>
            <c:strRef>
              <c:f>GASTO!$AB$5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359E-2"/>
                  <c:y val="-2.0541863821546592E-2"/>
                </c:manualLayout>
              </c:layout>
              <c:spPr>
                <a:gradFill>
                  <a:gsLst>
                    <a:gs pos="0">
                      <a:prstClr val="white">
                        <a:lumMod val="65000"/>
                      </a:prstClr>
                    </a:gs>
                    <a:gs pos="50000">
                      <a:prstClr val="white">
                        <a:lumMod val="95000"/>
                      </a:prst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600" b="1"/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4.8609575976916843E-3"/>
                  <c:y val="7.9309425068966183E-2"/>
                </c:manualLayout>
              </c:layout>
              <c:spPr>
                <a:gradFill>
                  <a:gsLst>
                    <a:gs pos="0">
                      <a:prstClr val="white">
                        <a:lumMod val="65000"/>
                      </a:prstClr>
                    </a:gs>
                    <a:gs pos="50000">
                      <a:prstClr val="white">
                        <a:lumMod val="95000"/>
                      </a:prst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600" b="1"/>
                  </a:pPr>
                  <a:endParaRPr lang="es-ES"/>
                </a:p>
              </c:txPr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GASTO!$AB$6:$AB$7</c:f>
              <c:numCache>
                <c:formatCode>0.0%</c:formatCode>
                <c:ptCount val="2"/>
                <c:pt idx="0">
                  <c:v>1.4386026207507951E-2</c:v>
                </c:pt>
                <c:pt idx="1">
                  <c:v>-2.8893234954061375E-2</c:v>
                </c:pt>
              </c:numCache>
            </c:numRef>
          </c:val>
        </c:ser>
        <c:gapWidth val="84"/>
        <c:overlap val="-3"/>
        <c:axId val="149707008"/>
        <c:axId val="149705472"/>
      </c:barChart>
      <c:catAx>
        <c:axId val="149685760"/>
        <c:scaling>
          <c:orientation val="minMax"/>
        </c:scaling>
        <c:axPos val="b"/>
        <c:tickLblPos val="nextTo"/>
        <c:crossAx val="149687296"/>
        <c:crosses val="autoZero"/>
        <c:auto val="1"/>
        <c:lblAlgn val="ctr"/>
        <c:lblOffset val="100"/>
      </c:catAx>
      <c:valAx>
        <c:axId val="149687296"/>
        <c:scaling>
          <c:orientation val="minMax"/>
        </c:scaling>
        <c:delete val="1"/>
        <c:axPos val="l"/>
        <c:numFmt formatCode="#,##0.00" sourceLinked="1"/>
        <c:tickLblPos val="none"/>
        <c:crossAx val="149685760"/>
        <c:crosses val="autoZero"/>
        <c:crossBetween val="between"/>
      </c:valAx>
      <c:valAx>
        <c:axId val="149705472"/>
        <c:scaling>
          <c:orientation val="minMax"/>
        </c:scaling>
        <c:delete val="1"/>
        <c:axPos val="r"/>
        <c:numFmt formatCode="0.0%" sourceLinked="1"/>
        <c:tickLblPos val="none"/>
        <c:crossAx val="149707008"/>
        <c:crosses val="max"/>
        <c:crossBetween val="between"/>
      </c:valAx>
      <c:catAx>
        <c:axId val="149707008"/>
        <c:scaling>
          <c:orientation val="minMax"/>
        </c:scaling>
        <c:delete val="1"/>
        <c:axPos val="b"/>
        <c:tickLblPos val="none"/>
        <c:crossAx val="149705472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8814513035058553"/>
          <c:w val="0.95134659694255752"/>
          <c:h val="0.60160987997150073"/>
        </c:manualLayout>
      </c:layout>
      <c:barChart>
        <c:barDir val="col"/>
        <c:grouping val="clustered"/>
        <c:ser>
          <c:idx val="1"/>
          <c:order val="0"/>
          <c:tx>
            <c:strRef>
              <c:f>GASTO!$Z$10</c:f>
              <c:strCache>
                <c:ptCount val="1"/>
                <c:pt idx="0">
                  <c:v>Verano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GASTO!$Z$11:$Z$12</c:f>
              <c:numCache>
                <c:formatCode>#,##0.00</c:formatCode>
                <c:ptCount val="2"/>
                <c:pt idx="0">
                  <c:v>70.859648756505408</c:v>
                </c:pt>
                <c:pt idx="1">
                  <c:v>39.207713822334654</c:v>
                </c:pt>
              </c:numCache>
            </c:numRef>
          </c:val>
        </c:ser>
        <c:ser>
          <c:idx val="0"/>
          <c:order val="1"/>
          <c:tx>
            <c:strRef>
              <c:f>GASTO!$AA$10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GASTO!$AA$11:$AA$12</c:f>
              <c:numCache>
                <c:formatCode>#,##0.00</c:formatCode>
                <c:ptCount val="2"/>
                <c:pt idx="0">
                  <c:v>71.364516606259613</c:v>
                </c:pt>
                <c:pt idx="1">
                  <c:v>37.870453348067969</c:v>
                </c:pt>
              </c:numCache>
            </c:numRef>
          </c:val>
        </c:ser>
        <c:gapWidth val="84"/>
        <c:overlap val="-3"/>
        <c:axId val="149817984"/>
        <c:axId val="149827968"/>
      </c:barChart>
      <c:barChart>
        <c:barDir val="col"/>
        <c:grouping val="clustered"/>
        <c:ser>
          <c:idx val="2"/>
          <c:order val="2"/>
          <c:tx>
            <c:strRef>
              <c:f>GASTO!$AB$10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376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2.3735652446430192E-3"/>
                  <c:y val="8.1566521122214727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GASTO!$AB$11:$AB$12</c:f>
              <c:numCache>
                <c:formatCode>0.0%</c:formatCode>
                <c:ptCount val="2"/>
                <c:pt idx="0">
                  <c:v>7.1248991296737341E-3</c:v>
                </c:pt>
                <c:pt idx="1">
                  <c:v>-3.410707597811824E-2</c:v>
                </c:pt>
              </c:numCache>
            </c:numRef>
          </c:val>
        </c:ser>
        <c:gapWidth val="84"/>
        <c:overlap val="-3"/>
        <c:axId val="149831040"/>
        <c:axId val="149829504"/>
      </c:barChart>
      <c:catAx>
        <c:axId val="149817984"/>
        <c:scaling>
          <c:orientation val="minMax"/>
        </c:scaling>
        <c:axPos val="b"/>
        <c:tickLblPos val="nextTo"/>
        <c:crossAx val="149827968"/>
        <c:crosses val="autoZero"/>
        <c:auto val="1"/>
        <c:lblAlgn val="ctr"/>
        <c:lblOffset val="100"/>
      </c:catAx>
      <c:valAx>
        <c:axId val="149827968"/>
        <c:scaling>
          <c:orientation val="minMax"/>
        </c:scaling>
        <c:delete val="1"/>
        <c:axPos val="l"/>
        <c:numFmt formatCode="#,##0.00" sourceLinked="1"/>
        <c:tickLblPos val="none"/>
        <c:crossAx val="149817984"/>
        <c:crosses val="autoZero"/>
        <c:crossBetween val="between"/>
      </c:valAx>
      <c:valAx>
        <c:axId val="149829504"/>
        <c:scaling>
          <c:orientation val="minMax"/>
        </c:scaling>
        <c:delete val="1"/>
        <c:axPos val="r"/>
        <c:numFmt formatCode="0.0%" sourceLinked="1"/>
        <c:tickLblPos val="none"/>
        <c:crossAx val="149831040"/>
        <c:crosses val="max"/>
        <c:crossBetween val="between"/>
      </c:valAx>
      <c:catAx>
        <c:axId val="149831040"/>
        <c:scaling>
          <c:orientation val="minMax"/>
        </c:scaling>
        <c:delete val="1"/>
        <c:axPos val="b"/>
        <c:tickLblPos val="none"/>
        <c:crossAx val="149829504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actualizaciones!$A$5</c:f>
          <c:strCache>
            <c:ptCount val="1"/>
            <c:pt idx="0">
              <c:v>DISTRIBUCIÓN DEL GASTO DE LOS TURISTAS EN DESTINO 
</c:v>
            </c:pt>
          </c:strCache>
        </c:strRef>
      </c:tx>
      <c:layout>
        <c:manualLayout>
          <c:xMode val="edge"/>
          <c:yMode val="edge"/>
          <c:x val="0.13386002973404537"/>
          <c:y val="0"/>
        </c:manualLayout>
      </c:layout>
      <c:overlay val="1"/>
      <c:txPr>
        <a:bodyPr/>
        <a:lstStyle/>
        <a:p>
          <a:pPr>
            <a:defRPr sz="16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3438701980435609"/>
          <c:y val="0.13604303594282519"/>
          <c:w val="0.53067488941504681"/>
          <c:h val="0.80593664832991752"/>
        </c:manualLayout>
      </c:layout>
      <c:barChart>
        <c:barDir val="bar"/>
        <c:grouping val="clustered"/>
        <c:ser>
          <c:idx val="0"/>
          <c:order val="0"/>
          <c:tx>
            <c:strRef>
              <c:f>'Gasto partidas'!$AG$4:$AG$5</c:f>
              <c:strCache>
                <c:ptCount val="1"/>
                <c:pt idx="0">
                  <c:v>Peso cada concepto   Verano 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95250"/>
            </a:sp3d>
          </c:spP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Excursiones organizadas</c:v>
                </c:pt>
                <c:pt idx="4">
                  <c:v>Extras alojamiento</c:v>
                </c:pt>
                <c:pt idx="5">
                  <c:v>Ocio/ diversión/cultura</c:v>
                </c:pt>
                <c:pt idx="6">
                  <c:v>Alquiler de coche</c:v>
                </c:pt>
                <c:pt idx="7">
                  <c:v>Alojamiento pagado en destino</c:v>
                </c:pt>
                <c:pt idx="8">
                  <c:v>Ocio nocturno</c:v>
                </c:pt>
                <c:pt idx="9">
                  <c:v>Transporte público</c:v>
                </c:pt>
                <c:pt idx="10">
                  <c:v>Actividades deportivas</c:v>
                </c:pt>
                <c:pt idx="11">
                  <c:v>Casinos</c:v>
                </c:pt>
                <c:pt idx="12">
                  <c:v>Otros gastos</c:v>
                </c:pt>
                <c:pt idx="13">
                  <c:v>Otros servicios fuera del alojamiento</c:v>
                </c:pt>
                <c:pt idx="14">
                  <c:v>Tratamientos salud</c:v>
                </c:pt>
                <c:pt idx="15">
                  <c:v>Time sharing</c:v>
                </c:pt>
              </c:strCache>
            </c:strRef>
          </c:cat>
          <c:val>
            <c:numRef>
              <c:f>'Gasto partidas'!$AG$6:$AG$21</c:f>
              <c:numCache>
                <c:formatCode>0.0%</c:formatCode>
                <c:ptCount val="16"/>
                <c:pt idx="0">
                  <c:v>0.29245604954875964</c:v>
                </c:pt>
                <c:pt idx="1">
                  <c:v>0.17778566911333266</c:v>
                </c:pt>
                <c:pt idx="2">
                  <c:v>8.8249286147305525E-2</c:v>
                </c:pt>
                <c:pt idx="3">
                  <c:v>8.6946358788278388E-2</c:v>
                </c:pt>
                <c:pt idx="4">
                  <c:v>6.9666584195350753E-2</c:v>
                </c:pt>
                <c:pt idx="5">
                  <c:v>6.5728467270172203E-2</c:v>
                </c:pt>
                <c:pt idx="6">
                  <c:v>6.3528151312356104E-2</c:v>
                </c:pt>
                <c:pt idx="7">
                  <c:v>3.1895071887009109E-2</c:v>
                </c:pt>
                <c:pt idx="8">
                  <c:v>3.0253934807379222E-2</c:v>
                </c:pt>
                <c:pt idx="9">
                  <c:v>2.6847309143421039E-2</c:v>
                </c:pt>
                <c:pt idx="10">
                  <c:v>1.6102737168508307E-2</c:v>
                </c:pt>
                <c:pt idx="11">
                  <c:v>1.3010990106594872E-2</c:v>
                </c:pt>
                <c:pt idx="12">
                  <c:v>1.2621824443198889E-2</c:v>
                </c:pt>
                <c:pt idx="13">
                  <c:v>1.1167644836633166E-2</c:v>
                </c:pt>
                <c:pt idx="14">
                  <c:v>1.0172937301851618E-2</c:v>
                </c:pt>
                <c:pt idx="15">
                  <c:v>3.5669839298478789E-3</c:v>
                </c:pt>
              </c:numCache>
            </c:numRef>
          </c:val>
        </c:ser>
        <c:dLbls>
          <c:showVal val="1"/>
        </c:dLbls>
        <c:gapWidth val="10"/>
        <c:axId val="151455232"/>
        <c:axId val="151456768"/>
      </c:barChart>
      <c:barChart>
        <c:barDir val="bar"/>
        <c:grouping val="clustered"/>
        <c:ser>
          <c:idx val="1"/>
          <c:order val="1"/>
          <c:tx>
            <c:strRef>
              <c:f>'Gasto partidas'!$AF$5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chemeClr val="bg1">
                    <a:lumMod val="65000"/>
                  </a:scheme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spPr>
              <a:noFill/>
              <a:ln w="25400">
                <a:noFill/>
              </a:ln>
            </c:spPr>
          </c:dPt>
          <c:dPt>
            <c:idx val="1"/>
            <c:spPr>
              <a:noFill/>
              <a:ln w="25400">
                <a:noFill/>
              </a:ln>
            </c:spPr>
          </c:dPt>
          <c:dPt>
            <c:idx val="2"/>
            <c:spPr>
              <a:noFill/>
              <a:ln w="25400">
                <a:noFill/>
              </a:ln>
            </c:spPr>
          </c:dPt>
          <c:dPt>
            <c:idx val="3"/>
            <c:spPr>
              <a:noFill/>
              <a:ln w="25400">
                <a:noFill/>
              </a:ln>
            </c:spPr>
          </c:dPt>
          <c:dPt>
            <c:idx val="4"/>
            <c:spPr>
              <a:noFill/>
              <a:ln w="25400">
                <a:noFill/>
              </a:ln>
            </c:spPr>
          </c:dPt>
          <c:dPt>
            <c:idx val="5"/>
            <c:spPr>
              <a:noFill/>
              <a:ln w="25400">
                <a:noFill/>
              </a:ln>
            </c:spPr>
          </c:dPt>
          <c:dPt>
            <c:idx val="6"/>
            <c:spPr>
              <a:noFill/>
              <a:ln w="25400">
                <a:noFill/>
              </a:ln>
            </c:spPr>
          </c:dPt>
          <c:dPt>
            <c:idx val="7"/>
            <c:spPr>
              <a:noFill/>
              <a:ln w="25400">
                <a:noFill/>
              </a:ln>
            </c:spPr>
          </c:dPt>
          <c:dPt>
            <c:idx val="8"/>
            <c:spPr>
              <a:noFill/>
              <a:ln w="25400">
                <a:noFill/>
              </a:ln>
            </c:spPr>
          </c:dPt>
          <c:dPt>
            <c:idx val="9"/>
            <c:spPr>
              <a:noFill/>
              <a:ln w="25400">
                <a:noFill/>
              </a:ln>
            </c:spPr>
          </c:dPt>
          <c:dPt>
            <c:idx val="10"/>
            <c:spPr>
              <a:noFill/>
              <a:ln w="25400">
                <a:noFill/>
              </a:ln>
            </c:spPr>
          </c:dPt>
          <c:dPt>
            <c:idx val="11"/>
            <c:spPr>
              <a:noFill/>
              <a:ln w="25400">
                <a:noFill/>
              </a:ln>
            </c:spPr>
          </c:dPt>
          <c:dPt>
            <c:idx val="12"/>
            <c:spPr>
              <a:noFill/>
              <a:ln w="25400">
                <a:noFill/>
              </a:ln>
            </c:spPr>
          </c:dPt>
          <c:dPt>
            <c:idx val="13"/>
            <c:spPr>
              <a:noFill/>
              <a:ln w="25400">
                <a:noFill/>
              </a:ln>
            </c:spPr>
          </c:dPt>
          <c:dPt>
            <c:idx val="14"/>
            <c:spPr>
              <a:noFill/>
              <a:ln w="25400">
                <a:noFill/>
              </a:ln>
            </c:spPr>
          </c:dPt>
          <c:dPt>
            <c:idx val="15"/>
            <c:spPr>
              <a:noFill/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31846014353100982"/>
                  <c:y val="1.8288829598779534E-3"/>
                </c:manualLayout>
              </c:layout>
              <c:showVal val="1"/>
            </c:dLbl>
            <c:dLbl>
              <c:idx val="1"/>
              <c:layout>
                <c:manualLayout>
                  <c:x val="-0.24055870638547824"/>
                  <c:y val="1.8387164414365611E-3"/>
                </c:manualLayout>
              </c:layout>
              <c:showVal val="1"/>
            </c:dLbl>
            <c:dLbl>
              <c:idx val="2"/>
              <c:layout>
                <c:manualLayout>
                  <c:x val="-0.15477693959583763"/>
                  <c:y val="1.8799302979352854E-6"/>
                </c:manualLayout>
              </c:layout>
              <c:showVal val="1"/>
            </c:dLbl>
            <c:dLbl>
              <c:idx val="3"/>
              <c:layout>
                <c:manualLayout>
                  <c:x val="-8.7644512967347613E-2"/>
                  <c:y val="1.8488391430410041E-3"/>
                </c:manualLayout>
              </c:layout>
              <c:showVal val="1"/>
            </c:dLbl>
            <c:dLbl>
              <c:idx val="4"/>
              <c:layout>
                <c:manualLayout>
                  <c:x val="-8.7644219297762713E-2"/>
                  <c:y val="-1.8546235439578353E-3"/>
                </c:manualLayout>
              </c:layout>
              <c:showVal val="1"/>
            </c:dLbl>
            <c:dLbl>
              <c:idx val="5"/>
              <c:layout>
                <c:manualLayout>
                  <c:x val="-7.0861736688508273E-2"/>
                  <c:y val="1.8285937398321078E-3"/>
                </c:manualLayout>
              </c:layout>
              <c:showVal val="1"/>
            </c:dLbl>
            <c:dLbl>
              <c:idx val="6"/>
              <c:layout>
                <c:manualLayout>
                  <c:x val="-4.8951636290218967E-2"/>
                  <c:y val="1.8387164414365559E-3"/>
                </c:manualLayout>
              </c:layout>
              <c:showVal val="1"/>
            </c:dLbl>
            <c:dLbl>
              <c:idx val="7"/>
              <c:layout>
                <c:manualLayout>
                  <c:x val="-5.2964924838940754E-2"/>
                  <c:y val="-1.8339443106801733E-3"/>
                </c:manualLayout>
              </c:layout>
              <c:showVal val="1"/>
            </c:dLbl>
            <c:dLbl>
              <c:idx val="8"/>
              <c:layout>
                <c:manualLayout>
                  <c:x val="-4.4753335902942205E-2"/>
                  <c:y val="2.6029804125050561E-6"/>
                </c:manualLayout>
              </c:layout>
              <c:showVal val="1"/>
            </c:dLbl>
            <c:dLbl>
              <c:idx val="9"/>
              <c:layout>
                <c:manualLayout>
                  <c:x val="-0.12307574839858304"/>
                  <c:y val="1.8388610514594767E-3"/>
                </c:manualLayout>
              </c:layout>
              <c:showVal val="1"/>
            </c:dLbl>
            <c:dLbl>
              <c:idx val="10"/>
              <c:layout>
                <c:manualLayout>
                  <c:x val="-0.13183268175394158"/>
                  <c:y val="5.5121002436678886E-3"/>
                </c:manualLayout>
              </c:layout>
              <c:showVal val="1"/>
            </c:dLbl>
            <c:dLbl>
              <c:idx val="11"/>
              <c:layout>
                <c:manualLayout>
                  <c:x val="-0.35058025439127799"/>
                  <c:y val="1.8395841015740801E-3"/>
                </c:manualLayout>
              </c:layout>
              <c:showVal val="1"/>
            </c:dLbl>
            <c:dLbl>
              <c:idx val="12"/>
              <c:layout>
                <c:manualLayout>
                  <c:x val="-0.21445103977387442"/>
                  <c:y val="5.5016883220175995E-3"/>
                </c:manualLayout>
              </c:layout>
              <c:showVal val="1"/>
            </c:dLbl>
            <c:dLbl>
              <c:idx val="13"/>
              <c:layout>
                <c:manualLayout>
                  <c:x val="-4.2216471192849145E-2"/>
                  <c:y val="-1.7787032819244702E-5"/>
                </c:manualLayout>
              </c:layout>
              <c:showVal val="1"/>
            </c:dLbl>
            <c:dLbl>
              <c:idx val="14"/>
              <c:layout>
                <c:manualLayout>
                  <c:x val="-0.12494069709817741"/>
                  <c:y val="1.8186156482505867E-3"/>
                </c:manualLayout>
              </c:layout>
              <c:showVal val="1"/>
            </c:dLbl>
            <c:dLbl>
              <c:idx val="15"/>
              <c:layout>
                <c:manualLayout>
                  <c:x val="-6.7131545619734667E-2"/>
                  <c:y val="3.6755529525751428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1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Excursiones organizadas</c:v>
                </c:pt>
                <c:pt idx="4">
                  <c:v>Extras alojamiento</c:v>
                </c:pt>
                <c:pt idx="5">
                  <c:v>Ocio/ diversión/cultura</c:v>
                </c:pt>
                <c:pt idx="6">
                  <c:v>Alquiler de coche</c:v>
                </c:pt>
                <c:pt idx="7">
                  <c:v>Alojamiento pagado en destino</c:v>
                </c:pt>
                <c:pt idx="8">
                  <c:v>Ocio nocturno</c:v>
                </c:pt>
                <c:pt idx="9">
                  <c:v>Transporte público</c:v>
                </c:pt>
                <c:pt idx="10">
                  <c:v>Actividades deportivas</c:v>
                </c:pt>
                <c:pt idx="11">
                  <c:v>Casinos</c:v>
                </c:pt>
                <c:pt idx="12">
                  <c:v>Otros gastos</c:v>
                </c:pt>
                <c:pt idx="13">
                  <c:v>Otros servicios fuera del alojamiento</c:v>
                </c:pt>
                <c:pt idx="14">
                  <c:v>Tratamientos salud</c:v>
                </c:pt>
                <c:pt idx="15">
                  <c:v>Time sharing</c:v>
                </c:pt>
              </c:strCache>
            </c:strRef>
          </c:cat>
          <c:val>
            <c:numRef>
              <c:f>'Gasto partidas'!$AF$6:$AF$21</c:f>
              <c:numCache>
                <c:formatCode>0.0%</c:formatCode>
                <c:ptCount val="16"/>
                <c:pt idx="0">
                  <c:v>2.9218104392173316E-2</c:v>
                </c:pt>
                <c:pt idx="1">
                  <c:v>-2.5736526401282767E-2</c:v>
                </c:pt>
                <c:pt idx="2">
                  <c:v>-0.18942405360454895</c:v>
                </c:pt>
                <c:pt idx="3">
                  <c:v>-3.0386870757272755E-2</c:v>
                </c:pt>
                <c:pt idx="4">
                  <c:v>-0.1854052343385737</c:v>
                </c:pt>
                <c:pt idx="5">
                  <c:v>0.13485889145994956</c:v>
                </c:pt>
                <c:pt idx="6">
                  <c:v>-4.5064516001114163E-2</c:v>
                </c:pt>
                <c:pt idx="7">
                  <c:v>-0.14312258448804993</c:v>
                </c:pt>
                <c:pt idx="8">
                  <c:v>-0.16791629720452284</c:v>
                </c:pt>
                <c:pt idx="9">
                  <c:v>0.10139972520468721</c:v>
                </c:pt>
                <c:pt idx="10">
                  <c:v>0.14501203699207177</c:v>
                </c:pt>
                <c:pt idx="11">
                  <c:v>1.0995543429276138</c:v>
                </c:pt>
                <c:pt idx="12">
                  <c:v>0.44643384377117434</c:v>
                </c:pt>
                <c:pt idx="13">
                  <c:v>-0.34377361659728622</c:v>
                </c:pt>
                <c:pt idx="14">
                  <c:v>4.9753911635203929E-2</c:v>
                </c:pt>
                <c:pt idx="15">
                  <c:v>-0.4523024615162381</c:v>
                </c:pt>
              </c:numCache>
            </c:numRef>
          </c:val>
        </c:ser>
        <c:dLbls>
          <c:showVal val="1"/>
        </c:dLbls>
        <c:axId val="151471232"/>
        <c:axId val="151472768"/>
      </c:barChart>
      <c:catAx>
        <c:axId val="151455232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51456768"/>
        <c:crossesAt val="0"/>
        <c:auto val="1"/>
        <c:lblAlgn val="ctr"/>
        <c:lblOffset val="100"/>
        <c:tickLblSkip val="1"/>
        <c:tickMarkSkip val="1"/>
      </c:catAx>
      <c:valAx>
        <c:axId val="151456768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1.7283950617284001E-2"/>
              <c:y val="0.96575399992809163"/>
            </c:manualLayout>
          </c:layout>
          <c:spPr>
            <a:noFill/>
            <a:ln w="25400">
              <a:noFill/>
            </a:ln>
          </c:spPr>
        </c:title>
        <c:numFmt formatCode="0.0%" sourceLinked="1"/>
        <c:tickLblPos val="none"/>
        <c:spPr>
          <a:ln w="9525">
            <a:noFill/>
          </a:ln>
        </c:spPr>
        <c:crossAx val="151455232"/>
        <c:crosses val="autoZero"/>
        <c:crossBetween val="between"/>
      </c:valAx>
      <c:catAx>
        <c:axId val="151471232"/>
        <c:scaling>
          <c:orientation val="maxMin"/>
        </c:scaling>
        <c:delete val="1"/>
        <c:axPos val="l"/>
        <c:tickLblPos val="none"/>
        <c:crossAx val="151472768"/>
        <c:crosses val="autoZero"/>
        <c:auto val="1"/>
        <c:lblAlgn val="ctr"/>
        <c:lblOffset val="100"/>
      </c:catAx>
      <c:valAx>
        <c:axId val="151472768"/>
        <c:scaling>
          <c:orientation val="minMax"/>
        </c:scaling>
        <c:axPos val="b"/>
        <c:numFmt formatCode="0.0%" sourceLinked="1"/>
        <c:majorTickMark val="none"/>
        <c:tickLblPos val="none"/>
        <c:spPr>
          <a:ln w="9525">
            <a:noFill/>
          </a:ln>
        </c:spPr>
        <c:crossAx val="151471232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802367711029141"/>
          <c:y val="7.360910464704308E-2"/>
          <c:w val="0.64395249894462492"/>
          <c:h val="5.6500003615250545E-2"/>
        </c:manualLayout>
      </c:layout>
      <c:spPr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NIVEL DE FIDELIDAD: PORCENTAJE DE REPETICIÓN DE VISITAS A TENERIFE SEGÚN MERCADOS (%)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69519939040157E-2"/>
          <c:y val="0.13870508864216552"/>
          <c:w val="0.76922129601836275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fidelidad!$AR$4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5"/>
            <c:spPr>
              <a:gradFill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fidelidad!$C$6:$C$24</c:f>
              <c:strCache>
                <c:ptCount val="19"/>
                <c:pt idx="0">
                  <c:v>Suecia</c:v>
                </c:pt>
                <c:pt idx="1">
                  <c:v>Canarias</c:v>
                </c:pt>
                <c:pt idx="2">
                  <c:v>Reino Unido</c:v>
                </c:pt>
                <c:pt idx="3">
                  <c:v>Noruega</c:v>
                </c:pt>
                <c:pt idx="4">
                  <c:v>Irlanda</c:v>
                </c:pt>
                <c:pt idx="5">
                  <c:v>Bélgica</c:v>
                </c:pt>
                <c:pt idx="6">
                  <c:v>Todos los países</c:v>
                </c:pt>
                <c:pt idx="7">
                  <c:v>Total nórdicos</c:v>
                </c:pt>
                <c:pt idx="8">
                  <c:v>España</c:v>
                </c:pt>
                <c:pt idx="9">
                  <c:v>Península</c:v>
                </c:pt>
                <c:pt idx="10">
                  <c:v>Dinamarca</c:v>
                </c:pt>
                <c:pt idx="11">
                  <c:v>Holanda</c:v>
                </c:pt>
                <c:pt idx="12">
                  <c:v>Alemania</c:v>
                </c:pt>
                <c:pt idx="13">
                  <c:v>Italia</c:v>
                </c:pt>
                <c:pt idx="14">
                  <c:v>Francia</c:v>
                </c:pt>
                <c:pt idx="15">
                  <c:v>Suiza + Austria</c:v>
                </c:pt>
                <c:pt idx="16">
                  <c:v>Finlandia</c:v>
                </c:pt>
                <c:pt idx="17">
                  <c:v>Rusia</c:v>
                </c:pt>
                <c:pt idx="18">
                  <c:v>Resto del Mundo</c:v>
                </c:pt>
              </c:strCache>
            </c:strRef>
          </c:cat>
          <c:val>
            <c:numRef>
              <c:f>fidelidad!$AS$6:$AS$23</c:f>
              <c:numCache>
                <c:formatCode>0.0</c:formatCode>
                <c:ptCount val="18"/>
                <c:pt idx="0">
                  <c:v>100</c:v>
                </c:pt>
                <c:pt idx="1">
                  <c:v>79.411764705882348</c:v>
                </c:pt>
                <c:pt idx="2">
                  <c:v>69.219653179190757</c:v>
                </c:pt>
                <c:pt idx="3">
                  <c:v>55</c:v>
                </c:pt>
                <c:pt idx="4">
                  <c:v>53.125</c:v>
                </c:pt>
                <c:pt idx="5">
                  <c:v>51.886792452830186</c:v>
                </c:pt>
                <c:pt idx="6">
                  <c:v>50.480373318693381</c:v>
                </c:pt>
                <c:pt idx="7">
                  <c:v>49.122807017543863</c:v>
                </c:pt>
                <c:pt idx="8">
                  <c:v>46.457489878542511</c:v>
                </c:pt>
                <c:pt idx="9">
                  <c:v>45.283018867924525</c:v>
                </c:pt>
                <c:pt idx="10">
                  <c:v>39.285714285714285</c:v>
                </c:pt>
                <c:pt idx="11">
                  <c:v>37.606837606837608</c:v>
                </c:pt>
                <c:pt idx="12">
                  <c:v>33.676092544987149</c:v>
                </c:pt>
                <c:pt idx="13">
                  <c:v>32.075471698113205</c:v>
                </c:pt>
                <c:pt idx="14">
                  <c:v>31.531531531531531</c:v>
                </c:pt>
                <c:pt idx="15">
                  <c:v>26.923076923076923</c:v>
                </c:pt>
                <c:pt idx="16">
                  <c:v>25</c:v>
                </c:pt>
                <c:pt idx="17">
                  <c:v>22.680412371134022</c:v>
                </c:pt>
              </c:numCache>
            </c:numRef>
          </c:val>
        </c:ser>
        <c:gapWidth val="18"/>
        <c:axId val="178672384"/>
        <c:axId val="178673920"/>
      </c:barChart>
      <c:barChart>
        <c:barDir val="bar"/>
        <c:grouping val="clustered"/>
        <c:ser>
          <c:idx val="1"/>
          <c:order val="1"/>
          <c:tx>
            <c:strRef>
              <c:f>fidelidad!$AT$4</c:f>
              <c:strCache>
                <c:ptCount val="1"/>
                <c:pt idx="0">
                  <c:v>Var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0.63028855997105937"/>
                  <c:y val="1.0498686089261305E-6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0.60237744475488963"/>
                  <c:y val="-1.904011712934128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0.53365322003371285"/>
                  <c:y val="-1.904011712934126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0.46486064608492905"/>
                  <c:y val="4.4994368951233535E-7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0.45704589712209731"/>
                  <c:y val="-1.904461656623674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0.44785154055156601"/>
                  <c:y val="-1.9041616941639754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0.44608431277468613"/>
                  <c:y val="5.9992491939633756E-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0.44092317639180734"/>
                  <c:y val="7.4990614924542195E-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0.32789202669314432"/>
                  <c:y val="-1.903861731704277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0.31216785585086321"/>
                  <c:y val="1.9059614689221644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0.39591197727850003"/>
                  <c:y val="1.9056615064624663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0.28033743582638687"/>
                  <c:y val="7.4990614924542195E-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0.24979256625179916"/>
                  <c:y val="-1.9040117129341264E-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0.33463643290922945"/>
                  <c:y val="1.9055115252326171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0.3396836539127624"/>
                  <c:y val="1.9058114876923152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0.31717351313490505"/>
                  <c:y val="4.4994368954725317E-7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0.21074837786039208"/>
                  <c:y val="-1.9040117129341264E-3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0.28623548156187223"/>
                  <c:y val="-1.9038617317042772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0.30202153616428673"/>
                  <c:y val="1.4998122984908569E-7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fidelidad!$C$6:$C$23</c:f>
              <c:strCache>
                <c:ptCount val="18"/>
                <c:pt idx="0">
                  <c:v>Suecia</c:v>
                </c:pt>
                <c:pt idx="1">
                  <c:v>Canarias</c:v>
                </c:pt>
                <c:pt idx="2">
                  <c:v>Reino Unido</c:v>
                </c:pt>
                <c:pt idx="3">
                  <c:v>Noruega</c:v>
                </c:pt>
                <c:pt idx="4">
                  <c:v>Irlanda</c:v>
                </c:pt>
                <c:pt idx="5">
                  <c:v>Bélgica</c:v>
                </c:pt>
                <c:pt idx="6">
                  <c:v>Todos los países</c:v>
                </c:pt>
                <c:pt idx="7">
                  <c:v>Total nórdicos</c:v>
                </c:pt>
                <c:pt idx="8">
                  <c:v>España</c:v>
                </c:pt>
                <c:pt idx="9">
                  <c:v>Península</c:v>
                </c:pt>
                <c:pt idx="10">
                  <c:v>Dinamarca</c:v>
                </c:pt>
                <c:pt idx="11">
                  <c:v>Holanda</c:v>
                </c:pt>
                <c:pt idx="12">
                  <c:v>Alemania</c:v>
                </c:pt>
                <c:pt idx="13">
                  <c:v>Italia</c:v>
                </c:pt>
                <c:pt idx="14">
                  <c:v>Francia</c:v>
                </c:pt>
                <c:pt idx="15">
                  <c:v>Suiza + Austria</c:v>
                </c:pt>
                <c:pt idx="16">
                  <c:v>Finlandia</c:v>
                </c:pt>
                <c:pt idx="17">
                  <c:v>Rusia</c:v>
                </c:pt>
              </c:strCache>
            </c:strRef>
          </c:cat>
          <c:val>
            <c:numRef>
              <c:f>fidelidad!$AU$6:$AU$23</c:f>
              <c:numCache>
                <c:formatCode>0.0%</c:formatCode>
                <c:ptCount val="18"/>
                <c:pt idx="0">
                  <c:v>0.5</c:v>
                </c:pt>
                <c:pt idx="1">
                  <c:v>-9.5075239398084821E-2</c:v>
                </c:pt>
                <c:pt idx="2">
                  <c:v>-5.5355321319279116E-2</c:v>
                </c:pt>
                <c:pt idx="3">
                  <c:v>-0.13571428571428568</c:v>
                </c:pt>
                <c:pt idx="4">
                  <c:v>-0.21117424242424254</c:v>
                </c:pt>
                <c:pt idx="5">
                  <c:v>-5.0851357570179445E-2</c:v>
                </c:pt>
                <c:pt idx="6">
                  <c:v>-3.0011406438988364E-2</c:v>
                </c:pt>
                <c:pt idx="7">
                  <c:v>-0.12433257055682678</c:v>
                </c:pt>
                <c:pt idx="8">
                  <c:v>2.8822230401177817E-2</c:v>
                </c:pt>
                <c:pt idx="9">
                  <c:v>4.4099586915261613E-2</c:v>
                </c:pt>
                <c:pt idx="10">
                  <c:v>-0.1160714285714286</c:v>
                </c:pt>
                <c:pt idx="11">
                  <c:v>0.12820512820512819</c:v>
                </c:pt>
                <c:pt idx="12">
                  <c:v>1.0282776349614497E-2</c:v>
                </c:pt>
                <c:pt idx="13">
                  <c:v>-2.8016009148084664E-2</c:v>
                </c:pt>
                <c:pt idx="14">
                  <c:v>-0.20120120120120122</c:v>
                </c:pt>
                <c:pt idx="15">
                  <c:v>-0.24278846153846156</c:v>
                </c:pt>
                <c:pt idx="16">
                  <c:v>0</c:v>
                </c:pt>
                <c:pt idx="17">
                  <c:v>-0.29290479078229226</c:v>
                </c:pt>
              </c:numCache>
            </c:numRef>
          </c:val>
        </c:ser>
        <c:gapWidth val="18"/>
        <c:axId val="178693632"/>
        <c:axId val="178692096"/>
      </c:barChart>
      <c:catAx>
        <c:axId val="178672384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8673920"/>
        <c:crosses val="autoZero"/>
        <c:auto val="1"/>
        <c:lblAlgn val="ctr"/>
        <c:lblOffset val="100"/>
      </c:catAx>
      <c:valAx>
        <c:axId val="178673920"/>
        <c:scaling>
          <c:orientation val="minMax"/>
        </c:scaling>
        <c:delete val="1"/>
        <c:axPos val="t"/>
        <c:numFmt formatCode="0.0" sourceLinked="1"/>
        <c:tickLblPos val="none"/>
        <c:crossAx val="178672384"/>
        <c:crosses val="autoZero"/>
        <c:crossBetween val="between"/>
      </c:valAx>
      <c:valAx>
        <c:axId val="178692096"/>
        <c:scaling>
          <c:orientation val="minMax"/>
        </c:scaling>
        <c:delete val="1"/>
        <c:axPos val="t"/>
        <c:numFmt formatCode="0.0%" sourceLinked="1"/>
        <c:tickLblPos val="none"/>
        <c:crossAx val="178693632"/>
        <c:crosses val="autoZero"/>
        <c:crossBetween val="between"/>
      </c:valAx>
      <c:catAx>
        <c:axId val="178693632"/>
        <c:scaling>
          <c:orientation val="maxMin"/>
        </c:scaling>
        <c:delete val="1"/>
        <c:axPos val="r"/>
        <c:tickLblPos val="none"/>
        <c:crossAx val="17869209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8189761470432034"/>
          <c:y val="9.5606584741760842E-2"/>
          <c:w val="0.44384125737948438"/>
          <c:h val="2.985507564692546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>
                <a:solidFill>
                  <a:schemeClr val="tx2">
                    <a:lumMod val="75000"/>
                  </a:schemeClr>
                </a:solidFill>
              </a:rPr>
              <a:t>PORCENTAJE DE TURISTAS SEGÚN ZONA DE ALOJAMIENTO (%)</a:t>
            </a:r>
          </a:p>
        </c:rich>
      </c:tx>
      <c:layout>
        <c:manualLayout>
          <c:xMode val="edge"/>
          <c:yMode val="edge"/>
          <c:x val="0.15061216432311747"/>
          <c:y val="1.2936017353660451E-3"/>
        </c:manualLayout>
      </c:layout>
      <c:spPr>
        <a:noFill/>
        <a:ln w="25400">
          <a:noFill/>
        </a:ln>
      </c:sp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9791749057929801"/>
          <c:y val="0.18254029894318471"/>
          <c:w val="0.69868209251542857"/>
          <c:h val="0.76580871476599865"/>
        </c:manualLayout>
      </c:layout>
      <c:bar3DChart>
        <c:barDir val="bar"/>
        <c:grouping val="clustered"/>
        <c:ser>
          <c:idx val="0"/>
          <c:order val="0"/>
          <c:tx>
            <c:strRef>
              <c:f>'Zonas de aloja Total y País 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4719032017850792E-2"/>
                  <c:y val="1.8872261853560281E-3"/>
                </c:manualLayout>
              </c:layout>
              <c:showVal val="1"/>
            </c:dLbl>
            <c:dLbl>
              <c:idx val="1"/>
              <c:layout>
                <c:manualLayout>
                  <c:x val="2.7292284738911741E-2"/>
                  <c:y val="1.5769491059726981E-3"/>
                </c:manualLayout>
              </c:layout>
              <c:showVal val="1"/>
            </c:dLbl>
            <c:dLbl>
              <c:idx val="2"/>
              <c:layout>
                <c:manualLayout>
                  <c:x val="1.5695948796834062E-2"/>
                  <c:y val="3.8306535020721114E-4"/>
                </c:manualLayout>
              </c:layout>
              <c:showVal val="1"/>
            </c:dLbl>
            <c:dLbl>
              <c:idx val="3"/>
              <c:layout>
                <c:manualLayout>
                  <c:x val="1.8897634670860409E-2"/>
                  <c:y val="-2.9007979780082092E-3"/>
                </c:manualLayout>
              </c:layout>
              <c:showVal val="1"/>
            </c:dLbl>
            <c:dLbl>
              <c:idx val="4"/>
              <c:layout>
                <c:manualLayout>
                  <c:x val="2.0997371856511592E-2"/>
                  <c:y val="4.8514455789614155E-3"/>
                </c:manualLayout>
              </c:layout>
              <c:showVal val="1"/>
            </c:dLbl>
            <c:dLbl>
              <c:idx val="5"/>
              <c:layout>
                <c:manualLayout>
                  <c:x val="1.2598423113906939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8897634670860409E-2"/>
                  <c:y val="-1.2694040260304907E-3"/>
                </c:manualLayout>
              </c:layout>
              <c:showVal val="1"/>
            </c:dLbl>
            <c:dLbl>
              <c:idx val="7"/>
              <c:layout>
                <c:manualLayout>
                  <c:x val="2.099737185651159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98423113906939E-2"/>
                  <c:y val="-2.9007979780082092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'Zonas de aloja Total y País '!$C$5:$C$13</c:f>
              <c:strCache>
                <c:ptCount val="9"/>
                <c:pt idx="0">
                  <c:v>Costa Adeje</c:v>
                </c:pt>
                <c:pt idx="1">
                  <c:v>Las Américas-Arona</c:v>
                </c:pt>
                <c:pt idx="2">
                  <c:v>Pº Cruz/ Valle Orotava</c:v>
                </c:pt>
                <c:pt idx="3">
                  <c:v>Centros sec.sur</c:v>
                </c:pt>
                <c:pt idx="4">
                  <c:v>Los Cristianos</c:v>
                </c:pt>
                <c:pt idx="5">
                  <c:v>Los Gigantes/ Pº Santiago + Abama</c:v>
                </c:pt>
                <c:pt idx="6">
                  <c:v>Resto sur + sur interior</c:v>
                </c:pt>
                <c:pt idx="7">
                  <c:v>Área metropolitana</c:v>
                </c:pt>
                <c:pt idx="8">
                  <c:v>Resto norte</c:v>
                </c:pt>
              </c:strCache>
            </c:strRef>
          </c:cat>
          <c:val>
            <c:numRef>
              <c:f>'Zonas de aloja Total y País '!$AA$5:$AA$13</c:f>
              <c:numCache>
                <c:formatCode>0.0</c:formatCode>
                <c:ptCount val="9"/>
                <c:pt idx="0">
                  <c:v>30.771342300301949</c:v>
                </c:pt>
                <c:pt idx="1">
                  <c:v>19.050233324183367</c:v>
                </c:pt>
                <c:pt idx="2">
                  <c:v>16.689541586604445</c:v>
                </c:pt>
                <c:pt idx="3">
                  <c:v>13.14850398023607</c:v>
                </c:pt>
                <c:pt idx="4">
                  <c:v>9.1408180071369749</c:v>
                </c:pt>
                <c:pt idx="5">
                  <c:v>6.5605270381553664</c:v>
                </c:pt>
                <c:pt idx="6">
                  <c:v>2.1410925061762285</c:v>
                </c:pt>
                <c:pt idx="7">
                  <c:v>1.0430963491627778</c:v>
                </c:pt>
                <c:pt idx="8">
                  <c:v>1.4548449080428218</c:v>
                </c:pt>
              </c:numCache>
            </c:numRef>
          </c:val>
        </c:ser>
        <c:dLbls>
          <c:showVal val="1"/>
        </c:dLbls>
        <c:gapWidth val="13"/>
        <c:shape val="box"/>
        <c:axId val="178731264"/>
        <c:axId val="178765824"/>
        <c:axId val="0"/>
      </c:bar3DChart>
      <c:catAx>
        <c:axId val="17873126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8765824"/>
        <c:crosses val="autoZero"/>
        <c:auto val="1"/>
        <c:lblAlgn val="ctr"/>
        <c:lblOffset val="100"/>
        <c:tickLblSkip val="1"/>
        <c:tickMarkSkip val="1"/>
      </c:catAx>
      <c:valAx>
        <c:axId val="178765824"/>
        <c:scaling>
          <c:orientation val="minMax"/>
        </c:scaling>
        <c:delete val="1"/>
        <c:axPos val="b"/>
        <c:numFmt formatCode="0.0" sourceLinked="1"/>
        <c:tickLblPos val="none"/>
        <c:crossAx val="17873126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4261345524815257"/>
          <c:y val="0.12335562905067712"/>
          <c:w val="0.30770408453442732"/>
          <c:h val="4.535350762914703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chemeClr val="tx2">
              <a:lumMod val="7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'Tipo de alojamiento'!$B$3:$H$3</c:f>
          <c:strCache>
            <c:ptCount val="1"/>
            <c:pt idx="0">
              <c:v>PORCENTAJE DE TURISTAS EN TENERIFE SEGÚN TIPO DE ALOJAMIENTO  (%)</c:v>
            </c:pt>
          </c:strCache>
        </c:strRef>
      </c:tx>
      <c:layout>
        <c:manualLayout>
          <c:xMode val="edge"/>
          <c:yMode val="edge"/>
          <c:x val="0.13485411236116926"/>
          <c:y val="0"/>
        </c:manualLayout>
      </c:layout>
      <c:overlay val="1"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2054627391130144"/>
          <c:y val="0.20578750168297524"/>
          <c:w val="0.67062753519446572"/>
          <c:h val="0.75167479363377743"/>
        </c:manualLayout>
      </c:layout>
      <c:barChart>
        <c:barDir val="bar"/>
        <c:grouping val="clustered"/>
        <c:ser>
          <c:idx val="0"/>
          <c:order val="0"/>
          <c:tx>
            <c:strRef>
              <c:f>'Tipo de alojamiento'!$Z$4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4"/>
              <c:numFmt formatCode="#,##0.0" sourceLinked="0"/>
              <c:spPr/>
              <c:txPr>
                <a:bodyPr/>
                <a:lstStyle/>
                <a:p>
                  <a:pPr>
                    <a:defRPr sz="16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</c:dLbl>
            <c:dLbl>
              <c:idx val="6"/>
              <c:layout>
                <c:manualLayout>
                  <c:x val="1.8296169239565487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alojamiento'!$Z$5:$Z$11</c:f>
              <c:numCache>
                <c:formatCode>0.0</c:formatCode>
                <c:ptCount val="7"/>
                <c:pt idx="0">
                  <c:v>52.40186659346692</c:v>
                </c:pt>
                <c:pt idx="1">
                  <c:v>17.54048860828987</c:v>
                </c:pt>
                <c:pt idx="2">
                  <c:v>13.313203403788087</c:v>
                </c:pt>
                <c:pt idx="3">
                  <c:v>9.1133681032116396</c:v>
                </c:pt>
                <c:pt idx="4">
                  <c:v>7.2467746362887731</c:v>
                </c:pt>
                <c:pt idx="5">
                  <c:v>0.30194894317869886</c:v>
                </c:pt>
                <c:pt idx="6">
                  <c:v>8.2349711776008777E-2</c:v>
                </c:pt>
              </c:numCache>
            </c:numRef>
          </c:val>
        </c:ser>
        <c:gapWidth val="18"/>
        <c:axId val="179297280"/>
        <c:axId val="179299072"/>
      </c:barChart>
      <c:barChart>
        <c:barDir val="bar"/>
        <c:grouping val="clustered"/>
        <c:ser>
          <c:idx val="1"/>
          <c:order val="1"/>
          <c:tx>
            <c:strRef>
              <c:f>'Tipo de alojamiento'!$AA$4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Lbls>
            <c:dLbl>
              <c:idx val="0"/>
              <c:layout>
                <c:manualLayout>
                  <c:x val="-0.69000076534172472"/>
                  <c:y val="2.7920365459837156E-3"/>
                </c:manualLayout>
              </c:layout>
              <c:showVal val="1"/>
            </c:dLbl>
            <c:dLbl>
              <c:idx val="1"/>
              <c:layout>
                <c:manualLayout>
                  <c:x val="0.25100219247894184"/>
                  <c:y val="2.8552922512420011E-6"/>
                </c:manualLayout>
              </c:layout>
              <c:showVal val="1"/>
            </c:dLbl>
            <c:dLbl>
              <c:idx val="2"/>
              <c:layout>
                <c:manualLayout>
                  <c:x val="0.20867645403672741"/>
                  <c:y val="2.6356543857618448E-6"/>
                </c:manualLayout>
              </c:layout>
              <c:showVal val="1"/>
            </c:dLbl>
            <c:dLbl>
              <c:idx val="3"/>
              <c:layout>
                <c:manualLayout>
                  <c:x val="-0.2535218775183119"/>
                  <c:y val="5.5805588861197438E-3"/>
                </c:manualLayout>
              </c:layout>
              <c:showVal val="1"/>
            </c:dLbl>
            <c:dLbl>
              <c:idx val="4"/>
              <c:layout>
                <c:manualLayout>
                  <c:x val="-0.24412114008904975"/>
                  <c:y val="2.8552922512420011E-6"/>
                </c:manualLayout>
              </c:layout>
              <c:showVal val="1"/>
            </c:dLbl>
            <c:dLbl>
              <c:idx val="5"/>
              <c:layout>
                <c:manualLayout>
                  <c:x val="6.7822062550929013E-2"/>
                  <c:y val="1.9767407892191127E-6"/>
                </c:manualLayout>
              </c:layout>
              <c:showVal val="1"/>
            </c:dLbl>
            <c:dLbl>
              <c:idx val="6"/>
              <c:layout>
                <c:manualLayout>
                  <c:x val="8.0924352723492771E-2"/>
                  <c:y val="8.7855146192063846E-7"/>
                </c:manualLayout>
              </c:layout>
              <c:showVal val="1"/>
            </c:dLbl>
            <c:dLbl>
              <c:idx val="7"/>
              <c:layout>
                <c:manualLayout>
                  <c:x val="0.47272727272727288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0.55757575757575761"/>
                  <c:y val="0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0.56565656565656552"/>
                  <c:y val="4.9482109440084502E-17"/>
                </c:manualLayout>
              </c:layout>
              <c:showVal val="1"/>
            </c:dLbl>
            <c:dLbl>
              <c:idx val="10"/>
              <c:layout>
                <c:manualLayout>
                  <c:x val="0.58585858585858586"/>
                  <c:y val="4.9482109440084502E-17"/>
                </c:manualLayout>
              </c:layout>
              <c:showVal val="1"/>
            </c:dLbl>
            <c:dLbl>
              <c:idx val="11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2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-0.70100994193907584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0.6242424242424246"/>
                  <c:y val="2.6990553306342779E-3"/>
                </c:manualLayout>
              </c:layout>
              <c:showVal val="1"/>
            </c:dLbl>
            <c:dLbl>
              <c:idx val="15"/>
              <c:layout>
                <c:manualLayout>
                  <c:x val="0.65050505050506935"/>
                  <c:y val="0"/>
                </c:manualLayout>
              </c:layout>
              <c:showVal val="1"/>
            </c:dLbl>
            <c:dLbl>
              <c:idx val="16"/>
              <c:layout>
                <c:manualLayout>
                  <c:x val="0.72727272727272729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alojamiento'!$AA$5:$AA$11</c:f>
              <c:numCache>
                <c:formatCode>0.0%</c:formatCode>
                <c:ptCount val="7"/>
                <c:pt idx="0">
                  <c:v>-9.4602410610237886E-2</c:v>
                </c:pt>
                <c:pt idx="1">
                  <c:v>0.2186914768578232</c:v>
                </c:pt>
                <c:pt idx="2">
                  <c:v>0.21301820380337522</c:v>
                </c:pt>
                <c:pt idx="3">
                  <c:v>-3.0127943332569629E-5</c:v>
                </c:pt>
                <c:pt idx="4">
                  <c:v>-1.5805965433837943E-2</c:v>
                </c:pt>
                <c:pt idx="5">
                  <c:v>0.2074602738890412</c:v>
                </c:pt>
                <c:pt idx="6">
                  <c:v>1.9637661268185558</c:v>
                </c:pt>
              </c:numCache>
            </c:numRef>
          </c:val>
        </c:ser>
        <c:gapWidth val="18"/>
        <c:axId val="179359744"/>
        <c:axId val="179300608"/>
      </c:barChart>
      <c:catAx>
        <c:axId val="179297280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9299072"/>
        <c:crosses val="autoZero"/>
        <c:auto val="1"/>
        <c:lblAlgn val="ctr"/>
        <c:lblOffset val="100"/>
      </c:catAx>
      <c:valAx>
        <c:axId val="179299072"/>
        <c:scaling>
          <c:orientation val="minMax"/>
        </c:scaling>
        <c:delete val="1"/>
        <c:axPos val="t"/>
        <c:numFmt formatCode="0.0" sourceLinked="1"/>
        <c:tickLblPos val="none"/>
        <c:crossAx val="179297280"/>
        <c:crosses val="autoZero"/>
        <c:crossBetween val="between"/>
      </c:valAx>
      <c:valAx>
        <c:axId val="179300608"/>
        <c:scaling>
          <c:orientation val="minMax"/>
        </c:scaling>
        <c:delete val="1"/>
        <c:axPos val="t"/>
        <c:numFmt formatCode="0.0%" sourceLinked="1"/>
        <c:tickLblPos val="none"/>
        <c:crossAx val="179359744"/>
        <c:crosses val="autoZero"/>
        <c:crossBetween val="between"/>
      </c:valAx>
      <c:catAx>
        <c:axId val="179359744"/>
        <c:scaling>
          <c:orientation val="maxMin"/>
        </c:scaling>
        <c:delete val="1"/>
        <c:axPos val="l"/>
        <c:tickLblPos val="none"/>
        <c:crossAx val="179300608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846170815269586"/>
          <c:y val="0.15065378505228191"/>
          <c:w val="0.63167218162910665"/>
          <c:h val="4.8451146996455856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'estancia media nacionalidades'!$C$3:$I$3</c:f>
          <c:strCache>
            <c:ptCount val="1"/>
            <c:pt idx="0">
              <c:v>ESTANCIA MEDIA DE LOS TURISTAS QUE  VISITAN TENERIFE  SEGÚN MERCADOS (noches)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892607045820153"/>
          <c:y val="0.19351631893470939"/>
          <c:w val="0.60640558493238206"/>
          <c:h val="0.76004290424150711"/>
        </c:manualLayout>
      </c:layout>
      <c:barChart>
        <c:barDir val="bar"/>
        <c:grouping val="clustered"/>
        <c:ser>
          <c:idx val="0"/>
          <c:order val="0"/>
          <c:tx>
            <c:strRef>
              <c:f>'estancia media nacionalidades'!$AA$4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8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75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Francia</c:v>
                </c:pt>
                <c:pt idx="2">
                  <c:v>Suecia</c:v>
                </c:pt>
                <c:pt idx="3">
                  <c:v>Holanda</c:v>
                </c:pt>
                <c:pt idx="4">
                  <c:v>Noruega</c:v>
                </c:pt>
                <c:pt idx="5">
                  <c:v>Alemania</c:v>
                </c:pt>
                <c:pt idx="6">
                  <c:v>Irlanda</c:v>
                </c:pt>
                <c:pt idx="7">
                  <c:v>Italia</c:v>
                </c:pt>
                <c:pt idx="8">
                  <c:v>Reino Unido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Todos los países</c:v>
                </c:pt>
                <c:pt idx="12">
                  <c:v>Resto del Mundo</c:v>
                </c:pt>
                <c:pt idx="13">
                  <c:v>Total nórdicos</c:v>
                </c:pt>
                <c:pt idx="14">
                  <c:v>Finlandia</c:v>
                </c:pt>
                <c:pt idx="15">
                  <c:v>Dinamarca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nacionalidades'!$AA$5:$AA$23</c:f>
              <c:numCache>
                <c:formatCode>0.00</c:formatCode>
                <c:ptCount val="19"/>
                <c:pt idx="0">
                  <c:v>14.690721649484541</c:v>
                </c:pt>
                <c:pt idx="1">
                  <c:v>10.900900900900901</c:v>
                </c:pt>
                <c:pt idx="2">
                  <c:v>10.8</c:v>
                </c:pt>
                <c:pt idx="3">
                  <c:v>10.726495726495726</c:v>
                </c:pt>
                <c:pt idx="4">
                  <c:v>10.549999999999997</c:v>
                </c:pt>
                <c:pt idx="5">
                  <c:v>10.521850899742939</c:v>
                </c:pt>
                <c:pt idx="6">
                  <c:v>10.312499999999998</c:v>
                </c:pt>
                <c:pt idx="7">
                  <c:v>9.9716981132075464</c:v>
                </c:pt>
                <c:pt idx="8">
                  <c:v>9.6647398843930734</c:v>
                </c:pt>
                <c:pt idx="9">
                  <c:v>9.641509433962268</c:v>
                </c:pt>
                <c:pt idx="10">
                  <c:v>9.4230769230769234</c:v>
                </c:pt>
                <c:pt idx="11">
                  <c:v>9.2865769969805072</c:v>
                </c:pt>
                <c:pt idx="12">
                  <c:v>9.2549019607843075</c:v>
                </c:pt>
                <c:pt idx="13">
                  <c:v>9.0175438596491215</c:v>
                </c:pt>
                <c:pt idx="14">
                  <c:v>8.75</c:v>
                </c:pt>
                <c:pt idx="15">
                  <c:v>7.6428571428571423</c:v>
                </c:pt>
                <c:pt idx="16">
                  <c:v>7.3983228511530337</c:v>
                </c:pt>
                <c:pt idx="17">
                  <c:v>7.2580971659919005</c:v>
                </c:pt>
                <c:pt idx="18">
                  <c:v>3.3235294117647061</c:v>
                </c:pt>
              </c:numCache>
            </c:numRef>
          </c:val>
        </c:ser>
        <c:gapWidth val="18"/>
        <c:axId val="179935104"/>
        <c:axId val="179936640"/>
      </c:barChart>
      <c:barChart>
        <c:barDir val="bar"/>
        <c:grouping val="clustered"/>
        <c:ser>
          <c:idx val="1"/>
          <c:order val="1"/>
          <c:tx>
            <c:strRef>
              <c:f>'estancia media nacionalidades'!$AB$4</c:f>
              <c:strCache>
                <c:ptCount val="1"/>
                <c:pt idx="0">
                  <c:v>Dif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8"/>
            <c:spPr>
              <a:noFill/>
            </c:spPr>
          </c:dPt>
          <c:dLbls>
            <c:dLbl>
              <c:idx val="6"/>
              <c:spPr>
                <a:gradFill flip="none" rotWithShape="1"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1"/>
                  <a:tileRect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dLblPos val="inBase"/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Francia</c:v>
                </c:pt>
                <c:pt idx="2">
                  <c:v>Suecia</c:v>
                </c:pt>
                <c:pt idx="3">
                  <c:v>Holanda</c:v>
                </c:pt>
                <c:pt idx="4">
                  <c:v>Noruega</c:v>
                </c:pt>
                <c:pt idx="5">
                  <c:v>Alemania</c:v>
                </c:pt>
                <c:pt idx="6">
                  <c:v>Irlanda</c:v>
                </c:pt>
                <c:pt idx="7">
                  <c:v>Italia</c:v>
                </c:pt>
                <c:pt idx="8">
                  <c:v>Reino Unido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Todos los países</c:v>
                </c:pt>
                <c:pt idx="12">
                  <c:v>Resto del Mundo</c:v>
                </c:pt>
                <c:pt idx="13">
                  <c:v>Total nórdicos</c:v>
                </c:pt>
                <c:pt idx="14">
                  <c:v>Finlandia</c:v>
                </c:pt>
                <c:pt idx="15">
                  <c:v>Dinamarca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nacionalidades'!$AB$5:$AB$23</c:f>
              <c:numCache>
                <c:formatCode>0.00</c:formatCode>
                <c:ptCount val="19"/>
                <c:pt idx="0">
                  <c:v>2.1624197626920871</c:v>
                </c:pt>
                <c:pt idx="1">
                  <c:v>6.1640587956386383E-3</c:v>
                </c:pt>
                <c:pt idx="2">
                  <c:v>-1.6166666666666671</c:v>
                </c:pt>
                <c:pt idx="3">
                  <c:v>1.1655201167396285</c:v>
                </c:pt>
                <c:pt idx="4">
                  <c:v>0.18636363636363384</c:v>
                </c:pt>
                <c:pt idx="5">
                  <c:v>-0.15268978267175548</c:v>
                </c:pt>
                <c:pt idx="6">
                  <c:v>-1.7691326530612219</c:v>
                </c:pt>
                <c:pt idx="7">
                  <c:v>-0.44830188679245531</c:v>
                </c:pt>
                <c:pt idx="8">
                  <c:v>-0.34779930055990427</c:v>
                </c:pt>
                <c:pt idx="9">
                  <c:v>-0.10515723270439636</c:v>
                </c:pt>
                <c:pt idx="10">
                  <c:v>0.97863247863248048</c:v>
                </c:pt>
                <c:pt idx="11">
                  <c:v>5.0678136185826617E-2</c:v>
                </c:pt>
                <c:pt idx="12">
                  <c:v>-0.97966594045025879</c:v>
                </c:pt>
                <c:pt idx="13">
                  <c:v>-1.8848951647411205</c:v>
                </c:pt>
                <c:pt idx="14">
                  <c:v>8.75</c:v>
                </c:pt>
                <c:pt idx="15">
                  <c:v>-2.5793650793650791</c:v>
                </c:pt>
                <c:pt idx="16">
                  <c:v>-6.5321289137810545E-2</c:v>
                </c:pt>
                <c:pt idx="17">
                  <c:v>-3.1722210034373255E-2</c:v>
                </c:pt>
                <c:pt idx="18">
                  <c:v>0.18067226890756238</c:v>
                </c:pt>
              </c:numCache>
            </c:numRef>
          </c:val>
        </c:ser>
        <c:gapWidth val="18"/>
        <c:axId val="179944064"/>
        <c:axId val="179942528"/>
      </c:barChart>
      <c:catAx>
        <c:axId val="179935104"/>
        <c:scaling>
          <c:orientation val="maxMin"/>
        </c:scaling>
        <c:axPos val="l"/>
        <c:minorTickMark val="out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9936640"/>
        <c:crosses val="autoZero"/>
        <c:auto val="1"/>
        <c:lblAlgn val="ctr"/>
        <c:lblOffset val="100"/>
      </c:catAx>
      <c:valAx>
        <c:axId val="179936640"/>
        <c:scaling>
          <c:orientation val="minMax"/>
          <c:min val="-4"/>
        </c:scaling>
        <c:delete val="1"/>
        <c:axPos val="t"/>
        <c:numFmt formatCode="0.00" sourceLinked="1"/>
        <c:tickLblPos val="none"/>
        <c:crossAx val="179935104"/>
        <c:crosses val="autoZero"/>
        <c:crossBetween val="between"/>
      </c:valAx>
      <c:valAx>
        <c:axId val="179942528"/>
        <c:scaling>
          <c:orientation val="minMax"/>
        </c:scaling>
        <c:delete val="1"/>
        <c:axPos val="t"/>
        <c:numFmt formatCode="0.00" sourceLinked="1"/>
        <c:tickLblPos val="none"/>
        <c:crossAx val="179944064"/>
        <c:crosses val="autoZero"/>
        <c:crossBetween val="between"/>
      </c:valAx>
      <c:catAx>
        <c:axId val="179944064"/>
        <c:scaling>
          <c:orientation val="maxMin"/>
        </c:scaling>
        <c:delete val="1"/>
        <c:axPos val="r"/>
        <c:tickLblPos val="none"/>
        <c:crossAx val="17994252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419"/>
          <c:w val="0.62761447341078913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'!$C$4:$AI$4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7051"/>
          <c:y val="0.2343256675379044"/>
          <c:w val="0.51912893254617165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version'!$W$5:$W$8</c:f>
              <c:numCache>
                <c:formatCode>0.0</c:formatCode>
                <c:ptCount val="4"/>
                <c:pt idx="0">
                  <c:v>47.521220322302867</c:v>
                </c:pt>
                <c:pt idx="1">
                  <c:v>49.698609915118709</c:v>
                </c:pt>
                <c:pt idx="2">
                  <c:v>0.94722598105548039</c:v>
                </c:pt>
                <c:pt idx="3">
                  <c:v>1.8329437815229426</c:v>
                </c:pt>
              </c:numCache>
            </c:numRef>
          </c:val>
        </c:ser>
        <c:gapWidth val="25"/>
        <c:axId val="207211904"/>
        <c:axId val="207221888"/>
      </c:barChart>
      <c:barChart>
        <c:barDir val="bar"/>
        <c:grouping val="clustered"/>
        <c:ser>
          <c:idx val="1"/>
          <c:order val="1"/>
          <c:tx>
            <c:strRef>
              <c:f>'fórmde contratación(new version'!$Y$4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45682141046965752"/>
                  <c:y val="-9.518956268253526E-4"/>
                </c:manualLayout>
              </c:layout>
              <c:showVal val="1"/>
            </c:dLbl>
            <c:dLbl>
              <c:idx val="1"/>
              <c:layout>
                <c:manualLayout>
                  <c:x val="-0.5926915141953587"/>
                  <c:y val="1.3670211891572035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188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version'!$Y$5:$Y$8</c:f>
              <c:numCache>
                <c:formatCode>0.0%</c:formatCode>
                <c:ptCount val="4"/>
                <c:pt idx="0">
                  <c:v>8.1938759618922052E-2</c:v>
                </c:pt>
                <c:pt idx="1">
                  <c:v>-9.6538515119199531E-2</c:v>
                </c:pt>
                <c:pt idx="2">
                  <c:v>0.77281953499815459</c:v>
                </c:pt>
                <c:pt idx="3">
                  <c:v>2.4305209183730523</c:v>
                </c:pt>
              </c:numCache>
            </c:numRef>
          </c:val>
        </c:ser>
        <c:axId val="207364480"/>
        <c:axId val="207223424"/>
      </c:barChart>
      <c:catAx>
        <c:axId val="20721190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7221888"/>
        <c:crosses val="autoZero"/>
        <c:auto val="1"/>
        <c:lblAlgn val="ctr"/>
        <c:lblOffset val="100"/>
      </c:catAx>
      <c:valAx>
        <c:axId val="207221888"/>
        <c:scaling>
          <c:orientation val="minMax"/>
        </c:scaling>
        <c:delete val="1"/>
        <c:axPos val="t"/>
        <c:numFmt formatCode="0.0" sourceLinked="1"/>
        <c:tickLblPos val="none"/>
        <c:crossAx val="207211904"/>
        <c:crosses val="autoZero"/>
        <c:crossBetween val="between"/>
      </c:valAx>
      <c:valAx>
        <c:axId val="207223424"/>
        <c:scaling>
          <c:orientation val="minMax"/>
        </c:scaling>
        <c:delete val="1"/>
        <c:axPos val="t"/>
        <c:numFmt formatCode="0.0%" sourceLinked="1"/>
        <c:tickLblPos val="none"/>
        <c:crossAx val="207364480"/>
        <c:crosses val="autoZero"/>
        <c:crossBetween val="between"/>
      </c:valAx>
      <c:catAx>
        <c:axId val="207364480"/>
        <c:scaling>
          <c:orientation val="maxMin"/>
        </c:scaling>
        <c:delete val="1"/>
        <c:axPos val="r"/>
        <c:numFmt formatCode="General" sourceLinked="1"/>
        <c:tickLblPos val="none"/>
        <c:crossAx val="207223424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27915962339570038"/>
          <c:y val="0.14512189107885518"/>
          <c:w val="0.43288994838948308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55" l="0.70000000000000062" r="0.70000000000000062" t="0.75000000000000955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'!$C$4:$AI$4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7073"/>
          <c:y val="0.2343256675379044"/>
          <c:w val="0.51912893254617198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version'!$AA$5:$AA$8</c:f>
              <c:numCache>
                <c:formatCode>0.0</c:formatCode>
                <c:ptCount val="4"/>
                <c:pt idx="0">
                  <c:v>50.425473510842707</c:v>
                </c:pt>
                <c:pt idx="1">
                  <c:v>47.817732637935769</c:v>
                </c:pt>
                <c:pt idx="2">
                  <c:v>0.74114740598407902</c:v>
                </c:pt>
                <c:pt idx="3">
                  <c:v>1.0156464452374416</c:v>
                </c:pt>
              </c:numCache>
            </c:numRef>
          </c:val>
        </c:ser>
        <c:gapWidth val="25"/>
        <c:axId val="207430784"/>
        <c:axId val="207432320"/>
      </c:barChart>
      <c:barChart>
        <c:barDir val="bar"/>
        <c:grouping val="clustered"/>
        <c:ser>
          <c:idx val="1"/>
          <c:order val="1"/>
          <c:tx>
            <c:strRef>
              <c:f>'fórmde contratación(new version'!$AB$4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45682141046965763"/>
                  <c:y val="-9.518956268253526E-4"/>
                </c:manualLayout>
              </c:layout>
              <c:showVal val="1"/>
            </c:dLbl>
            <c:dLbl>
              <c:idx val="1"/>
              <c:layout>
                <c:manualLayout>
                  <c:x val="-0.5926915141953587"/>
                  <c:y val="1.367021189157204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206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version'!$AB$5:$AB$8</c:f>
              <c:numCache>
                <c:formatCode>0.0%</c:formatCode>
                <c:ptCount val="4"/>
                <c:pt idx="0">
                  <c:v>8.9977652645783168E-2</c:v>
                </c:pt>
                <c:pt idx="1">
                  <c:v>-9.4707944429611612E-2</c:v>
                </c:pt>
                <c:pt idx="2">
                  <c:v>0.56905265537452965</c:v>
                </c:pt>
                <c:pt idx="3">
                  <c:v>1.2845697227559705</c:v>
                </c:pt>
              </c:numCache>
            </c:numRef>
          </c:val>
        </c:ser>
        <c:axId val="207452032"/>
        <c:axId val="207450496"/>
      </c:barChart>
      <c:catAx>
        <c:axId val="20743078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7432320"/>
        <c:crosses val="autoZero"/>
        <c:auto val="1"/>
        <c:lblAlgn val="ctr"/>
        <c:lblOffset val="100"/>
      </c:catAx>
      <c:valAx>
        <c:axId val="207432320"/>
        <c:scaling>
          <c:orientation val="minMax"/>
        </c:scaling>
        <c:delete val="1"/>
        <c:axPos val="t"/>
        <c:numFmt formatCode="0.0" sourceLinked="1"/>
        <c:tickLblPos val="none"/>
        <c:crossAx val="207430784"/>
        <c:crosses val="autoZero"/>
        <c:crossBetween val="between"/>
      </c:valAx>
      <c:valAx>
        <c:axId val="207450496"/>
        <c:scaling>
          <c:orientation val="minMax"/>
        </c:scaling>
        <c:delete val="1"/>
        <c:axPos val="t"/>
        <c:numFmt formatCode="0.0%" sourceLinked="1"/>
        <c:tickLblPos val="none"/>
        <c:crossAx val="207452032"/>
        <c:crosses val="autoZero"/>
        <c:crossBetween val="between"/>
      </c:valAx>
      <c:catAx>
        <c:axId val="207452032"/>
        <c:scaling>
          <c:orientation val="maxMin"/>
        </c:scaling>
        <c:delete val="1"/>
        <c:axPos val="r"/>
        <c:numFmt formatCode="General" sourceLinked="1"/>
        <c:tickLblPos val="none"/>
        <c:crossAx val="207450496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27915962339570038"/>
          <c:y val="0.14512189107885518"/>
          <c:w val="0.43288994838948336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77" l="0.70000000000000062" r="0.70000000000000062" t="0.75000000000000977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Edad!$F$4</c:f>
          <c:strCache>
            <c:ptCount val="1"/>
            <c:pt idx="0">
              <c:v>2010</c:v>
            </c:pt>
          </c:strCache>
        </c:strRef>
      </c:tx>
      <c:layout>
        <c:manualLayout>
          <c:xMode val="edge"/>
          <c:yMode val="edge"/>
          <c:x val="0.48491977162649275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39"/>
          <c:y val="0.23647541765922891"/>
          <c:w val="0.67420551812468976"/>
          <c:h val="0.6562316915413040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855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Edad!$F$5:$F$11</c:f>
              <c:numCache>
                <c:formatCode>0.0</c:formatCode>
                <c:ptCount val="7"/>
                <c:pt idx="0">
                  <c:v>10.018181818181818</c:v>
                </c:pt>
                <c:pt idx="1">
                  <c:v>9.7363636363636363</c:v>
                </c:pt>
                <c:pt idx="2">
                  <c:v>28.063636363636363</c:v>
                </c:pt>
                <c:pt idx="3">
                  <c:v>10.154545454545454</c:v>
                </c:pt>
                <c:pt idx="4">
                  <c:v>18.054545454545455</c:v>
                </c:pt>
                <c:pt idx="5">
                  <c:v>19.018181818181819</c:v>
                </c:pt>
                <c:pt idx="6">
                  <c:v>4.9545454545454541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'!$C$4:$AI$4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9230658030273968"/>
          <c:y val="0.22040778305634559"/>
          <c:w val="0.48849630065415534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4319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version'!$C$5:$C$6</c:f>
              <c:strCache>
                <c:ptCount val="2"/>
                <c:pt idx="0">
                  <c:v>Contrata vuelo y alojamiento como servicios independientes</c:v>
                </c:pt>
                <c:pt idx="1">
                  <c:v>Paquete turístico</c:v>
                </c:pt>
              </c:strCache>
            </c:strRef>
          </c:cat>
          <c:val>
            <c:numRef>
              <c:f>'fórmde contratación(new version'!$W$5:$W$6</c:f>
              <c:numCache>
                <c:formatCode>0.0</c:formatCode>
                <c:ptCount val="2"/>
                <c:pt idx="0">
                  <c:v>47.521220322302867</c:v>
                </c:pt>
                <c:pt idx="1">
                  <c:v>49.698609915118709</c:v>
                </c:pt>
              </c:numCache>
            </c:numRef>
          </c:val>
        </c:ser>
        <c:gapWidth val="25"/>
        <c:axId val="207510144"/>
        <c:axId val="207528320"/>
      </c:barChart>
      <c:barChart>
        <c:barDir val="bar"/>
        <c:grouping val="clustered"/>
        <c:ser>
          <c:idx val="1"/>
          <c:order val="1"/>
          <c:tx>
            <c:strRef>
              <c:f>'fórmde contratación(new version'!$Y$4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0.38258278857133782"/>
                  <c:y val="4.6148198072317676E-3"/>
                </c:manualLayout>
              </c:layout>
              <c:showVal val="1"/>
            </c:dLbl>
            <c:dLbl>
              <c:idx val="1"/>
              <c:layout>
                <c:manualLayout>
                  <c:x val="-0.54242570613489005"/>
                  <c:y val="-1.1561707187437706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215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version'!$Y$5:$Y$6</c:f>
              <c:numCache>
                <c:formatCode>0.0%</c:formatCode>
                <c:ptCount val="2"/>
                <c:pt idx="0">
                  <c:v>8.1938759618922052E-2</c:v>
                </c:pt>
                <c:pt idx="1">
                  <c:v>-9.6538515119199531E-2</c:v>
                </c:pt>
              </c:numCache>
            </c:numRef>
          </c:val>
        </c:ser>
        <c:axId val="207531392"/>
        <c:axId val="207529856"/>
      </c:barChart>
      <c:catAx>
        <c:axId val="20751014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7528320"/>
        <c:crosses val="autoZero"/>
        <c:auto val="1"/>
        <c:lblAlgn val="ctr"/>
        <c:lblOffset val="100"/>
      </c:catAx>
      <c:valAx>
        <c:axId val="207528320"/>
        <c:scaling>
          <c:orientation val="minMax"/>
        </c:scaling>
        <c:delete val="1"/>
        <c:axPos val="t"/>
        <c:numFmt formatCode="0.0" sourceLinked="1"/>
        <c:tickLblPos val="none"/>
        <c:crossAx val="207510144"/>
        <c:crosses val="autoZero"/>
        <c:crossBetween val="between"/>
      </c:valAx>
      <c:valAx>
        <c:axId val="207529856"/>
        <c:scaling>
          <c:orientation val="minMax"/>
        </c:scaling>
        <c:delete val="1"/>
        <c:axPos val="t"/>
        <c:numFmt formatCode="0.0%" sourceLinked="1"/>
        <c:tickLblPos val="none"/>
        <c:crossAx val="207531392"/>
        <c:crosses val="autoZero"/>
        <c:crossBetween val="between"/>
      </c:valAx>
      <c:catAx>
        <c:axId val="207531392"/>
        <c:scaling>
          <c:orientation val="maxMin"/>
        </c:scaling>
        <c:delete val="1"/>
        <c:axPos val="r"/>
        <c:numFmt formatCode="General" sourceLinked="1"/>
        <c:tickLblPos val="none"/>
        <c:crossAx val="207529856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19390687275201721"/>
          <c:y val="0.14512189107885518"/>
          <c:w val="0.60727570889388138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99" l="0.70000000000000062" r="0.70000000000000062" t="0.75000000000000999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'!$C$4:$AI$4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6449341547214125"/>
          <c:y val="0.2343256675379044"/>
          <c:w val="0.65369633202813815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4406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version'!$C$5:$C$6</c:f>
              <c:strCache>
                <c:ptCount val="2"/>
                <c:pt idx="0">
                  <c:v>Contrata vuelo y alojamiento como servicios independientes</c:v>
                </c:pt>
                <c:pt idx="1">
                  <c:v>Paquete turístico</c:v>
                </c:pt>
              </c:strCache>
            </c:strRef>
          </c:cat>
          <c:val>
            <c:numRef>
              <c:f>'fórmde contratación(new version'!$AA$5:$AA$6</c:f>
              <c:numCache>
                <c:formatCode>0.0</c:formatCode>
                <c:ptCount val="2"/>
                <c:pt idx="0">
                  <c:v>50.425473510842707</c:v>
                </c:pt>
                <c:pt idx="1">
                  <c:v>47.817732637935769</c:v>
                </c:pt>
              </c:numCache>
            </c:numRef>
          </c:val>
        </c:ser>
        <c:gapWidth val="25"/>
        <c:axId val="207602432"/>
        <c:axId val="207603968"/>
      </c:barChart>
      <c:barChart>
        <c:barDir val="bar"/>
        <c:grouping val="clustered"/>
        <c:ser>
          <c:idx val="1"/>
          <c:order val="1"/>
          <c:tx>
            <c:strRef>
              <c:f>'fórmde contratación(new version'!$AB$4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0.521864402423038"/>
                  <c:y val="1.0182192779138465E-2"/>
                </c:manualLayout>
              </c:layout>
              <c:showVal val="1"/>
            </c:dLbl>
            <c:dLbl>
              <c:idx val="1"/>
              <c:layout>
                <c:manualLayout>
                  <c:x val="-0.64035814348016074"/>
                  <c:y val="-1.1559515394604909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223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version'!$AB$5:$AB$6</c:f>
              <c:numCache>
                <c:formatCode>0.0%</c:formatCode>
                <c:ptCount val="2"/>
                <c:pt idx="0">
                  <c:v>8.9977652645783168E-2</c:v>
                </c:pt>
                <c:pt idx="1">
                  <c:v>-9.4707944429611612E-2</c:v>
                </c:pt>
              </c:numCache>
            </c:numRef>
          </c:val>
        </c:ser>
        <c:axId val="207627776"/>
        <c:axId val="207626240"/>
      </c:barChart>
      <c:catAx>
        <c:axId val="207602432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7603968"/>
        <c:crosses val="autoZero"/>
        <c:auto val="1"/>
        <c:lblAlgn val="ctr"/>
        <c:lblOffset val="100"/>
      </c:catAx>
      <c:valAx>
        <c:axId val="207603968"/>
        <c:scaling>
          <c:orientation val="minMax"/>
        </c:scaling>
        <c:delete val="1"/>
        <c:axPos val="t"/>
        <c:numFmt formatCode="0.0" sourceLinked="1"/>
        <c:tickLblPos val="none"/>
        <c:crossAx val="207602432"/>
        <c:crosses val="autoZero"/>
        <c:crossBetween val="between"/>
      </c:valAx>
      <c:valAx>
        <c:axId val="207626240"/>
        <c:scaling>
          <c:orientation val="minMax"/>
        </c:scaling>
        <c:delete val="1"/>
        <c:axPos val="t"/>
        <c:numFmt formatCode="0.0%" sourceLinked="1"/>
        <c:tickLblPos val="none"/>
        <c:crossAx val="207627776"/>
        <c:crosses val="autoZero"/>
        <c:crossBetween val="between"/>
      </c:valAx>
      <c:catAx>
        <c:axId val="207627776"/>
        <c:scaling>
          <c:orientation val="maxMin"/>
        </c:scaling>
        <c:delete val="1"/>
        <c:axPos val="r"/>
        <c:numFmt formatCode="General" sourceLinked="1"/>
        <c:tickLblPos val="none"/>
        <c:crossAx val="207626240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19390687275201721"/>
          <c:y val="0.14512189107885518"/>
          <c:w val="0.60727570889388172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'fórmula de contratación por mer'!$C$3:$X$3</c:f>
          <c:strCache>
            <c:ptCount val="1"/>
            <c:pt idx="0">
              <c:v>FÓRMULA DE CONTRATACIÓN MODALIDAD PAQUETE TURÍSTICO  POR NACIONALIDADES (%)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8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8323889132626767"/>
          <c:y val="0.13680027944502746"/>
          <c:w val="0.62504075553605665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75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Dinamarca</c:v>
                </c:pt>
                <c:pt idx="1">
                  <c:v>Noruega</c:v>
                </c:pt>
                <c:pt idx="2">
                  <c:v>Total nórdicos</c:v>
                </c:pt>
                <c:pt idx="3">
                  <c:v>Alemania</c:v>
                </c:pt>
                <c:pt idx="4">
                  <c:v>Finlandia</c:v>
                </c:pt>
                <c:pt idx="5">
                  <c:v>Holanda</c:v>
                </c:pt>
                <c:pt idx="6">
                  <c:v>Suiza + Austria</c:v>
                </c:pt>
                <c:pt idx="7">
                  <c:v>Rusia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Reino Unido</c:v>
                </c:pt>
                <c:pt idx="11">
                  <c:v>Península</c:v>
                </c:pt>
                <c:pt idx="12">
                  <c:v>España</c:v>
                </c:pt>
                <c:pt idx="13">
                  <c:v>Suecia</c:v>
                </c:pt>
                <c:pt idx="14">
                  <c:v>Italia</c:v>
                </c:pt>
                <c:pt idx="15">
                  <c:v>Francia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mer'!$AA$5:$AA$22</c:f>
              <c:numCache>
                <c:formatCode>0.0</c:formatCode>
                <c:ptCount val="18"/>
                <c:pt idx="0">
                  <c:v>82.142857142857139</c:v>
                </c:pt>
                <c:pt idx="1">
                  <c:v>80</c:v>
                </c:pt>
                <c:pt idx="2">
                  <c:v>77.192982456140356</c:v>
                </c:pt>
                <c:pt idx="3">
                  <c:v>75.321336760925448</c:v>
                </c:pt>
                <c:pt idx="4">
                  <c:v>75</c:v>
                </c:pt>
                <c:pt idx="5">
                  <c:v>74.358974358974365</c:v>
                </c:pt>
                <c:pt idx="6">
                  <c:v>61.53846153846154</c:v>
                </c:pt>
                <c:pt idx="7">
                  <c:v>51.546391752577321</c:v>
                </c:pt>
                <c:pt idx="8">
                  <c:v>48.113207547169814</c:v>
                </c:pt>
                <c:pt idx="9">
                  <c:v>47.817732637935769</c:v>
                </c:pt>
                <c:pt idx="10">
                  <c:v>43.569364161849713</c:v>
                </c:pt>
                <c:pt idx="11">
                  <c:v>43.291404612159326</c:v>
                </c:pt>
                <c:pt idx="12">
                  <c:v>41.801619433198383</c:v>
                </c:pt>
                <c:pt idx="13">
                  <c:v>40</c:v>
                </c:pt>
                <c:pt idx="14">
                  <c:v>27.358490566037737</c:v>
                </c:pt>
                <c:pt idx="15">
                  <c:v>27.027027027027028</c:v>
                </c:pt>
                <c:pt idx="16">
                  <c:v>15.625</c:v>
                </c:pt>
                <c:pt idx="17">
                  <c:v>0</c:v>
                </c:pt>
              </c:numCache>
            </c:numRef>
          </c:val>
        </c:ser>
        <c:gapWidth val="18"/>
        <c:axId val="208311424"/>
        <c:axId val="208312960"/>
      </c:barChart>
      <c:barChart>
        <c:barDir val="bar"/>
        <c:grouping val="clustered"/>
        <c:ser>
          <c:idx val="1"/>
          <c:order val="1"/>
          <c:tx>
            <c:strRef>
              <c:f>'fórmula de contratación por mer'!$AB$4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End"/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Dinamarca</c:v>
                </c:pt>
                <c:pt idx="1">
                  <c:v>Noruega</c:v>
                </c:pt>
                <c:pt idx="2">
                  <c:v>Total nórdicos</c:v>
                </c:pt>
                <c:pt idx="3">
                  <c:v>Alemania</c:v>
                </c:pt>
                <c:pt idx="4">
                  <c:v>Finlandia</c:v>
                </c:pt>
                <c:pt idx="5">
                  <c:v>Holanda</c:v>
                </c:pt>
                <c:pt idx="6">
                  <c:v>Suiza + Austria</c:v>
                </c:pt>
                <c:pt idx="7">
                  <c:v>Rusia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Reino Unido</c:v>
                </c:pt>
                <c:pt idx="11">
                  <c:v>Península</c:v>
                </c:pt>
                <c:pt idx="12">
                  <c:v>España</c:v>
                </c:pt>
                <c:pt idx="13">
                  <c:v>Suecia</c:v>
                </c:pt>
                <c:pt idx="14">
                  <c:v>Italia</c:v>
                </c:pt>
                <c:pt idx="15">
                  <c:v>Francia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mer'!$AB$5:$AB$22</c:f>
              <c:numCache>
                <c:formatCode>0.0%</c:formatCode>
                <c:ptCount val="18"/>
                <c:pt idx="0">
                  <c:v>5.6122448979591955E-2</c:v>
                </c:pt>
                <c:pt idx="1">
                  <c:v>1.1999999999999997</c:v>
                </c:pt>
                <c:pt idx="2">
                  <c:v>0.31871345029239762</c:v>
                </c:pt>
                <c:pt idx="3">
                  <c:v>-2.7205786240251051E-2</c:v>
                </c:pt>
                <c:pt idx="4">
                  <c:v>0</c:v>
                </c:pt>
                <c:pt idx="5">
                  <c:v>-0.13715529753265587</c:v>
                </c:pt>
                <c:pt idx="6">
                  <c:v>-0.20879120879120872</c:v>
                </c:pt>
                <c:pt idx="7">
                  <c:v>0.51775486827033212</c:v>
                </c:pt>
                <c:pt idx="8">
                  <c:v>-0.23223604977920509</c:v>
                </c:pt>
                <c:pt idx="9">
                  <c:v>-9.4707944429611612E-2</c:v>
                </c:pt>
                <c:pt idx="10">
                  <c:v>-9.0106241071681858E-2</c:v>
                </c:pt>
                <c:pt idx="11">
                  <c:v>-0.18242888543434166</c:v>
                </c:pt>
                <c:pt idx="12">
                  <c:v>-0.178800444038135</c:v>
                </c:pt>
                <c:pt idx="13">
                  <c:v>-0.19999999999999996</c:v>
                </c:pt>
                <c:pt idx="14">
                  <c:v>-0.28003972194637539</c:v>
                </c:pt>
                <c:pt idx="15">
                  <c:v>-0.20997920997920994</c:v>
                </c:pt>
                <c:pt idx="16">
                  <c:v>1.5520833333333335</c:v>
                </c:pt>
                <c:pt idx="17">
                  <c:v>-1</c:v>
                </c:pt>
              </c:numCache>
            </c:numRef>
          </c:val>
        </c:ser>
        <c:gapWidth val="18"/>
        <c:axId val="208320384"/>
        <c:axId val="208318848"/>
      </c:barChart>
      <c:catAx>
        <c:axId val="208311424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8312960"/>
        <c:crosses val="autoZero"/>
        <c:auto val="1"/>
        <c:lblAlgn val="ctr"/>
        <c:lblOffset val="100"/>
      </c:catAx>
      <c:valAx>
        <c:axId val="208312960"/>
        <c:scaling>
          <c:orientation val="minMax"/>
        </c:scaling>
        <c:delete val="1"/>
        <c:axPos val="t"/>
        <c:numFmt formatCode="0.0" sourceLinked="1"/>
        <c:tickLblPos val="none"/>
        <c:crossAx val="208311424"/>
        <c:crosses val="autoZero"/>
        <c:crossBetween val="between"/>
      </c:valAx>
      <c:valAx>
        <c:axId val="208318848"/>
        <c:scaling>
          <c:orientation val="minMax"/>
        </c:scaling>
        <c:delete val="1"/>
        <c:axPos val="t"/>
        <c:numFmt formatCode="0.0%" sourceLinked="1"/>
        <c:tickLblPos val="none"/>
        <c:crossAx val="208320384"/>
        <c:crosses val="autoZero"/>
        <c:crossBetween val="between"/>
      </c:valAx>
      <c:catAx>
        <c:axId val="208320384"/>
        <c:scaling>
          <c:orientation val="maxMin"/>
        </c:scaling>
        <c:delete val="1"/>
        <c:axPos val="r"/>
        <c:numFmt formatCode="General" sourceLinked="1"/>
        <c:tickLblPos val="none"/>
        <c:crossAx val="20831884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249"/>
          <c:y val="9.5606584741760842E-2"/>
          <c:w val="0.66671515767274281"/>
          <c:h val="2.9855075646925484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 INDEPENDIENTE POR NACIONALIDADES (%)</a:t>
            </a: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2666989940040491"/>
          <c:y val="0.13680027944502746"/>
          <c:w val="0.85966810600287902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mer'!$AA$76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gradFill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Francia</c:v>
                </c:pt>
                <c:pt idx="3">
                  <c:v>Italia</c:v>
                </c:pt>
                <c:pt idx="4">
                  <c:v>Suecia</c:v>
                </c:pt>
                <c:pt idx="5">
                  <c:v>España</c:v>
                </c:pt>
                <c:pt idx="6">
                  <c:v>Reino Unido</c:v>
                </c:pt>
                <c:pt idx="7">
                  <c:v>Península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Rusia</c:v>
                </c:pt>
                <c:pt idx="11">
                  <c:v>Suiza + Austria</c:v>
                </c:pt>
                <c:pt idx="12">
                  <c:v>Finlandia</c:v>
                </c:pt>
                <c:pt idx="13">
                  <c:v>Holanda</c:v>
                </c:pt>
                <c:pt idx="14">
                  <c:v>Alemania</c:v>
                </c:pt>
                <c:pt idx="15">
                  <c:v>Total nórdicos</c:v>
                </c:pt>
                <c:pt idx="16">
                  <c:v>Noruega</c:v>
                </c:pt>
                <c:pt idx="17">
                  <c:v>Dinamarca</c:v>
                </c:pt>
              </c:strCache>
            </c:strRef>
          </c:cat>
          <c:val>
            <c:numRef>
              <c:f>'fórmula de contratación por mer'!$AA$77:$AA$94</c:f>
              <c:numCache>
                <c:formatCode>0.0</c:formatCode>
                <c:ptCount val="18"/>
                <c:pt idx="0">
                  <c:v>100</c:v>
                </c:pt>
                <c:pt idx="1">
                  <c:v>81.25</c:v>
                </c:pt>
                <c:pt idx="2">
                  <c:v>72.072072072072075</c:v>
                </c:pt>
                <c:pt idx="3">
                  <c:v>70.754716981132077</c:v>
                </c:pt>
                <c:pt idx="4">
                  <c:v>60</c:v>
                </c:pt>
                <c:pt idx="5">
                  <c:v>55.566801619433193</c:v>
                </c:pt>
                <c:pt idx="6">
                  <c:v>55.346820809248555</c:v>
                </c:pt>
                <c:pt idx="7">
                  <c:v>53.983228511530399</c:v>
                </c:pt>
                <c:pt idx="8">
                  <c:v>50.943396226415096</c:v>
                </c:pt>
                <c:pt idx="9">
                  <c:v>50.425473510842707</c:v>
                </c:pt>
                <c:pt idx="10">
                  <c:v>45.360824742268044</c:v>
                </c:pt>
                <c:pt idx="11">
                  <c:v>34.615384615384613</c:v>
                </c:pt>
                <c:pt idx="12">
                  <c:v>25</c:v>
                </c:pt>
                <c:pt idx="13">
                  <c:v>24.786324786324787</c:v>
                </c:pt>
                <c:pt idx="14">
                  <c:v>23.650385604113112</c:v>
                </c:pt>
                <c:pt idx="15">
                  <c:v>21.05263157894737</c:v>
                </c:pt>
                <c:pt idx="16">
                  <c:v>20</c:v>
                </c:pt>
                <c:pt idx="17">
                  <c:v>14.285714285714285</c:v>
                </c:pt>
              </c:numCache>
            </c:numRef>
          </c:val>
        </c:ser>
        <c:gapWidth val="18"/>
        <c:axId val="208418304"/>
        <c:axId val="208419840"/>
      </c:barChart>
      <c:barChart>
        <c:barDir val="bar"/>
        <c:grouping val="clustered"/>
        <c:ser>
          <c:idx val="1"/>
          <c:order val="1"/>
          <c:tx>
            <c:strRef>
              <c:f>'fórmula de contratación por mer'!$AB$76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chemeClr val="bg1">
                    <a:lumMod val="65000"/>
                  </a:scheme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2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3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4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5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6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7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8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9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1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2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3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4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5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6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Lbls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Francia</c:v>
                </c:pt>
                <c:pt idx="3">
                  <c:v>Italia</c:v>
                </c:pt>
                <c:pt idx="4">
                  <c:v>Suecia</c:v>
                </c:pt>
                <c:pt idx="5">
                  <c:v>España</c:v>
                </c:pt>
                <c:pt idx="6">
                  <c:v>Reino Unido</c:v>
                </c:pt>
                <c:pt idx="7">
                  <c:v>Península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Rusia</c:v>
                </c:pt>
                <c:pt idx="11">
                  <c:v>Suiza + Austria</c:v>
                </c:pt>
                <c:pt idx="12">
                  <c:v>Finlandia</c:v>
                </c:pt>
                <c:pt idx="13">
                  <c:v>Holanda</c:v>
                </c:pt>
                <c:pt idx="14">
                  <c:v>Alemania</c:v>
                </c:pt>
                <c:pt idx="15">
                  <c:v>Total nórdicos</c:v>
                </c:pt>
                <c:pt idx="16">
                  <c:v>Noruega</c:v>
                </c:pt>
                <c:pt idx="17">
                  <c:v>Dinamarca</c:v>
                </c:pt>
              </c:strCache>
            </c:strRef>
          </c:cat>
          <c:val>
            <c:numRef>
              <c:f>'fórmula de contratación por mer'!$AB$77:$AB$94</c:f>
              <c:numCache>
                <c:formatCode>0.0%</c:formatCode>
                <c:ptCount val="18"/>
                <c:pt idx="0">
                  <c:v>6.5217391304347894E-2</c:v>
                </c:pt>
                <c:pt idx="1">
                  <c:v>-0.13451086956521741</c:v>
                </c:pt>
                <c:pt idx="2">
                  <c:v>9.549549549549563E-2</c:v>
                </c:pt>
                <c:pt idx="3">
                  <c:v>0.15991339313331276</c:v>
                </c:pt>
                <c:pt idx="4">
                  <c:v>0.19999999999999996</c:v>
                </c:pt>
                <c:pt idx="5">
                  <c:v>0.17094056007732927</c:v>
                </c:pt>
                <c:pt idx="6">
                  <c:v>6.8419717891091691E-2</c:v>
                </c:pt>
                <c:pt idx="7">
                  <c:v>0.18621041597704968</c:v>
                </c:pt>
                <c:pt idx="8">
                  <c:v>0.36455525606469008</c:v>
                </c:pt>
                <c:pt idx="9">
                  <c:v>8.9977652645783168E-2</c:v>
                </c:pt>
                <c:pt idx="10">
                  <c:v>-0.29290479078229226</c:v>
                </c:pt>
                <c:pt idx="11">
                  <c:v>0.73076923076923062</c:v>
                </c:pt>
                <c:pt idx="12">
                  <c:v>0</c:v>
                </c:pt>
                <c:pt idx="13">
                  <c:v>0.79336349924585226</c:v>
                </c:pt>
                <c:pt idx="14">
                  <c:v>0.11244406360087611</c:v>
                </c:pt>
                <c:pt idx="15">
                  <c:v>-0.49226006191950467</c:v>
                </c:pt>
                <c:pt idx="16">
                  <c:v>-0.68571428571428572</c:v>
                </c:pt>
                <c:pt idx="17">
                  <c:v>-0.35714285714285721</c:v>
                </c:pt>
              </c:numCache>
            </c:numRef>
          </c:val>
        </c:ser>
        <c:gapWidth val="18"/>
        <c:axId val="208435456"/>
        <c:axId val="208433920"/>
      </c:barChart>
      <c:catAx>
        <c:axId val="208418304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8419840"/>
        <c:crosses val="autoZero"/>
        <c:auto val="1"/>
        <c:lblAlgn val="ctr"/>
        <c:lblOffset val="100"/>
      </c:catAx>
      <c:valAx>
        <c:axId val="208419840"/>
        <c:scaling>
          <c:orientation val="minMax"/>
        </c:scaling>
        <c:delete val="1"/>
        <c:axPos val="t"/>
        <c:numFmt formatCode="0.0" sourceLinked="1"/>
        <c:tickLblPos val="none"/>
        <c:crossAx val="208418304"/>
        <c:crosses val="autoZero"/>
        <c:crossBetween val="between"/>
      </c:valAx>
      <c:valAx>
        <c:axId val="208433920"/>
        <c:scaling>
          <c:orientation val="minMax"/>
        </c:scaling>
        <c:delete val="1"/>
        <c:axPos val="t"/>
        <c:numFmt formatCode="0.0%" sourceLinked="1"/>
        <c:tickLblPos val="none"/>
        <c:crossAx val="208435456"/>
        <c:crosses val="autoZero"/>
        <c:crossBetween val="between"/>
      </c:valAx>
      <c:catAx>
        <c:axId val="208435456"/>
        <c:scaling>
          <c:orientation val="maxMin"/>
        </c:scaling>
        <c:delete val="1"/>
        <c:axPos val="r"/>
        <c:numFmt formatCode="General" sourceLinked="1"/>
        <c:tickLblPos val="none"/>
        <c:crossAx val="20843392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257"/>
          <c:y val="9.5606584741760842E-2"/>
          <c:w val="0.66671515767274303"/>
          <c:h val="2.9855075646925498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SERVICIOS CONTRATADOS POR LOS TURISTAS EN ORIGEN (%) </a:t>
            </a:r>
          </a:p>
        </c:rich>
      </c:tx>
      <c:layout>
        <c:manualLayout>
          <c:xMode val="edge"/>
          <c:yMode val="edge"/>
          <c:x val="0.15322485679389194"/>
          <c:y val="2.3068046559673412E-3"/>
        </c:manualLayout>
      </c:layout>
    </c:title>
    <c:plotArea>
      <c:layout>
        <c:manualLayout>
          <c:layoutTarget val="inner"/>
          <c:xMode val="edge"/>
          <c:yMode val="edge"/>
          <c:x val="0.39083778069838132"/>
          <c:y val="0.14529324705203525"/>
          <c:w val="0.41476175641755553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'Servi contrata origen '!$AA$5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'!$AA$6,'Servi contrata origen '!$AA$8:$AA$12)</c:f>
              <c:numCache>
                <c:formatCode>0.0</c:formatCode>
                <c:ptCount val="6"/>
                <c:pt idx="0">
                  <c:v>15.317046390337634</c:v>
                </c:pt>
                <c:pt idx="1">
                  <c:v>23.881416415042548</c:v>
                </c:pt>
                <c:pt idx="2">
                  <c:v>7.1918748284381007</c:v>
                </c:pt>
                <c:pt idx="3">
                  <c:v>24.348064781773264</c:v>
                </c:pt>
                <c:pt idx="4">
                  <c:v>4.3370848202031294</c:v>
                </c:pt>
                <c:pt idx="5">
                  <c:v>24.924512764205325</c:v>
                </c:pt>
              </c:numCache>
            </c:numRef>
          </c:val>
        </c:ser>
        <c:gapWidth val="66"/>
        <c:axId val="208777216"/>
        <c:axId val="208778752"/>
      </c:barChart>
      <c:barChart>
        <c:barDir val="bar"/>
        <c:grouping val="clustered"/>
        <c:ser>
          <c:idx val="1"/>
          <c:order val="1"/>
          <c:tx>
            <c:strRef>
              <c:f>'Servi contrata origen '!$AB$5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-0.32954860840415107"/>
                  <c:y val="9.9797411255154351E-7"/>
                </c:manualLayout>
              </c:layout>
              <c:showVal val="1"/>
            </c:dLbl>
            <c:dLbl>
              <c:idx val="1"/>
              <c:layout>
                <c:manualLayout>
                  <c:x val="0.32746768353478317"/>
                  <c:y val="1.6146383512208563E-3"/>
                </c:manualLayout>
              </c:layout>
              <c:showVal val="1"/>
            </c:dLbl>
            <c:dLbl>
              <c:idx val="2"/>
              <c:layout>
                <c:manualLayout>
                  <c:x val="0.20253568738065048"/>
                  <c:y val="7.7067665519865722E-3"/>
                </c:manualLayout>
              </c:layout>
              <c:showVal val="1"/>
            </c:dLbl>
            <c:dLbl>
              <c:idx val="3"/>
              <c:layout>
                <c:manualLayout>
                  <c:x val="-0.42551938433438785"/>
                  <c:y val="1.6241030707663722E-3"/>
                </c:manualLayout>
              </c:layout>
              <c:showVal val="1"/>
            </c:dLbl>
            <c:dLbl>
              <c:idx val="4"/>
              <c:layout>
                <c:manualLayout>
                  <c:x val="-0.24921671919723351"/>
                  <c:y val="-4.6481205626932302E-4"/>
                </c:manualLayout>
              </c:layout>
              <c:showVal val="1"/>
            </c:dLbl>
            <c:dLbl>
              <c:idx val="5"/>
              <c:layout>
                <c:manualLayout>
                  <c:x val="0.25876725805313255"/>
                  <c:y val="1.1975689350618582E-6"/>
                </c:manualLayout>
              </c:layout>
              <c:showVal val="1"/>
            </c:dLbl>
            <c:dLbl>
              <c:idx val="6"/>
              <c:layout>
                <c:manualLayout>
                  <c:x val="0.12997538674002646"/>
                  <c:y val="2.3073495704530006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'!$AB$6,'Servi contrata origen '!$AB$8:$AB$12)</c:f>
              <c:numCache>
                <c:formatCode>0.0%</c:formatCode>
                <c:ptCount val="6"/>
                <c:pt idx="0">
                  <c:v>-2.9470951429134806E-2</c:v>
                </c:pt>
                <c:pt idx="1">
                  <c:v>9.9094855214042488E-2</c:v>
                </c:pt>
                <c:pt idx="2">
                  <c:v>9.2133228166612735E-2</c:v>
                </c:pt>
                <c:pt idx="3">
                  <c:v>-0.12807278458107485</c:v>
                </c:pt>
                <c:pt idx="4">
                  <c:v>-0.30003729740309137</c:v>
                </c:pt>
                <c:pt idx="5">
                  <c:v>0.1441750183466195</c:v>
                </c:pt>
              </c:numCache>
            </c:numRef>
          </c:val>
        </c:ser>
        <c:axId val="208786176"/>
        <c:axId val="208780288"/>
      </c:barChart>
      <c:catAx>
        <c:axId val="208777216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8778752"/>
        <c:crosses val="autoZero"/>
        <c:auto val="1"/>
        <c:lblAlgn val="ctr"/>
        <c:lblOffset val="100"/>
      </c:catAx>
      <c:valAx>
        <c:axId val="208778752"/>
        <c:scaling>
          <c:orientation val="minMax"/>
        </c:scaling>
        <c:delete val="1"/>
        <c:axPos val="t"/>
        <c:numFmt formatCode="0.0" sourceLinked="1"/>
        <c:tickLblPos val="none"/>
        <c:crossAx val="208777216"/>
        <c:crosses val="autoZero"/>
        <c:crossBetween val="between"/>
      </c:valAx>
      <c:valAx>
        <c:axId val="208780288"/>
        <c:scaling>
          <c:orientation val="minMax"/>
        </c:scaling>
        <c:delete val="1"/>
        <c:axPos val="t"/>
        <c:numFmt formatCode="0.0%" sourceLinked="1"/>
        <c:tickLblPos val="none"/>
        <c:crossAx val="208786176"/>
        <c:crosses val="autoZero"/>
        <c:crossBetween val="between"/>
      </c:valAx>
      <c:catAx>
        <c:axId val="208786176"/>
        <c:scaling>
          <c:orientation val="maxMin"/>
        </c:scaling>
        <c:delete val="1"/>
        <c:axPos val="r"/>
        <c:numFmt formatCode="General" sourceLinked="1"/>
        <c:tickLblPos val="none"/>
        <c:crossAx val="20878028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256314247847733"/>
          <c:y val="5.5247971510417597E-2"/>
          <c:w val="0.34318548517043057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'escala nacionalidad'!$C$3:$I$3</c:f>
          <c:strCache>
            <c:ptCount val="1"/>
            <c:pt idx="0">
              <c:v>PORCENTAJE DE TURISTAS QUE REALIZAN ESCALA EN SU VIAJE A TENERIFE POR NACIONALIDADES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57742012453715"/>
          <c:y val="0.16589547775454622"/>
          <c:w val="0.79017880096366255"/>
          <c:h val="0.77510881761251427"/>
        </c:manualLayout>
      </c:layout>
      <c:barChart>
        <c:barDir val="bar"/>
        <c:grouping val="clustered"/>
        <c:ser>
          <c:idx val="0"/>
          <c:order val="0"/>
          <c:tx>
            <c:strRef>
              <c:f>'escala nacionalidad'!$AA$4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'escala nacionalidad'!$C$5:$C$22</c:f>
              <c:strCache>
                <c:ptCount val="18"/>
                <c:pt idx="0">
                  <c:v>Italia</c:v>
                </c:pt>
                <c:pt idx="1">
                  <c:v>Francia</c:v>
                </c:pt>
                <c:pt idx="2">
                  <c:v>Suecia</c:v>
                </c:pt>
                <c:pt idx="3">
                  <c:v>Suiza + Austria</c:v>
                </c:pt>
                <c:pt idx="4">
                  <c:v>Holanda</c:v>
                </c:pt>
                <c:pt idx="5">
                  <c:v>Rusia</c:v>
                </c:pt>
                <c:pt idx="6">
                  <c:v>Alemania</c:v>
                </c:pt>
                <c:pt idx="7">
                  <c:v>Todos los países</c:v>
                </c:pt>
                <c:pt idx="8">
                  <c:v>Bélgica</c:v>
                </c:pt>
                <c:pt idx="9">
                  <c:v>Dinamarca</c:v>
                </c:pt>
                <c:pt idx="10">
                  <c:v>Total nórdicos</c:v>
                </c:pt>
                <c:pt idx="11">
                  <c:v>Península</c:v>
                </c:pt>
                <c:pt idx="12">
                  <c:v>España</c:v>
                </c:pt>
                <c:pt idx="13">
                  <c:v>Reino Unido</c:v>
                </c:pt>
                <c:pt idx="14">
                  <c:v>Noruega</c:v>
                </c:pt>
                <c:pt idx="15">
                  <c:v>Finlandia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'escala nacionalidad'!$AA$5:$AA$22</c:f>
              <c:numCache>
                <c:formatCode>0.0</c:formatCode>
                <c:ptCount val="18"/>
                <c:pt idx="0">
                  <c:v>50.943396226415096</c:v>
                </c:pt>
                <c:pt idx="1">
                  <c:v>42.342342342342342</c:v>
                </c:pt>
                <c:pt idx="2">
                  <c:v>40</c:v>
                </c:pt>
                <c:pt idx="3">
                  <c:v>30.76923076923077</c:v>
                </c:pt>
                <c:pt idx="4">
                  <c:v>29.914529914529915</c:v>
                </c:pt>
                <c:pt idx="5">
                  <c:v>27.835051546391753</c:v>
                </c:pt>
                <c:pt idx="6">
                  <c:v>14.395886889460154</c:v>
                </c:pt>
                <c:pt idx="7">
                  <c:v>10.293713972001099</c:v>
                </c:pt>
                <c:pt idx="8">
                  <c:v>8.4905660377358494</c:v>
                </c:pt>
                <c:pt idx="9">
                  <c:v>7.1428571428571432</c:v>
                </c:pt>
                <c:pt idx="10">
                  <c:v>7.0175438596491224</c:v>
                </c:pt>
                <c:pt idx="11">
                  <c:v>5.9748427672955975</c:v>
                </c:pt>
                <c:pt idx="12">
                  <c:v>5.7692307692307692</c:v>
                </c:pt>
                <c:pt idx="13">
                  <c:v>0.5780346820809249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22"/>
        <c:overlap val="-73"/>
        <c:axId val="209351808"/>
        <c:axId val="209353344"/>
      </c:barChart>
      <c:barChart>
        <c:barDir val="bar"/>
        <c:grouping val="clustered"/>
        <c:ser>
          <c:idx val="1"/>
          <c:order val="1"/>
          <c:tx>
            <c:strRef>
              <c:f>'escala nacionalidad'!$AB$4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0.64271638104060524"/>
                  <c:y val="2.6056180364024371E-3"/>
                </c:manualLayout>
              </c:layout>
              <c:showVal val="1"/>
            </c:dLbl>
            <c:dLbl>
              <c:idx val="1"/>
              <c:layout>
                <c:manualLayout>
                  <c:x val="-0.62868056198857492"/>
                  <c:y val="9.5078859244227866E-5"/>
                </c:manualLayout>
              </c:layout>
              <c:showVal val="1"/>
            </c:dLbl>
            <c:dLbl>
              <c:idx val="2"/>
              <c:layout>
                <c:manualLayout>
                  <c:x val="-0.59260907827698006"/>
                  <c:y val="1.8558478738252092E-4"/>
                </c:manualLayout>
              </c:layout>
              <c:showVal val="1"/>
            </c:dLbl>
            <c:dLbl>
              <c:idx val="3"/>
              <c:layout>
                <c:manualLayout>
                  <c:x val="0.43217863208275437"/>
                  <c:y val="-8.7838384993164418E-5"/>
                </c:manualLayout>
              </c:layout>
              <c:showVal val="1"/>
            </c:dLbl>
            <c:dLbl>
              <c:idx val="4"/>
              <c:layout>
                <c:manualLayout>
                  <c:x val="-0.48914049714373936"/>
                  <c:y val="-3.6030886338844667E-4"/>
                </c:manualLayout>
              </c:layout>
              <c:showVal val="1"/>
            </c:dLbl>
            <c:dLbl>
              <c:idx val="5"/>
              <c:layout>
                <c:manualLayout>
                  <c:x val="0.37512922649374708"/>
                  <c:y val="-2.507300017624883E-3"/>
                </c:manualLayout>
              </c:layout>
              <c:showVal val="1"/>
            </c:dLbl>
            <c:dLbl>
              <c:idx val="6"/>
              <c:layout>
                <c:manualLayout>
                  <c:x val="-0.30301312335958086"/>
                  <c:y val="2.2409267807041449E-3"/>
                </c:manualLayout>
              </c:layout>
              <c:showVal val="1"/>
            </c:dLbl>
            <c:dLbl>
              <c:idx val="7"/>
              <c:layout>
                <c:manualLayout>
                  <c:x val="-0.2739918171993207"/>
                  <c:y val="-2.5991397173356959E-3"/>
                </c:manualLayout>
              </c:layout>
              <c:showVal val="1"/>
            </c:dLbl>
            <c:dLbl>
              <c:idx val="8"/>
              <c:layout>
                <c:manualLayout>
                  <c:x val="-0.24413879882661726"/>
                  <c:y val="-2.5078716340130804E-3"/>
                </c:manualLayout>
              </c:layout>
              <c:showVal val="1"/>
            </c:dLbl>
            <c:dLbl>
              <c:idx val="9"/>
              <c:layout>
                <c:manualLayout>
                  <c:x val="-0.22436946117029488"/>
                  <c:y val="-4.8358746445260588E-3"/>
                </c:manualLayout>
              </c:layout>
              <c:showVal val="1"/>
            </c:dLbl>
            <c:dLbl>
              <c:idx val="10"/>
              <c:layout>
                <c:manualLayout>
                  <c:x val="-0.22038968658329475"/>
                  <c:y val="-5.0178391947830478E-3"/>
                </c:manualLayout>
              </c:layout>
              <c:showVal val="1"/>
            </c:dLbl>
            <c:dLbl>
              <c:idx val="11"/>
              <c:layout>
                <c:manualLayout>
                  <c:x val="-0.21221676702176934"/>
                  <c:y val="-5.1092978169017438E-3"/>
                </c:manualLayout>
              </c:layout>
              <c:showVal val="1"/>
            </c:dLbl>
            <c:dLbl>
              <c:idx val="12"/>
              <c:layout>
                <c:manualLayout>
                  <c:x val="-0.21937316658947106"/>
                  <c:y val="-5.2013280554088015E-3"/>
                </c:manualLayout>
              </c:layout>
              <c:showVal val="1"/>
            </c:dLbl>
            <c:dLbl>
              <c:idx val="13"/>
              <c:layout>
                <c:manualLayout>
                  <c:x val="-0.21490690134321444"/>
                  <c:y val="-7.5300932211059823E-3"/>
                </c:manualLayout>
              </c:layout>
              <c:showVal val="1"/>
            </c:dLbl>
            <c:dLbl>
              <c:idx val="14"/>
              <c:layout>
                <c:manualLayout>
                  <c:x val="-0.14306098502393091"/>
                  <c:y val="9.14586221186966E-6"/>
                </c:manualLayout>
              </c:layout>
              <c:showVal val="1"/>
            </c:dLbl>
            <c:dLbl>
              <c:idx val="15"/>
              <c:layout>
                <c:manualLayout>
                  <c:x val="4.9148062374556066E-2"/>
                  <c:y val="2.1492776197893602E-3"/>
                </c:manualLayout>
              </c:layout>
              <c:showVal val="1"/>
            </c:dLbl>
            <c:dLbl>
              <c:idx val="16"/>
              <c:layout>
                <c:manualLayout>
                  <c:x val="3.7918480778137989E-2"/>
                  <c:y val="-2.5086337891974029E-3"/>
                </c:manualLayout>
              </c:layout>
              <c:showVal val="1"/>
            </c:dLbl>
            <c:dLbl>
              <c:idx val="17"/>
              <c:layout>
                <c:manualLayout>
                  <c:x val="3.9664350779681917E-2"/>
                  <c:y val="-2.5105391771582091E-3"/>
                </c:manualLayout>
              </c:layout>
              <c:showVal val="1"/>
            </c:dLbl>
            <c:dLbl>
              <c:idx val="18"/>
              <c:layout>
                <c:manualLayout>
                  <c:x val="4.1004322989038132E-2"/>
                  <c:y val="-4.9298102709938113E-3"/>
                </c:manualLayout>
              </c:layout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Val val="1"/>
          </c:dLbls>
          <c:cat>
            <c:strRef>
              <c:f>'escala nacionalidad'!$C$5:$C$22</c:f>
              <c:strCache>
                <c:ptCount val="18"/>
                <c:pt idx="0">
                  <c:v>Italia</c:v>
                </c:pt>
                <c:pt idx="1">
                  <c:v>Francia</c:v>
                </c:pt>
                <c:pt idx="2">
                  <c:v>Suecia</c:v>
                </c:pt>
                <c:pt idx="3">
                  <c:v>Suiza + Austria</c:v>
                </c:pt>
                <c:pt idx="4">
                  <c:v>Holanda</c:v>
                </c:pt>
                <c:pt idx="5">
                  <c:v>Rusia</c:v>
                </c:pt>
                <c:pt idx="6">
                  <c:v>Alemania</c:v>
                </c:pt>
                <c:pt idx="7">
                  <c:v>Todos los países</c:v>
                </c:pt>
                <c:pt idx="8">
                  <c:v>Bélgica</c:v>
                </c:pt>
                <c:pt idx="9">
                  <c:v>Dinamarca</c:v>
                </c:pt>
                <c:pt idx="10">
                  <c:v>Total nórdicos</c:v>
                </c:pt>
                <c:pt idx="11">
                  <c:v>Península</c:v>
                </c:pt>
                <c:pt idx="12">
                  <c:v>España</c:v>
                </c:pt>
                <c:pt idx="13">
                  <c:v>Reino Unido</c:v>
                </c:pt>
                <c:pt idx="14">
                  <c:v>Noruega</c:v>
                </c:pt>
                <c:pt idx="15">
                  <c:v>Finlandia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'escala nacionalidad'!$AB$5:$AB$22</c:f>
              <c:numCache>
                <c:formatCode>0.0%</c:formatCode>
                <c:ptCount val="18"/>
                <c:pt idx="0">
                  <c:v>1.8867924528301883E-2</c:v>
                </c:pt>
                <c:pt idx="1">
                  <c:v>-0.35639639639639631</c:v>
                </c:pt>
                <c:pt idx="2">
                  <c:v>-3.9999999999999925E-2</c:v>
                </c:pt>
                <c:pt idx="3">
                  <c:v>0.3846153846153848</c:v>
                </c:pt>
                <c:pt idx="4">
                  <c:v>-8.0128205128205177E-2</c:v>
                </c:pt>
                <c:pt idx="5">
                  <c:v>5.3755522827687807E-2</c:v>
                </c:pt>
                <c:pt idx="6">
                  <c:v>-0.11534953147027105</c:v>
                </c:pt>
                <c:pt idx="7">
                  <c:v>-8.9752418053268945E-2</c:v>
                </c:pt>
                <c:pt idx="8">
                  <c:v>-0.54514824797843664</c:v>
                </c:pt>
                <c:pt idx="9">
                  <c:v>-0.6785714285714286</c:v>
                </c:pt>
                <c:pt idx="10">
                  <c:v>-0.76023391812865504</c:v>
                </c:pt>
                <c:pt idx="11">
                  <c:v>-0.14822058597944476</c:v>
                </c:pt>
                <c:pt idx="12">
                  <c:v>-0.14305816135084437</c:v>
                </c:pt>
                <c:pt idx="13">
                  <c:v>-0.50828516377649324</c:v>
                </c:pt>
                <c:pt idx="14">
                  <c:v>-1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18"/>
        <c:axId val="209377152"/>
        <c:axId val="209375616"/>
      </c:barChart>
      <c:catAx>
        <c:axId val="209351808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353344"/>
        <c:crosses val="autoZero"/>
        <c:auto val="1"/>
        <c:lblAlgn val="ctr"/>
        <c:lblOffset val="100"/>
      </c:catAx>
      <c:valAx>
        <c:axId val="209353344"/>
        <c:scaling>
          <c:orientation val="minMax"/>
        </c:scaling>
        <c:delete val="1"/>
        <c:axPos val="t"/>
        <c:numFmt formatCode="0.0" sourceLinked="1"/>
        <c:tickLblPos val="none"/>
        <c:crossAx val="209351808"/>
        <c:crosses val="autoZero"/>
        <c:crossBetween val="between"/>
      </c:valAx>
      <c:valAx>
        <c:axId val="209375616"/>
        <c:scaling>
          <c:orientation val="minMax"/>
        </c:scaling>
        <c:delete val="1"/>
        <c:axPos val="t"/>
        <c:numFmt formatCode="0.0%" sourceLinked="1"/>
        <c:tickLblPos val="none"/>
        <c:crossAx val="209377152"/>
        <c:crosses val="autoZero"/>
        <c:crossBetween val="between"/>
      </c:valAx>
      <c:catAx>
        <c:axId val="209377152"/>
        <c:scaling>
          <c:orientation val="maxMin"/>
        </c:scaling>
        <c:delete val="1"/>
        <c:axPos val="r"/>
        <c:tickLblPos val="none"/>
        <c:crossAx val="20937561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421"/>
          <c:w val="0.68235543137752963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EVOLUCIÓN USO DE INTERNET Y  DE RESERVA-COMPRA ONLINE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514628632585991"/>
          <c:y val="0.27360407394727893"/>
          <c:w val="0.79380853346025571"/>
          <c:h val="0.58326800182585015"/>
        </c:manualLayout>
      </c:layout>
      <c:lineChart>
        <c:grouping val="standard"/>
        <c:ser>
          <c:idx val="0"/>
          <c:order val="0"/>
          <c:tx>
            <c:strRef>
              <c:f>'Uso de internet'!$C$6</c:f>
              <c:strCache>
                <c:ptCount val="1"/>
                <c:pt idx="0">
                  <c:v>Usó internet</c:v>
                </c:pt>
              </c:strCache>
            </c:strRef>
          </c:tx>
          <c:spPr>
            <a:ln w="50800"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Val val="1"/>
          </c:dLbls>
          <c:cat>
            <c:strRef>
              <c:f>('Uso de internet'!$D$5,'Uso de internet'!$E$5,'Uso de internet'!$F$5,'Uso de internet'!$G$5,'Uso de internet'!$AA$5)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Verano 2011</c:v>
                </c:pt>
              </c:strCache>
            </c:strRef>
          </c:cat>
          <c:val>
            <c:numRef>
              <c:f>('Uso de internet'!$D$6:$G$6,'Uso de internet'!$AA$6)</c:f>
              <c:numCache>
                <c:formatCode>0.0</c:formatCode>
                <c:ptCount val="5"/>
                <c:pt idx="0">
                  <c:v>64.090909090909093</c:v>
                </c:pt>
                <c:pt idx="1">
                  <c:v>68.281818181818181</c:v>
                </c:pt>
                <c:pt idx="2">
                  <c:v>70.63636363636364</c:v>
                </c:pt>
                <c:pt idx="3">
                  <c:v>76.218181818181819</c:v>
                </c:pt>
                <c:pt idx="4">
                  <c:v>80.42821850123525</c:v>
                </c:pt>
              </c:numCache>
            </c:numRef>
          </c:val>
        </c:ser>
        <c:ser>
          <c:idx val="1"/>
          <c:order val="1"/>
          <c:tx>
            <c:strRef>
              <c:f>'Uso de internet'!$C$10</c:f>
              <c:strCache>
                <c:ptCount val="1"/>
                <c:pt idx="0">
                  <c:v>Reserva y compra</c:v>
                </c:pt>
              </c:strCache>
            </c:strRef>
          </c:tx>
          <c:spPr>
            <a:ln w="50800">
              <a:solidFill>
                <a:srgbClr val="1F497D">
                  <a:lumMod val="75000"/>
                </a:srgbClr>
              </a:solidFill>
            </a:ln>
          </c:spPr>
          <c:marker>
            <c:spPr>
              <a:solidFill>
                <a:schemeClr val="tx2">
                  <a:lumMod val="75000"/>
                </a:schemeClr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Pt>
            <c:idx val="3"/>
            <c:marker>
              <c:spPr>
                <a:solidFill>
                  <a:schemeClr val="tx2">
                    <a:lumMod val="75000"/>
                  </a:schemeClr>
                </a:solidFill>
                <a:ln>
                  <a:solidFill>
                    <a:srgbClr val="1F497D">
                      <a:lumMod val="75000"/>
                    </a:srgbClr>
                  </a:solidFill>
                  <a:prstDash val="sysDot"/>
                </a:ln>
              </c:spPr>
            </c:marke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b"/>
            <c:showVal val="1"/>
          </c:dLbls>
          <c:cat>
            <c:strRef>
              <c:f>('Uso de internet'!$D$5,'Uso de internet'!$E$5,'Uso de internet'!$F$5,'Uso de internet'!$G$5,'Uso de internet'!$AA$5)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Verano 2011</c:v>
                </c:pt>
              </c:strCache>
            </c:strRef>
          </c:cat>
          <c:val>
            <c:numRef>
              <c:f>('Uso de internet'!$D$10:$G$10,'Uso de internet'!$AA$10)</c:f>
              <c:numCache>
                <c:formatCode>0.0</c:formatCode>
                <c:ptCount val="5"/>
                <c:pt idx="0">
                  <c:v>40.318181818181799</c:v>
                </c:pt>
                <c:pt idx="1">
                  <c:v>43.736363636363635</c:v>
                </c:pt>
                <c:pt idx="2">
                  <c:v>47.009090909090908</c:v>
                </c:pt>
                <c:pt idx="3">
                  <c:v>52.654545454545456</c:v>
                </c:pt>
                <c:pt idx="4">
                  <c:v>57.095800164699419</c:v>
                </c:pt>
              </c:numCache>
            </c:numRef>
          </c:val>
        </c:ser>
        <c:marker val="1"/>
        <c:axId val="209599872"/>
        <c:axId val="209615104"/>
      </c:lineChart>
      <c:catAx>
        <c:axId val="20959987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615104"/>
        <c:crosses val="autoZero"/>
        <c:auto val="1"/>
        <c:lblAlgn val="ctr"/>
        <c:lblOffset val="100"/>
      </c:catAx>
      <c:valAx>
        <c:axId val="209615104"/>
        <c:scaling>
          <c:orientation val="minMax"/>
          <c:max val="82"/>
          <c:min val="20"/>
        </c:scaling>
        <c:axPos val="l"/>
        <c:numFmt formatCode="0.0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599872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24485000020494568"/>
          <c:y val="0.16344602305146774"/>
          <c:w val="0.42015360983102917"/>
          <c:h val="6.5517802122560767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'Uso de internet'!$C$4:$X$4</c:f>
          <c:strCache>
            <c:ptCount val="1"/>
            <c:pt idx="0">
              <c:v>NIVEL DE USO DE INTERNET DE LOS TURISTAS  (%)</c:v>
            </c:pt>
          </c:strCache>
        </c:strRef>
      </c:tx>
      <c:layout>
        <c:manualLayout>
          <c:xMode val="edge"/>
          <c:yMode val="edge"/>
          <c:x val="0.18151339993391921"/>
          <c:y val="2.3067173637515842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4183608237089429"/>
          <c:y val="0.13602706505793241"/>
          <c:w val="0.69764715054183413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'Uso de internet'!$AA$5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internet'!$AA$6:$AA$12</c:f>
              <c:numCache>
                <c:formatCode>0.0</c:formatCode>
                <c:ptCount val="7"/>
                <c:pt idx="0">
                  <c:v>80.42821850123525</c:v>
                </c:pt>
                <c:pt idx="1">
                  <c:v>23.332418336535824</c:v>
                </c:pt>
                <c:pt idx="2">
                  <c:v>11.089761185835849</c:v>
                </c:pt>
                <c:pt idx="3">
                  <c:v>46.006038978863572</c:v>
                </c:pt>
                <c:pt idx="4">
                  <c:v>57.095800164699419</c:v>
                </c:pt>
                <c:pt idx="5">
                  <c:v>18.226736206423279</c:v>
                </c:pt>
                <c:pt idx="6">
                  <c:v>1.3450452923414769</c:v>
                </c:pt>
              </c:numCache>
            </c:numRef>
          </c:val>
        </c:ser>
        <c:gapWidth val="66"/>
        <c:axId val="209699584"/>
        <c:axId val="209701120"/>
      </c:barChart>
      <c:barChart>
        <c:barDir val="bar"/>
        <c:grouping val="clustered"/>
        <c:ser>
          <c:idx val="1"/>
          <c:order val="1"/>
          <c:tx>
            <c:strRef>
              <c:f>'Uso de internet'!$AB$5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0.64810852931790686"/>
                  <c:y val="2.5356425127036437E-3"/>
                </c:manualLayout>
              </c:layout>
              <c:showVal val="1"/>
            </c:dLbl>
            <c:dLbl>
              <c:idx val="1"/>
              <c:layout>
                <c:manualLayout>
                  <c:x val="-0.33187662805108903"/>
                  <c:y val="-9.1974886926341458E-4"/>
                </c:manualLayout>
              </c:layout>
              <c:showVal val="1"/>
            </c:dLbl>
            <c:dLbl>
              <c:idx val="2"/>
              <c:layout>
                <c:manualLayout>
                  <c:x val="0.14359829903448712"/>
                  <c:y val="-1.8420908279435356E-3"/>
                </c:manualLayout>
              </c:layout>
              <c:showVal val="1"/>
            </c:dLbl>
            <c:dLbl>
              <c:idx val="3"/>
              <c:layout>
                <c:manualLayout>
                  <c:x val="0.40992125984251981"/>
                  <c:y val="1.6244707853570281E-3"/>
                </c:manualLayout>
              </c:layout>
              <c:showVal val="1"/>
            </c:dLbl>
            <c:dLbl>
              <c:idx val="4"/>
              <c:layout>
                <c:manualLayout>
                  <c:x val="0.49123616852323243"/>
                  <c:y val="-4.641630055901069E-4"/>
                </c:manualLayout>
              </c:layout>
              <c:showVal val="1"/>
            </c:dLbl>
            <c:dLbl>
              <c:idx val="5"/>
              <c:layout>
                <c:manualLayout>
                  <c:x val="-0.30653506200509101"/>
                  <c:y val="-5.0629073519071694E-3"/>
                </c:manualLayout>
              </c:layout>
              <c:showVal val="1"/>
            </c:dLbl>
            <c:dLbl>
              <c:idx val="6"/>
              <c:layout>
                <c:manualLayout>
                  <c:x val="5.8323673254321251E-2"/>
                  <c:y val="4.8410984725706131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internet'!$AB$6:$AB$12</c:f>
              <c:numCache>
                <c:formatCode>0.0%</c:formatCode>
                <c:ptCount val="7"/>
                <c:pt idx="0">
                  <c:v>4.6875798864179696E-2</c:v>
                </c:pt>
                <c:pt idx="1">
                  <c:v>-0.14225358944645117</c:v>
                </c:pt>
                <c:pt idx="2">
                  <c:v>0.20945607599464311</c:v>
                </c:pt>
                <c:pt idx="3">
                  <c:v>0.13719597723166199</c:v>
                </c:pt>
                <c:pt idx="4">
                  <c:v>0.15054750723825983</c:v>
                </c:pt>
                <c:pt idx="5">
                  <c:v>-0.18104839442050713</c:v>
                </c:pt>
                <c:pt idx="6">
                  <c:v>0.46691454761726514</c:v>
                </c:pt>
              </c:numCache>
            </c:numRef>
          </c:val>
        </c:ser>
        <c:axId val="209729024"/>
        <c:axId val="209727488"/>
      </c:barChart>
      <c:catAx>
        <c:axId val="20969958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701120"/>
        <c:crosses val="autoZero"/>
        <c:auto val="1"/>
        <c:lblAlgn val="ctr"/>
        <c:lblOffset val="100"/>
      </c:catAx>
      <c:valAx>
        <c:axId val="209701120"/>
        <c:scaling>
          <c:orientation val="minMax"/>
        </c:scaling>
        <c:delete val="1"/>
        <c:axPos val="t"/>
        <c:numFmt formatCode="0.0" sourceLinked="1"/>
        <c:tickLblPos val="none"/>
        <c:crossAx val="209699584"/>
        <c:crosses val="autoZero"/>
        <c:crossBetween val="between"/>
      </c:valAx>
      <c:valAx>
        <c:axId val="209727488"/>
        <c:scaling>
          <c:orientation val="minMax"/>
        </c:scaling>
        <c:delete val="1"/>
        <c:axPos val="t"/>
        <c:numFmt formatCode="0.0%" sourceLinked="1"/>
        <c:tickLblPos val="none"/>
        <c:crossAx val="209729024"/>
        <c:crosses val="autoZero"/>
        <c:crossBetween val="between"/>
      </c:valAx>
      <c:catAx>
        <c:axId val="209729024"/>
        <c:scaling>
          <c:orientation val="maxMin"/>
        </c:scaling>
        <c:delete val="1"/>
        <c:axPos val="r"/>
        <c:numFmt formatCode="General" sourceLinked="1"/>
        <c:tickLblPos val="none"/>
        <c:crossAx val="20972748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1064558023555255"/>
          <c:y val="5.5247964175472369E-2"/>
          <c:w val="0.57315725025418385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COMPRAN</a:t>
            </a:r>
            <a:r>
              <a:rPr lang="es-ES" sz="1600" baseline="0">
                <a:solidFill>
                  <a:schemeClr val="tx2">
                    <a:lumMod val="75000"/>
                  </a:schemeClr>
                </a:solidFill>
              </a:rPr>
              <a:t> Y RESERVAN ONLINE SU VIAJE A </a:t>
            </a: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476"/>
          <c:y val="0.14288573011241254"/>
          <c:w val="0.61150792591603942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'internet nacionalidad'!$AA$32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7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8"/>
            <c:spPr>
              <a:gradFill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'internet nacionalidad'!$C$33:$C$51</c:f>
              <c:strCache>
                <c:ptCount val="19"/>
                <c:pt idx="0">
                  <c:v>Dinamarca</c:v>
                </c:pt>
                <c:pt idx="1">
                  <c:v>Irlanda</c:v>
                </c:pt>
                <c:pt idx="2">
                  <c:v>Total nórdicos</c:v>
                </c:pt>
                <c:pt idx="3">
                  <c:v>Reino Unido</c:v>
                </c:pt>
                <c:pt idx="4">
                  <c:v>Noruega</c:v>
                </c:pt>
                <c:pt idx="5">
                  <c:v>Francia</c:v>
                </c:pt>
                <c:pt idx="6">
                  <c:v>Canarias</c:v>
                </c:pt>
                <c:pt idx="7">
                  <c:v>Suecia</c:v>
                </c:pt>
                <c:pt idx="8">
                  <c:v>Todos los países</c:v>
                </c:pt>
                <c:pt idx="9">
                  <c:v>Bélgica</c:v>
                </c:pt>
                <c:pt idx="10">
                  <c:v>Italia</c:v>
                </c:pt>
                <c:pt idx="11">
                  <c:v>España</c:v>
                </c:pt>
                <c:pt idx="12">
                  <c:v>Península</c:v>
                </c:pt>
                <c:pt idx="13">
                  <c:v>Finlandia</c:v>
                </c:pt>
                <c:pt idx="14">
                  <c:v>Holanda</c:v>
                </c:pt>
                <c:pt idx="15">
                  <c:v>Resto del Mundo</c:v>
                </c:pt>
                <c:pt idx="16">
                  <c:v>Alemania</c:v>
                </c:pt>
                <c:pt idx="17">
                  <c:v>Suiza + Austria</c:v>
                </c:pt>
                <c:pt idx="18">
                  <c:v>Rusia</c:v>
                </c:pt>
              </c:strCache>
            </c:strRef>
          </c:cat>
          <c:val>
            <c:numRef>
              <c:f>'internet nacionalidad'!$AA$33:$AA$51</c:f>
              <c:numCache>
                <c:formatCode>0.0</c:formatCode>
                <c:ptCount val="19"/>
                <c:pt idx="0">
                  <c:v>85.714285714285722</c:v>
                </c:pt>
                <c:pt idx="1">
                  <c:v>78.125</c:v>
                </c:pt>
                <c:pt idx="2">
                  <c:v>75.438596491228068</c:v>
                </c:pt>
                <c:pt idx="3">
                  <c:v>71.676300578034684</c:v>
                </c:pt>
                <c:pt idx="4">
                  <c:v>70</c:v>
                </c:pt>
                <c:pt idx="5">
                  <c:v>64.864864864864856</c:v>
                </c:pt>
                <c:pt idx="6">
                  <c:v>64.705882352941174</c:v>
                </c:pt>
                <c:pt idx="7">
                  <c:v>60</c:v>
                </c:pt>
                <c:pt idx="8">
                  <c:v>57.095800164699419</c:v>
                </c:pt>
                <c:pt idx="9">
                  <c:v>56.60377358490566</c:v>
                </c:pt>
                <c:pt idx="10">
                  <c:v>51.886792452830193</c:v>
                </c:pt>
                <c:pt idx="11">
                  <c:v>51.821862348178136</c:v>
                </c:pt>
                <c:pt idx="12">
                  <c:v>51.362683438155138</c:v>
                </c:pt>
                <c:pt idx="13">
                  <c:v>50</c:v>
                </c:pt>
                <c:pt idx="14">
                  <c:v>45.299145299145295</c:v>
                </c:pt>
                <c:pt idx="15">
                  <c:v>39.705882352941174</c:v>
                </c:pt>
                <c:pt idx="16">
                  <c:v>36.246786632390744</c:v>
                </c:pt>
                <c:pt idx="17">
                  <c:v>32.692307692307693</c:v>
                </c:pt>
                <c:pt idx="18">
                  <c:v>29.896907216494846</c:v>
                </c:pt>
              </c:numCache>
            </c:numRef>
          </c:val>
        </c:ser>
        <c:gapWidth val="31"/>
        <c:overlap val="1"/>
        <c:axId val="209185408"/>
        <c:axId val="209380096"/>
      </c:barChart>
      <c:barChart>
        <c:barDir val="bar"/>
        <c:grouping val="clustered"/>
        <c:ser>
          <c:idx val="1"/>
          <c:order val="1"/>
          <c:tx>
            <c:strRef>
              <c:f>'internet nacionalidad'!$AB$32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348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132E-3"/>
                  <c:y val="-2.0039485582712228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16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'internet nacionalidad'!$C$34:$C$51</c:f>
              <c:strCache>
                <c:ptCount val="18"/>
                <c:pt idx="0">
                  <c:v>Irlanda</c:v>
                </c:pt>
                <c:pt idx="1">
                  <c:v>Total nórdicos</c:v>
                </c:pt>
                <c:pt idx="2">
                  <c:v>Reino Unido</c:v>
                </c:pt>
                <c:pt idx="3">
                  <c:v>Noruega</c:v>
                </c:pt>
                <c:pt idx="4">
                  <c:v>Francia</c:v>
                </c:pt>
                <c:pt idx="5">
                  <c:v>Canarias</c:v>
                </c:pt>
                <c:pt idx="6">
                  <c:v>Suecia</c:v>
                </c:pt>
                <c:pt idx="7">
                  <c:v>Todos los países</c:v>
                </c:pt>
                <c:pt idx="8">
                  <c:v>Bélgica</c:v>
                </c:pt>
                <c:pt idx="9">
                  <c:v>Italia</c:v>
                </c:pt>
                <c:pt idx="10">
                  <c:v>España</c:v>
                </c:pt>
                <c:pt idx="11">
                  <c:v>Península</c:v>
                </c:pt>
                <c:pt idx="12">
                  <c:v>Finlandia</c:v>
                </c:pt>
                <c:pt idx="13">
                  <c:v>Holanda</c:v>
                </c:pt>
                <c:pt idx="14">
                  <c:v>Resto del Mundo</c:v>
                </c:pt>
                <c:pt idx="15">
                  <c:v>Alemania</c:v>
                </c:pt>
                <c:pt idx="16">
                  <c:v>Suiza + Austria</c:v>
                </c:pt>
                <c:pt idx="17">
                  <c:v>Rusia</c:v>
                </c:pt>
              </c:strCache>
            </c:strRef>
          </c:cat>
          <c:val>
            <c:numRef>
              <c:f>'internet nacionalidad'!$AB$33:$AB$51</c:f>
              <c:numCache>
                <c:formatCode>0.0%</c:formatCode>
                <c:ptCount val="19"/>
                <c:pt idx="0">
                  <c:v>0.10204081632653073</c:v>
                </c:pt>
                <c:pt idx="1">
                  <c:v>-1.8429487179487225E-2</c:v>
                </c:pt>
                <c:pt idx="2">
                  <c:v>-3.3442982456140302E-2</c:v>
                </c:pt>
                <c:pt idx="3">
                  <c:v>0.11535316509234472</c:v>
                </c:pt>
                <c:pt idx="4">
                  <c:v>-3.7499999999999867E-2</c:v>
                </c:pt>
                <c:pt idx="5">
                  <c:v>0.36936936936936915</c:v>
                </c:pt>
                <c:pt idx="6">
                  <c:v>2.2770398481973375E-2</c:v>
                </c:pt>
                <c:pt idx="7">
                  <c:v>-0.27999999999999992</c:v>
                </c:pt>
                <c:pt idx="8">
                  <c:v>0.15054750723825983</c:v>
                </c:pt>
                <c:pt idx="9">
                  <c:v>0.46389069616135337</c:v>
                </c:pt>
                <c:pt idx="10">
                  <c:v>0.12797374897456937</c:v>
                </c:pt>
                <c:pt idx="11">
                  <c:v>0.19092506302039558</c:v>
                </c:pt>
                <c:pt idx="12">
                  <c:v>0.20326607092591908</c:v>
                </c:pt>
                <c:pt idx="13">
                  <c:v>0</c:v>
                </c:pt>
                <c:pt idx="14">
                  <c:v>1.3053613053612967E-2</c:v>
                </c:pt>
                <c:pt idx="15">
                  <c:v>0.23699095022624417</c:v>
                </c:pt>
                <c:pt idx="16">
                  <c:v>0.24414646008476337</c:v>
                </c:pt>
                <c:pt idx="17">
                  <c:v>-0.26442307692307687</c:v>
                </c:pt>
                <c:pt idx="18">
                  <c:v>-9.6649484536082131E-3</c:v>
                </c:pt>
              </c:numCache>
            </c:numRef>
          </c:val>
        </c:ser>
        <c:axId val="209399808"/>
        <c:axId val="209381632"/>
      </c:barChart>
      <c:catAx>
        <c:axId val="209185408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380096"/>
        <c:crosses val="autoZero"/>
        <c:auto val="1"/>
        <c:lblAlgn val="ctr"/>
        <c:lblOffset val="100"/>
      </c:catAx>
      <c:valAx>
        <c:axId val="209380096"/>
        <c:scaling>
          <c:orientation val="minMax"/>
        </c:scaling>
        <c:delete val="1"/>
        <c:axPos val="t"/>
        <c:numFmt formatCode="0.0" sourceLinked="1"/>
        <c:tickLblPos val="none"/>
        <c:crossAx val="209185408"/>
        <c:crosses val="autoZero"/>
        <c:crossBetween val="between"/>
      </c:valAx>
      <c:valAx>
        <c:axId val="209381632"/>
        <c:scaling>
          <c:orientation val="minMax"/>
        </c:scaling>
        <c:delete val="1"/>
        <c:axPos val="b"/>
        <c:numFmt formatCode="0.0%" sourceLinked="1"/>
        <c:tickLblPos val="none"/>
        <c:crossAx val="209399808"/>
        <c:crosses val="max"/>
        <c:crossBetween val="between"/>
      </c:valAx>
      <c:catAx>
        <c:axId val="209399808"/>
        <c:scaling>
          <c:orientation val="maxMin"/>
        </c:scaling>
        <c:delete val="1"/>
        <c:axPos val="r"/>
        <c:numFmt formatCode="General" sourceLinked="1"/>
        <c:tickLblPos val="none"/>
        <c:crossAx val="20938163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055"/>
          <c:y val="9.8456716573371073E-2"/>
          <c:w val="0.41020394772082081"/>
          <c:h val="3.8825357656924103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ACTIVIDADES DURANTE LA ESTANCIA EN TENERIFE
(% realiza actividades) </a:t>
            </a:r>
          </a:p>
        </c:rich>
      </c:tx>
      <c:layout>
        <c:manualLayout>
          <c:xMode val="edge"/>
          <c:yMode val="edge"/>
          <c:x val="0.1144562055002020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2710402963708388"/>
          <c:y val="0.1812720687956402"/>
          <c:w val="0.49136183754232787"/>
          <c:h val="0.75770791201933685"/>
        </c:manualLayout>
      </c:layout>
      <c:barChart>
        <c:barDir val="bar"/>
        <c:grouping val="clustered"/>
        <c:ser>
          <c:idx val="0"/>
          <c:order val="0"/>
          <c:tx>
            <c:strRef>
              <c:f>'Actividades realizadas 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Observación de cetáceos (en barco)</c:v>
                </c:pt>
                <c:pt idx="2">
                  <c:v>Senderismo (a pié, más de una hora, fuera de áreas urbanas)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Navegación (vela/ pesca deportivas) </c:v>
                </c:pt>
                <c:pt idx="8">
                  <c:v>Buceo deportivo/fotográfico</c:v>
                </c:pt>
                <c:pt idx="9">
                  <c:v>Deportes de aventura / riesgo (parapente, escalada,...) </c:v>
                </c:pt>
                <c:pt idx="10">
                  <c:v>Golf (excluidos minigolf y campos de práctica)</c:v>
                </c:pt>
                <c:pt idx="11">
                  <c:v>Birdwatching</c:v>
                </c:pt>
                <c:pt idx="12">
                  <c:v>Observación de estrellas</c:v>
                </c:pt>
                <c:pt idx="13">
                  <c:v>Surf / windsurf</c:v>
                </c:pt>
                <c:pt idx="14">
                  <c:v>Bike</c:v>
                </c:pt>
                <c:pt idx="15">
                  <c:v>Otras actividades</c:v>
                </c:pt>
                <c:pt idx="16">
                  <c:v>Rutas a caballo</c:v>
                </c:pt>
              </c:strCache>
            </c:strRef>
          </c:cat>
          <c:val>
            <c:numRef>
              <c:f>'Actividades realizadas '!$AA$6:$AA$21</c:f>
              <c:numCache>
                <c:formatCode>#,##0.0</c:formatCode>
                <c:ptCount val="16"/>
                <c:pt idx="0">
                  <c:v>45.127642053252814</c:v>
                </c:pt>
                <c:pt idx="1">
                  <c:v>16.991490529783146</c:v>
                </c:pt>
                <c:pt idx="2">
                  <c:v>10.925061762283832</c:v>
                </c:pt>
                <c:pt idx="3">
                  <c:v>6.2860279989020036</c:v>
                </c:pt>
                <c:pt idx="4">
                  <c:v>5.8468295360966236</c:v>
                </c:pt>
                <c:pt idx="5">
                  <c:v>5.7370299203952788</c:v>
                </c:pt>
                <c:pt idx="6">
                  <c:v>4.5292341476804827</c:v>
                </c:pt>
                <c:pt idx="7">
                  <c:v>3.0194894317869889</c:v>
                </c:pt>
                <c:pt idx="8">
                  <c:v>2.7998902003842985</c:v>
                </c:pt>
                <c:pt idx="9">
                  <c:v>2.2234422179522371</c:v>
                </c:pt>
                <c:pt idx="10">
                  <c:v>2.1685424101015647</c:v>
                </c:pt>
                <c:pt idx="11">
                  <c:v>1.8391435629975295</c:v>
                </c:pt>
                <c:pt idx="12">
                  <c:v>1.482294811968158</c:v>
                </c:pt>
                <c:pt idx="13">
                  <c:v>1.4273950041174857</c:v>
                </c:pt>
                <c:pt idx="14">
                  <c:v>1.2901454844908042</c:v>
                </c:pt>
                <c:pt idx="15">
                  <c:v>1.2077957727147954</c:v>
                </c:pt>
              </c:numCache>
            </c:numRef>
          </c:val>
        </c:ser>
        <c:gapWidth val="36"/>
        <c:axId val="112799104"/>
        <c:axId val="112800896"/>
      </c:barChart>
      <c:barChart>
        <c:barDir val="bar"/>
        <c:grouping val="clustered"/>
        <c:ser>
          <c:idx val="1"/>
          <c:order val="1"/>
          <c:tx>
            <c:strRef>
              <c:f>'Actividades realizadas '!$AB$4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0"/>
              <c:layout>
                <c:manualLayout>
                  <c:x val="0.41392464573018911"/>
                  <c:y val="-4.5854525189439116E-3"/>
                </c:manualLayout>
              </c:layout>
              <c:showVal val="1"/>
            </c:dLbl>
            <c:dLbl>
              <c:idx val="1"/>
              <c:layout>
                <c:manualLayout>
                  <c:x val="0.14437617397798555"/>
                  <c:y val="2.1858462318627499E-3"/>
                </c:manualLayout>
              </c:layout>
              <c:showVal val="1"/>
            </c:dLbl>
            <c:dLbl>
              <c:idx val="2"/>
              <c:layout>
                <c:manualLayout>
                  <c:x val="0.13657465090645571"/>
                  <c:y val="2.1803877790523949E-3"/>
                </c:manualLayout>
              </c:layout>
              <c:showVal val="1"/>
            </c:dLbl>
            <c:dLbl>
              <c:idx val="3"/>
              <c:layout>
                <c:manualLayout>
                  <c:x val="0.13390604698097477"/>
                  <c:y val="4.4732901176472812E-3"/>
                </c:manualLayout>
              </c:layout>
              <c:showVal val="1"/>
            </c:dLbl>
            <c:dLbl>
              <c:idx val="4"/>
              <c:layout>
                <c:manualLayout>
                  <c:x val="9.0072650431457082E-2"/>
                  <c:y val="2.1486935369277537E-3"/>
                </c:manualLayout>
              </c:layout>
              <c:showVal val="1"/>
            </c:dLbl>
            <c:dLbl>
              <c:idx val="5"/>
              <c:layout>
                <c:manualLayout>
                  <c:x val="-0.15280303999123079"/>
                  <c:y val="-1.1374711340287872E-4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-0.15158692170439253"/>
                  <c:y val="2.1483413786819246E-3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7"/>
              <c:layout>
                <c:manualLayout>
                  <c:x val="7.9388183979802129E-2"/>
                  <c:y val="5.1464155215892135E-7"/>
                </c:manualLayout>
              </c:layout>
              <c:showVal val="1"/>
            </c:dLbl>
            <c:dLbl>
              <c:idx val="8"/>
              <c:layout>
                <c:manualLayout>
                  <c:x val="5.819805292086545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0.13340092929219124"/>
                  <c:y val="2.6940105805944958E-5"/>
                </c:manualLayout>
              </c:layout>
              <c:showVal val="1"/>
            </c:dLbl>
            <c:dLbl>
              <c:idx val="10"/>
              <c:layout>
                <c:manualLayout>
                  <c:x val="5.6705795153663793E-2"/>
                  <c:y val="0"/>
                </c:manualLayout>
              </c:layout>
              <c:showVal val="1"/>
            </c:dLbl>
            <c:dLbl>
              <c:idx val="11"/>
              <c:layout>
                <c:manualLayout>
                  <c:x val="5.2229021852058834E-2"/>
                  <c:y val="3.5215824582934725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4.3686841928981618E-2"/>
                  <c:y val="3.5215824582934588E-7"/>
                </c:manualLayout>
              </c:layout>
              <c:showVal val="1"/>
            </c:dLbl>
            <c:dLbl>
              <c:idx val="13"/>
              <c:layout>
                <c:manualLayout>
                  <c:x val="5.8198052920865453E-2"/>
                  <c:y val="-2.23620486101635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4.9203159349860852E-2"/>
                  <c:y val="-2.0571323930121239E-3"/>
                </c:manualLayout>
              </c:layout>
              <c:showVal val="1"/>
            </c:dLbl>
            <c:dLbl>
              <c:idx val="15"/>
              <c:layout>
                <c:manualLayout>
                  <c:x val="5.3721279619260418E-2"/>
                  <c:y val="0"/>
                </c:manualLayout>
              </c:layout>
              <c:showVal val="1"/>
            </c:dLbl>
            <c:dLbl>
              <c:idx val="16"/>
              <c:layout>
                <c:manualLayout>
                  <c:x val="6.8643857291277074E-2"/>
                  <c:y val="-2.236028781893436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4.2416921414235434E-2"/>
                  <c:y val="-6.3462165268557075E-3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Observación de cetáceos (en barco)</c:v>
                </c:pt>
                <c:pt idx="2">
                  <c:v>Senderismo (a pié, más de una hora, fuera de áreas urbanas)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Navegación (vela/ pesca deportivas) </c:v>
                </c:pt>
                <c:pt idx="8">
                  <c:v>Buceo deportivo/fotográfico</c:v>
                </c:pt>
                <c:pt idx="9">
                  <c:v>Deportes de aventura / riesgo (parapente, escalada,...) </c:v>
                </c:pt>
                <c:pt idx="10">
                  <c:v>Golf (excluidos minigolf y campos de práctica)</c:v>
                </c:pt>
                <c:pt idx="11">
                  <c:v>Birdwatching</c:v>
                </c:pt>
                <c:pt idx="12">
                  <c:v>Observación de estrellas</c:v>
                </c:pt>
                <c:pt idx="13">
                  <c:v>Surf / windsurf</c:v>
                </c:pt>
                <c:pt idx="14">
                  <c:v>Bike</c:v>
                </c:pt>
                <c:pt idx="15">
                  <c:v>Otras actividades</c:v>
                </c:pt>
                <c:pt idx="16">
                  <c:v>Rutas a caballo</c:v>
                </c:pt>
              </c:strCache>
            </c:strRef>
          </c:cat>
          <c:val>
            <c:numRef>
              <c:f>'Actividades realizadas '!$AB$6:$AB$21</c:f>
              <c:numCache>
                <c:formatCode>0.0%</c:formatCode>
                <c:ptCount val="16"/>
                <c:pt idx="0">
                  <c:v>0.14135195888725849</c:v>
                </c:pt>
                <c:pt idx="1">
                  <c:v>7.4734172525299458E-2</c:v>
                </c:pt>
                <c:pt idx="2">
                  <c:v>0.19149385704422772</c:v>
                </c:pt>
                <c:pt idx="3">
                  <c:v>8.2460036748722931E-2</c:v>
                </c:pt>
                <c:pt idx="4">
                  <c:v>2.1492208757851738E-2</c:v>
                </c:pt>
                <c:pt idx="5">
                  <c:v>-1.6782348404637659E-2</c:v>
                </c:pt>
                <c:pt idx="6">
                  <c:v>-6.3177373706778339E-2</c:v>
                </c:pt>
                <c:pt idx="7">
                  <c:v>0.20746027388904142</c:v>
                </c:pt>
                <c:pt idx="8">
                  <c:v>8.352740120248292E-2</c:v>
                </c:pt>
                <c:pt idx="9">
                  <c:v>-0.17503417088555662</c:v>
                </c:pt>
                <c:pt idx="10">
                  <c:v>0.23882287840563987</c:v>
                </c:pt>
                <c:pt idx="11">
                  <c:v>0</c:v>
                </c:pt>
                <c:pt idx="12">
                  <c:v>0</c:v>
                </c:pt>
                <c:pt idx="13">
                  <c:v>0.42699850550523077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axId val="112824704"/>
        <c:axId val="112802432"/>
      </c:barChart>
      <c:catAx>
        <c:axId val="11279910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12800896"/>
        <c:crosses val="autoZero"/>
        <c:auto val="1"/>
        <c:lblAlgn val="ctr"/>
        <c:lblOffset val="100"/>
      </c:catAx>
      <c:valAx>
        <c:axId val="112800896"/>
        <c:scaling>
          <c:orientation val="minMax"/>
        </c:scaling>
        <c:delete val="1"/>
        <c:axPos val="t"/>
        <c:numFmt formatCode="#,##0.0" sourceLinked="1"/>
        <c:tickLblPos val="none"/>
        <c:crossAx val="112799104"/>
        <c:crosses val="autoZero"/>
        <c:crossBetween val="between"/>
      </c:valAx>
      <c:valAx>
        <c:axId val="112802432"/>
        <c:scaling>
          <c:orientation val="minMax"/>
        </c:scaling>
        <c:delete val="1"/>
        <c:axPos val="b"/>
        <c:numFmt formatCode="0.0%" sourceLinked="1"/>
        <c:tickLblPos val="none"/>
        <c:crossAx val="112824704"/>
        <c:crosses val="max"/>
        <c:crossBetween val="between"/>
      </c:valAx>
      <c:catAx>
        <c:axId val="112824704"/>
        <c:scaling>
          <c:orientation val="maxMin"/>
        </c:scaling>
        <c:delete val="1"/>
        <c:axPos val="r"/>
        <c:numFmt formatCode="General" sourceLinked="1"/>
        <c:tickLblPos val="none"/>
        <c:crossAx val="11280243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8248308768442518"/>
          <c:y val="0.12651643458541426"/>
          <c:w val="0.41020394772082081"/>
          <c:h val="3.8825357656924103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Edad!$L$4</c:f>
          <c:strCache>
            <c:ptCount val="1"/>
            <c:pt idx="0">
              <c:v>Invierno 10-11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5"/>
          <c:y val="0.23647541765922891"/>
          <c:w val="0.67420551812469065"/>
          <c:h val="0.6562316915413044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98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Lit>
              <c:ptCount val="0"/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ALGUNA ACTIVIDAD EN SU VIAJE A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487"/>
          <c:y val="0.14288573011241273"/>
          <c:w val="0.61150792591603897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'actividades nacionalidad'!$AA$4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8"/>
            <c:spPr>
              <a:gradFill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0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nacionalidad'!$C$5:$C$23</c:f>
              <c:strCache>
                <c:ptCount val="19"/>
                <c:pt idx="0">
                  <c:v>Alemania</c:v>
                </c:pt>
                <c:pt idx="1">
                  <c:v>Resto del Mundo</c:v>
                </c:pt>
                <c:pt idx="2">
                  <c:v>Suiza + Austria</c:v>
                </c:pt>
                <c:pt idx="3">
                  <c:v>Italia</c:v>
                </c:pt>
                <c:pt idx="4">
                  <c:v>Francia</c:v>
                </c:pt>
                <c:pt idx="5">
                  <c:v>Península</c:v>
                </c:pt>
                <c:pt idx="6">
                  <c:v>Noruega</c:v>
                </c:pt>
                <c:pt idx="7">
                  <c:v>España</c:v>
                </c:pt>
                <c:pt idx="8">
                  <c:v>Holanda</c:v>
                </c:pt>
                <c:pt idx="9">
                  <c:v>Irlanda</c:v>
                </c:pt>
                <c:pt idx="10">
                  <c:v>Todos los países</c:v>
                </c:pt>
                <c:pt idx="11">
                  <c:v>Rusia</c:v>
                </c:pt>
                <c:pt idx="12">
                  <c:v>Bélgica</c:v>
                </c:pt>
                <c:pt idx="13">
                  <c:v>Total nórdicos</c:v>
                </c:pt>
                <c:pt idx="14">
                  <c:v>Canarias</c:v>
                </c:pt>
                <c:pt idx="15">
                  <c:v>Dinamarca</c:v>
                </c:pt>
                <c:pt idx="16">
                  <c:v>Reino Unido</c:v>
                </c:pt>
                <c:pt idx="17">
                  <c:v>Finlandia</c:v>
                </c:pt>
                <c:pt idx="18">
                  <c:v>Suecia</c:v>
                </c:pt>
              </c:strCache>
            </c:strRef>
          </c:cat>
          <c:val>
            <c:numRef>
              <c:f>'actividades nacionalidad'!$AA$5:$AA$23</c:f>
              <c:numCache>
                <c:formatCode>0.0</c:formatCode>
                <c:ptCount val="19"/>
                <c:pt idx="0">
                  <c:v>84.318766066838052</c:v>
                </c:pt>
                <c:pt idx="1">
                  <c:v>78.921568627450981</c:v>
                </c:pt>
                <c:pt idx="2">
                  <c:v>78.84615384615384</c:v>
                </c:pt>
                <c:pt idx="3">
                  <c:v>75.471698113207552</c:v>
                </c:pt>
                <c:pt idx="4">
                  <c:v>72.972972972972968</c:v>
                </c:pt>
                <c:pt idx="5">
                  <c:v>70.335429769392036</c:v>
                </c:pt>
                <c:pt idx="6">
                  <c:v>70</c:v>
                </c:pt>
                <c:pt idx="7">
                  <c:v>69.838056680161941</c:v>
                </c:pt>
                <c:pt idx="8">
                  <c:v>67.521367521367523</c:v>
                </c:pt>
                <c:pt idx="9">
                  <c:v>65.625</c:v>
                </c:pt>
                <c:pt idx="10">
                  <c:v>65.056272303046939</c:v>
                </c:pt>
                <c:pt idx="11">
                  <c:v>62.886597938144327</c:v>
                </c:pt>
                <c:pt idx="12">
                  <c:v>61.320754716981135</c:v>
                </c:pt>
                <c:pt idx="13">
                  <c:v>57.89473684210526</c:v>
                </c:pt>
                <c:pt idx="14">
                  <c:v>55.882352941176471</c:v>
                </c:pt>
                <c:pt idx="15">
                  <c:v>53.571428571428569</c:v>
                </c:pt>
                <c:pt idx="16">
                  <c:v>52.74566473988439</c:v>
                </c:pt>
                <c:pt idx="17">
                  <c:v>50</c:v>
                </c:pt>
                <c:pt idx="18">
                  <c:v>40</c:v>
                </c:pt>
              </c:numCache>
            </c:numRef>
          </c:val>
        </c:ser>
        <c:gapWidth val="31"/>
        <c:overlap val="1"/>
        <c:axId val="93579904"/>
        <c:axId val="93725056"/>
      </c:barChart>
      <c:barChart>
        <c:barDir val="bar"/>
        <c:grouping val="clustered"/>
        <c:ser>
          <c:idx val="1"/>
          <c:order val="1"/>
          <c:tx>
            <c:strRef>
              <c:f>'actividades nacionalidad'!$AB$4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38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201E-3"/>
                  <c:y val="-2.0039485582712254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'actividades nacionalidad'!$C$5:$C$23</c:f>
              <c:strCache>
                <c:ptCount val="19"/>
                <c:pt idx="0">
                  <c:v>Alemania</c:v>
                </c:pt>
                <c:pt idx="1">
                  <c:v>Resto del Mundo</c:v>
                </c:pt>
                <c:pt idx="2">
                  <c:v>Suiza + Austria</c:v>
                </c:pt>
                <c:pt idx="3">
                  <c:v>Italia</c:v>
                </c:pt>
                <c:pt idx="4">
                  <c:v>Francia</c:v>
                </c:pt>
                <c:pt idx="5">
                  <c:v>Península</c:v>
                </c:pt>
                <c:pt idx="6">
                  <c:v>Noruega</c:v>
                </c:pt>
                <c:pt idx="7">
                  <c:v>España</c:v>
                </c:pt>
                <c:pt idx="8">
                  <c:v>Holanda</c:v>
                </c:pt>
                <c:pt idx="9">
                  <c:v>Irlanda</c:v>
                </c:pt>
                <c:pt idx="10">
                  <c:v>Todos los países</c:v>
                </c:pt>
                <c:pt idx="11">
                  <c:v>Rusia</c:v>
                </c:pt>
                <c:pt idx="12">
                  <c:v>Bélgica</c:v>
                </c:pt>
                <c:pt idx="13">
                  <c:v>Total nórdicos</c:v>
                </c:pt>
                <c:pt idx="14">
                  <c:v>Canarias</c:v>
                </c:pt>
                <c:pt idx="15">
                  <c:v>Dinamarca</c:v>
                </c:pt>
                <c:pt idx="16">
                  <c:v>Reino Unido</c:v>
                </c:pt>
                <c:pt idx="17">
                  <c:v>Finlandia</c:v>
                </c:pt>
                <c:pt idx="18">
                  <c:v>Suecia</c:v>
                </c:pt>
              </c:strCache>
            </c:strRef>
          </c:cat>
          <c:val>
            <c:numRef>
              <c:f>'actividades nacionalidad'!$AB$5:$AB$23</c:f>
              <c:numCache>
                <c:formatCode>0.0%</c:formatCode>
                <c:ptCount val="19"/>
                <c:pt idx="0">
                  <c:v>4.985130298906193E-2</c:v>
                </c:pt>
                <c:pt idx="1">
                  <c:v>0.17296276308688618</c:v>
                </c:pt>
                <c:pt idx="2">
                  <c:v>1.3736263736263687E-2</c:v>
                </c:pt>
                <c:pt idx="3">
                  <c:v>0.21728545343883154</c:v>
                </c:pt>
                <c:pt idx="4">
                  <c:v>0.10918918918918918</c:v>
                </c:pt>
                <c:pt idx="5">
                  <c:v>3.164513676812164E-2</c:v>
                </c:pt>
                <c:pt idx="6">
                  <c:v>0.28333333333333321</c:v>
                </c:pt>
                <c:pt idx="7">
                  <c:v>3.8617253192152035E-2</c:v>
                </c:pt>
                <c:pt idx="8">
                  <c:v>9.2780026990553432E-2</c:v>
                </c:pt>
                <c:pt idx="9">
                  <c:v>0.19097222222222232</c:v>
                </c:pt>
                <c:pt idx="10">
                  <c:v>7.5505392828047579E-2</c:v>
                </c:pt>
                <c:pt idx="11">
                  <c:v>-0.24250234301780704</c:v>
                </c:pt>
                <c:pt idx="12">
                  <c:v>2.2012578616352307E-2</c:v>
                </c:pt>
                <c:pt idx="13">
                  <c:v>-0.15225563909774442</c:v>
                </c:pt>
                <c:pt idx="14">
                  <c:v>0.24465240641711228</c:v>
                </c:pt>
                <c:pt idx="15">
                  <c:v>-0.3571428571428571</c:v>
                </c:pt>
                <c:pt idx="16">
                  <c:v>0.16846298972382767</c:v>
                </c:pt>
                <c:pt idx="17">
                  <c:v>0</c:v>
                </c:pt>
                <c:pt idx="18">
                  <c:v>-0.31428571428571428</c:v>
                </c:pt>
              </c:numCache>
            </c:numRef>
          </c:val>
        </c:ser>
        <c:axId val="93728128"/>
        <c:axId val="93726592"/>
      </c:barChart>
      <c:catAx>
        <c:axId val="93579904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93725056"/>
        <c:crosses val="autoZero"/>
        <c:auto val="1"/>
        <c:lblAlgn val="ctr"/>
        <c:lblOffset val="100"/>
      </c:catAx>
      <c:valAx>
        <c:axId val="93725056"/>
        <c:scaling>
          <c:orientation val="minMax"/>
        </c:scaling>
        <c:delete val="1"/>
        <c:axPos val="t"/>
        <c:numFmt formatCode="0.0" sourceLinked="1"/>
        <c:tickLblPos val="none"/>
        <c:crossAx val="93579904"/>
        <c:crosses val="autoZero"/>
        <c:crossBetween val="between"/>
      </c:valAx>
      <c:valAx>
        <c:axId val="93726592"/>
        <c:scaling>
          <c:orientation val="minMax"/>
        </c:scaling>
        <c:delete val="1"/>
        <c:axPos val="b"/>
        <c:numFmt formatCode="0.0%" sourceLinked="1"/>
        <c:tickLblPos val="none"/>
        <c:crossAx val="93728128"/>
        <c:crosses val="max"/>
        <c:crossBetween val="between"/>
      </c:valAx>
      <c:catAx>
        <c:axId val="93728128"/>
        <c:scaling>
          <c:orientation val="maxMin"/>
        </c:scaling>
        <c:delete val="1"/>
        <c:axPos val="r"/>
        <c:numFmt formatCode="General" sourceLinked="1"/>
        <c:tickLblPos val="none"/>
        <c:crossAx val="9372659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078"/>
          <c:y val="9.8456716573371073E-2"/>
          <c:w val="0.41020394772082081"/>
          <c:h val="3.8825357656924159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88" l="0.70000000000000062" r="0.70000000000000062" t="0.75000000000000988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185373567434872"/>
          <c:y val="0.14809300922768553"/>
          <c:w val="0.5568124093184007"/>
          <c:h val="0.75770791201933685"/>
        </c:manualLayout>
      </c:layout>
      <c:barChart>
        <c:barDir val="bar"/>
        <c:grouping val="clustered"/>
        <c:ser>
          <c:idx val="0"/>
          <c:order val="0"/>
          <c:tx>
            <c:strRef>
              <c:f>'Excursiones realizadas'!$AA$4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realizadas'!$C$6:$C$19</c:f>
              <c:strCache>
                <c:ptCount val="14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Orotava (centro urbano)</c:v>
                </c:pt>
                <c:pt idx="7">
                  <c:v>La Laguna (ciudad) 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Teno/Buenavista*</c:v>
                </c:pt>
                <c:pt idx="12">
                  <c:v>Anaga/Taganana</c:v>
                </c:pt>
                <c:pt idx="13">
                  <c:v>Barranco del Infierno</c:v>
                </c:pt>
              </c:strCache>
            </c:strRef>
          </c:cat>
          <c:val>
            <c:numRef>
              <c:f>'Excursiones realizadas'!$AA$6:$AA$18</c:f>
              <c:numCache>
                <c:formatCode>#,##0.0</c:formatCode>
                <c:ptCount val="13"/>
                <c:pt idx="0">
                  <c:v>41.362263114528979</c:v>
                </c:pt>
                <c:pt idx="1">
                  <c:v>32.549128148353169</c:v>
                </c:pt>
                <c:pt idx="2">
                  <c:v>30.718739744010502</c:v>
                </c:pt>
                <c:pt idx="3">
                  <c:v>27.530719719133998</c:v>
                </c:pt>
                <c:pt idx="4">
                  <c:v>24.332507569501789</c:v>
                </c:pt>
                <c:pt idx="5">
                  <c:v>22.783420258029096</c:v>
                </c:pt>
                <c:pt idx="6">
                  <c:v>19.884647074979402</c:v>
                </c:pt>
                <c:pt idx="7">
                  <c:v>18.954607977991746</c:v>
                </c:pt>
                <c:pt idx="8">
                  <c:v>15.975844084545704</c:v>
                </c:pt>
                <c:pt idx="9">
                  <c:v>14.02690090584683</c:v>
                </c:pt>
                <c:pt idx="10">
                  <c:v>12.228036353621592</c:v>
                </c:pt>
                <c:pt idx="11">
                  <c:v>9.2231677189129844</c:v>
                </c:pt>
                <c:pt idx="12">
                  <c:v>8.2394946443284809</c:v>
                </c:pt>
              </c:numCache>
            </c:numRef>
          </c:val>
        </c:ser>
        <c:gapWidth val="36"/>
        <c:axId val="116028544"/>
        <c:axId val="116030080"/>
      </c:barChart>
      <c:barChart>
        <c:barDir val="bar"/>
        <c:grouping val="clustered"/>
        <c:ser>
          <c:idx val="1"/>
          <c:order val="1"/>
          <c:tx>
            <c:strRef>
              <c:f>'Excursiones realizadas'!$AB$4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Lbls>
            <c:dLbl>
              <c:idx val="0"/>
              <c:layout>
                <c:manualLayout>
                  <c:x val="-0.63753128102478762"/>
                  <c:y val="4.2956700443920401E-3"/>
                </c:manualLayout>
              </c:layout>
              <c:showVal val="1"/>
            </c:dLbl>
            <c:dLbl>
              <c:idx val="1"/>
              <c:layout>
                <c:manualLayout>
                  <c:x val="-0.5333433014594462"/>
                  <c:y val="1.8596706083794079E-6"/>
                </c:manualLayout>
              </c:layout>
              <c:showVal val="1"/>
            </c:dLbl>
            <c:dLbl>
              <c:idx val="2"/>
              <c:layout>
                <c:manualLayout>
                  <c:x val="-0.51279481335889976"/>
                  <c:y val="2.1977925371756682E-6"/>
                </c:manualLayout>
              </c:layout>
              <c:showVal val="1"/>
            </c:dLbl>
            <c:dLbl>
              <c:idx val="3"/>
              <c:layout>
                <c:manualLayout>
                  <c:x val="-0.47615680505480573"/>
                  <c:y val="2.1491029794290001E-3"/>
                </c:manualLayout>
              </c:layout>
              <c:showVal val="1"/>
            </c:dLbl>
            <c:dLbl>
              <c:idx val="4"/>
              <c:layout>
                <c:manualLayout>
                  <c:x val="-0.44186436113556338"/>
                  <c:y val="1.5215486795831539E-6"/>
                </c:manualLayout>
              </c:layout>
              <c:showVal val="1"/>
            </c:dLbl>
            <c:dLbl>
              <c:idx val="5"/>
              <c:delete val="1"/>
            </c:dLbl>
            <c:dLbl>
              <c:idx val="6"/>
              <c:layout>
                <c:manualLayout>
                  <c:x val="0.29633727637031587"/>
                  <c:y val="2.1489339184646156E-3"/>
                </c:manualLayout>
              </c:layout>
              <c:showVal val="1"/>
            </c:dLbl>
            <c:dLbl>
              <c:idx val="7"/>
              <c:layout>
                <c:manualLayout>
                  <c:x val="0.29913590816461882"/>
                  <c:y val="4.2958391053564363E-3"/>
                </c:manualLayout>
              </c:layout>
              <c:showVal val="1"/>
            </c:dLbl>
            <c:dLbl>
              <c:idx val="8"/>
              <c:layout>
                <c:manualLayout>
                  <c:x val="-0.35776858673676531"/>
                  <c:y val="4.5688725628593996E-3"/>
                </c:manualLayout>
              </c:layout>
              <c:showVal val="1"/>
            </c:dLbl>
            <c:dLbl>
              <c:idx val="9"/>
              <c:layout>
                <c:manualLayout>
                  <c:x val="-0.32800456604486461"/>
                  <c:y val="2.1489339184645232E-3"/>
                </c:manualLayout>
              </c:layout>
              <c:showVal val="1"/>
            </c:dLbl>
            <c:dLbl>
              <c:idx val="10"/>
              <c:layout>
                <c:manualLayout>
                  <c:x val="0.22256494354744707"/>
                  <c:y val="4.5685344409306062E-3"/>
                </c:manualLayout>
              </c:layout>
              <c:showVal val="1"/>
            </c:dLbl>
            <c:dLbl>
              <c:idx val="11"/>
              <c:delete val="1"/>
            </c:dLbl>
            <c:dLbl>
              <c:idx val="12"/>
              <c:layout>
                <c:manualLayout>
                  <c:x val="0.1517399605294372"/>
                  <c:y val="2.1480886136426192E-3"/>
                </c:manualLayout>
              </c:layout>
              <c:showVal val="1"/>
            </c:dLbl>
            <c:dLbl>
              <c:idx val="13"/>
              <c:layout>
                <c:manualLayout>
                  <c:x val="0.32465543644716693"/>
                  <c:y val="0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realizadas'!$C$6:$C$18</c:f>
              <c:strCache>
                <c:ptCount val="13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Orotava (centro urbano)</c:v>
                </c:pt>
                <c:pt idx="7">
                  <c:v>La Laguna (ciudad) 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Teno/Buenavista*</c:v>
                </c:pt>
                <c:pt idx="12">
                  <c:v>Anaga/Taganana</c:v>
                </c:pt>
              </c:strCache>
            </c:strRef>
          </c:cat>
          <c:val>
            <c:numRef>
              <c:f>'Excursiones realizadas'!$AB$6:$AB$18</c:f>
              <c:numCache>
                <c:formatCode>0.0%</c:formatCode>
                <c:ptCount val="13"/>
                <c:pt idx="0">
                  <c:v>-1.9621721435604256E-2</c:v>
                </c:pt>
                <c:pt idx="1">
                  <c:v>-1.4931411319430876E-2</c:v>
                </c:pt>
                <c:pt idx="2">
                  <c:v>-3.5057824763039536E-3</c:v>
                </c:pt>
                <c:pt idx="3">
                  <c:v>-4.539612379173863E-2</c:v>
                </c:pt>
                <c:pt idx="4">
                  <c:v>-5.0529138800506912E-2</c:v>
                </c:pt>
                <c:pt idx="5">
                  <c:v>0</c:v>
                </c:pt>
                <c:pt idx="6">
                  <c:v>6.5379018685072232E-3</c:v>
                </c:pt>
                <c:pt idx="7">
                  <c:v>6.7944867080257154E-2</c:v>
                </c:pt>
                <c:pt idx="8">
                  <c:v>-1.7144224610598502E-2</c:v>
                </c:pt>
                <c:pt idx="9">
                  <c:v>-6.243772438135009E-3</c:v>
                </c:pt>
                <c:pt idx="10">
                  <c:v>1.313962456572404E-2</c:v>
                </c:pt>
                <c:pt idx="11">
                  <c:v>0</c:v>
                </c:pt>
                <c:pt idx="12">
                  <c:v>0.11480982048639854</c:v>
                </c:pt>
              </c:numCache>
            </c:numRef>
          </c:val>
        </c:ser>
        <c:axId val="116049792"/>
        <c:axId val="116048256"/>
      </c:barChart>
      <c:catAx>
        <c:axId val="11602854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16030080"/>
        <c:crosses val="autoZero"/>
        <c:auto val="1"/>
        <c:lblAlgn val="ctr"/>
        <c:lblOffset val="100"/>
      </c:catAx>
      <c:valAx>
        <c:axId val="116030080"/>
        <c:scaling>
          <c:orientation val="minMax"/>
        </c:scaling>
        <c:delete val="1"/>
        <c:axPos val="t"/>
        <c:numFmt formatCode="#,##0.0" sourceLinked="1"/>
        <c:tickLblPos val="none"/>
        <c:crossAx val="116028544"/>
        <c:crosses val="autoZero"/>
        <c:crossBetween val="between"/>
      </c:valAx>
      <c:valAx>
        <c:axId val="116048256"/>
        <c:scaling>
          <c:orientation val="minMax"/>
        </c:scaling>
        <c:delete val="1"/>
        <c:axPos val="b"/>
        <c:numFmt formatCode="0.0%" sourceLinked="1"/>
        <c:tickLblPos val="none"/>
        <c:crossAx val="116049792"/>
        <c:crosses val="max"/>
        <c:crossBetween val="between"/>
      </c:valAx>
      <c:catAx>
        <c:axId val="116049792"/>
        <c:scaling>
          <c:orientation val="maxMin"/>
        </c:scaling>
        <c:delete val="1"/>
        <c:axPos val="r"/>
        <c:numFmt formatCode="General" sourceLinked="1"/>
        <c:tickLblPos val="none"/>
        <c:crossAx val="11604825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5163634025073023"/>
          <c:y val="5.7810058654011134E-2"/>
          <c:w val="0.45963817309972582"/>
          <c:h val="3.882535765692410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ALGUNA VISITA A LUGARES DE INTERÉS EN SU VIAJE A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495"/>
          <c:y val="0.14288573011241279"/>
          <c:w val="0.61150792591603875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'excursiones nacionalidad'!$AA$4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11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nacionalidad'!$C$5:$C$23</c:f>
              <c:strCache>
                <c:ptCount val="19"/>
                <c:pt idx="0">
                  <c:v>Rusia</c:v>
                </c:pt>
                <c:pt idx="1">
                  <c:v>Francia</c:v>
                </c:pt>
                <c:pt idx="2">
                  <c:v>Resto del Mundo</c:v>
                </c:pt>
                <c:pt idx="3">
                  <c:v>Península</c:v>
                </c:pt>
                <c:pt idx="4">
                  <c:v>España</c:v>
                </c:pt>
                <c:pt idx="5">
                  <c:v>Italia</c:v>
                </c:pt>
                <c:pt idx="6">
                  <c:v>Alemania</c:v>
                </c:pt>
                <c:pt idx="7">
                  <c:v>Noruega</c:v>
                </c:pt>
                <c:pt idx="8">
                  <c:v>Suiza + Austria</c:v>
                </c:pt>
                <c:pt idx="9">
                  <c:v>Canarias</c:v>
                </c:pt>
                <c:pt idx="10">
                  <c:v>Holanda</c:v>
                </c:pt>
                <c:pt idx="11">
                  <c:v>Todos los países</c:v>
                </c:pt>
                <c:pt idx="12">
                  <c:v>Total nórdicos</c:v>
                </c:pt>
                <c:pt idx="13">
                  <c:v>Bélgica</c:v>
                </c:pt>
                <c:pt idx="14">
                  <c:v>Dinamarca</c:v>
                </c:pt>
                <c:pt idx="15">
                  <c:v>Finlandia</c:v>
                </c:pt>
                <c:pt idx="16">
                  <c:v>Irlanda (Eire)</c:v>
                </c:pt>
                <c:pt idx="17">
                  <c:v>Británicos</c:v>
                </c:pt>
                <c:pt idx="18">
                  <c:v>Suecia</c:v>
                </c:pt>
              </c:strCache>
            </c:strRef>
          </c:cat>
          <c:val>
            <c:numRef>
              <c:f>'excursiones nacionalidad'!$AA$5:$AA$23</c:f>
              <c:numCache>
                <c:formatCode>0.0</c:formatCode>
                <c:ptCount val="19"/>
                <c:pt idx="0">
                  <c:v>90.721649484536087</c:v>
                </c:pt>
                <c:pt idx="1">
                  <c:v>86.486486486486484</c:v>
                </c:pt>
                <c:pt idx="2">
                  <c:v>84.803921568627445</c:v>
                </c:pt>
                <c:pt idx="3">
                  <c:v>84.067085953878404</c:v>
                </c:pt>
                <c:pt idx="4">
                  <c:v>83.502024291497975</c:v>
                </c:pt>
                <c:pt idx="5">
                  <c:v>83.018867924528308</c:v>
                </c:pt>
                <c:pt idx="6">
                  <c:v>81.748071979434442</c:v>
                </c:pt>
                <c:pt idx="7">
                  <c:v>70</c:v>
                </c:pt>
                <c:pt idx="8">
                  <c:v>69.230769230769226</c:v>
                </c:pt>
                <c:pt idx="9">
                  <c:v>67.647058823529406</c:v>
                </c:pt>
                <c:pt idx="10">
                  <c:v>64.957264957264954</c:v>
                </c:pt>
                <c:pt idx="11">
                  <c:v>59.127093055174306</c:v>
                </c:pt>
                <c:pt idx="12">
                  <c:v>56.140350877192979</c:v>
                </c:pt>
                <c:pt idx="13">
                  <c:v>51.886792452830186</c:v>
                </c:pt>
                <c:pt idx="14">
                  <c:v>50</c:v>
                </c:pt>
                <c:pt idx="15">
                  <c:v>50</c:v>
                </c:pt>
                <c:pt idx="16">
                  <c:v>28.125</c:v>
                </c:pt>
                <c:pt idx="17">
                  <c:v>25.867052023121389</c:v>
                </c:pt>
                <c:pt idx="18">
                  <c:v>0</c:v>
                </c:pt>
              </c:numCache>
            </c:numRef>
          </c:val>
        </c:ser>
        <c:gapWidth val="31"/>
        <c:overlap val="1"/>
        <c:axId val="116605312"/>
        <c:axId val="116606848"/>
      </c:barChart>
      <c:barChart>
        <c:barDir val="bar"/>
        <c:grouping val="clustered"/>
        <c:ser>
          <c:idx val="1"/>
          <c:order val="1"/>
          <c:tx>
            <c:strRef>
              <c:f>'excursiones nacionalidad'!$AB$4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396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253E-3"/>
                  <c:y val="-2.0039485582712263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'excursiones nacionalidad'!$C$5:$C$23</c:f>
              <c:strCache>
                <c:ptCount val="19"/>
                <c:pt idx="0">
                  <c:v>Rusia</c:v>
                </c:pt>
                <c:pt idx="1">
                  <c:v>Francia</c:v>
                </c:pt>
                <c:pt idx="2">
                  <c:v>Resto del Mundo</c:v>
                </c:pt>
                <c:pt idx="3">
                  <c:v>Península</c:v>
                </c:pt>
                <c:pt idx="4">
                  <c:v>España</c:v>
                </c:pt>
                <c:pt idx="5">
                  <c:v>Italia</c:v>
                </c:pt>
                <c:pt idx="6">
                  <c:v>Alemania</c:v>
                </c:pt>
                <c:pt idx="7">
                  <c:v>Noruega</c:v>
                </c:pt>
                <c:pt idx="8">
                  <c:v>Suiza + Austria</c:v>
                </c:pt>
                <c:pt idx="9">
                  <c:v>Canarias</c:v>
                </c:pt>
                <c:pt idx="10">
                  <c:v>Holanda</c:v>
                </c:pt>
                <c:pt idx="11">
                  <c:v>Todos los países</c:v>
                </c:pt>
                <c:pt idx="12">
                  <c:v>Total nórdicos</c:v>
                </c:pt>
                <c:pt idx="13">
                  <c:v>Bélgica</c:v>
                </c:pt>
                <c:pt idx="14">
                  <c:v>Dinamarca</c:v>
                </c:pt>
                <c:pt idx="15">
                  <c:v>Finlandia</c:v>
                </c:pt>
                <c:pt idx="16">
                  <c:v>Irlanda (Eire)</c:v>
                </c:pt>
                <c:pt idx="17">
                  <c:v>Británicos</c:v>
                </c:pt>
                <c:pt idx="18">
                  <c:v>Suecia</c:v>
                </c:pt>
              </c:strCache>
            </c:strRef>
          </c:cat>
          <c:val>
            <c:numRef>
              <c:f>'excursiones nacionalidad'!$AB$5:$AB$23</c:f>
              <c:numCache>
                <c:formatCode>0.0%</c:formatCode>
                <c:ptCount val="19"/>
                <c:pt idx="0">
                  <c:v>9.2783505154639068E-2</c:v>
                </c:pt>
                <c:pt idx="1">
                  <c:v>7.753655294638917E-2</c:v>
                </c:pt>
                <c:pt idx="2">
                  <c:v>0.16425722831505474</c:v>
                </c:pt>
                <c:pt idx="3">
                  <c:v>-2.0195179660180917E-2</c:v>
                </c:pt>
                <c:pt idx="4">
                  <c:v>-9.683879386129246E-3</c:v>
                </c:pt>
                <c:pt idx="5">
                  <c:v>0.2031719989062073</c:v>
                </c:pt>
                <c:pt idx="6">
                  <c:v>1.4795956322997128E-3</c:v>
                </c:pt>
                <c:pt idx="7">
                  <c:v>0.28333333333333321</c:v>
                </c:pt>
                <c:pt idx="8">
                  <c:v>-2.644230769230782E-2</c:v>
                </c:pt>
                <c:pt idx="9">
                  <c:v>0.38112745098039214</c:v>
                </c:pt>
                <c:pt idx="10">
                  <c:v>5.1282051282051322E-2</c:v>
                </c:pt>
                <c:pt idx="11">
                  <c:v>-8.395116935823288E-3</c:v>
                </c:pt>
                <c:pt idx="12">
                  <c:v>0.21144967682363802</c:v>
                </c:pt>
                <c:pt idx="13">
                  <c:v>-0.11556603773584906</c:v>
                </c:pt>
                <c:pt idx="14">
                  <c:v>-9.9999999999999978E-2</c:v>
                </c:pt>
                <c:pt idx="15">
                  <c:v>0</c:v>
                </c:pt>
                <c:pt idx="16">
                  <c:v>-8.1249999999999933E-2</c:v>
                </c:pt>
                <c:pt idx="17">
                  <c:v>1.9267822736024343E-4</c:v>
                </c:pt>
                <c:pt idx="18">
                  <c:v>-1</c:v>
                </c:pt>
              </c:numCache>
            </c:numRef>
          </c:val>
        </c:ser>
        <c:axId val="116630656"/>
        <c:axId val="116608384"/>
      </c:barChart>
      <c:catAx>
        <c:axId val="116605312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16606848"/>
        <c:crosses val="autoZero"/>
        <c:auto val="1"/>
        <c:lblAlgn val="ctr"/>
        <c:lblOffset val="100"/>
      </c:catAx>
      <c:valAx>
        <c:axId val="116606848"/>
        <c:scaling>
          <c:orientation val="minMax"/>
        </c:scaling>
        <c:delete val="1"/>
        <c:axPos val="t"/>
        <c:numFmt formatCode="0.0" sourceLinked="1"/>
        <c:tickLblPos val="none"/>
        <c:crossAx val="116605312"/>
        <c:crosses val="autoZero"/>
        <c:crossBetween val="between"/>
      </c:valAx>
      <c:valAx>
        <c:axId val="116608384"/>
        <c:scaling>
          <c:orientation val="minMax"/>
        </c:scaling>
        <c:delete val="1"/>
        <c:axPos val="b"/>
        <c:numFmt formatCode="0.0%" sourceLinked="1"/>
        <c:tickLblPos val="none"/>
        <c:crossAx val="116630656"/>
        <c:crosses val="max"/>
        <c:crossBetween val="between"/>
      </c:valAx>
      <c:catAx>
        <c:axId val="116630656"/>
        <c:scaling>
          <c:orientation val="maxMin"/>
        </c:scaling>
        <c:delete val="1"/>
        <c:axPos val="r"/>
        <c:numFmt formatCode="General" sourceLinked="1"/>
        <c:tickLblPos val="none"/>
        <c:crossAx val="11660838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089"/>
          <c:y val="9.8456716573371073E-2"/>
          <c:w val="0.41020394772082081"/>
          <c:h val="3.882535765692418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'Motivación NUEVA'!$C$5:$E$5</c:f>
          <c:strCache>
            <c:ptCount val="1"/>
            <c:pt idx="0">
              <c:v>MOTIVOS MÁS IMPORTANTES A LA HORA DE ELEGIR TENERIFE (RESPUESTA ESPONTÁNEA)</c:v>
            </c:pt>
          </c:strCache>
        </c:strRef>
      </c:tx>
      <c:layout/>
      <c:overlay val="1"/>
      <c:txPr>
        <a:bodyPr/>
        <a:lstStyle/>
        <a:p>
          <a:pPr>
            <a:defRPr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7989670646008655"/>
          <c:y val="0.11096330002691079"/>
          <c:w val="0.55720286964129451"/>
          <c:h val="0.86329394578007979"/>
        </c:manualLayout>
      </c:layout>
      <c:bar3DChart>
        <c:barDir val="bar"/>
        <c:grouping val="clustered"/>
        <c:ser>
          <c:idx val="0"/>
          <c:order val="0"/>
          <c:tx>
            <c:v>Verano 2011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'Motivación NUEVA'!$C$7:$C$45</c:f>
              <c:strCache>
                <c:ptCount val="39"/>
                <c:pt idx="0">
                  <c:v>clima</c:v>
                </c:pt>
                <c:pt idx="1">
                  <c:v>playas /mar</c:v>
                </c:pt>
                <c:pt idx="2">
                  <c:v>precio del viaje</c:v>
                </c:pt>
                <c:pt idx="3">
                  <c:v>conocer/ excursiones</c:v>
                </c:pt>
                <c:pt idx="4">
                  <c:v>paisaje natural</c:v>
                </c:pt>
                <c:pt idx="5">
                  <c:v>buenas referencias /fidelidad</c:v>
                </c:pt>
                <c:pt idx="6">
                  <c:v>características del alojamiento</c:v>
                </c:pt>
                <c:pt idx="7">
                  <c:v>accesibilidad /cercanía</c:v>
                </c:pt>
                <c:pt idx="8">
                  <c:v>relax</c:v>
                </c:pt>
                <c:pt idx="9">
                  <c:v>amabilidad/ hospitalidad/ambiente</c:v>
                </c:pt>
                <c:pt idx="10">
                  <c:v>visita familiares /amigos</c:v>
                </c:pt>
                <c:pt idx="11">
                  <c:v>destino preparado para el turismo</c:v>
                </c:pt>
                <c:pt idx="12">
                  <c:v>el teide</c:v>
                </c:pt>
                <c:pt idx="13">
                  <c:v>actividades /ocio</c:v>
                </c:pt>
                <c:pt idx="14">
                  <c:v>alojamiento (contratación)</c:v>
                </c:pt>
                <c:pt idx="15">
                  <c:v>precios en tenerife</c:v>
                </c:pt>
                <c:pt idx="16">
                  <c:v>otros</c:v>
                </c:pt>
                <c:pt idx="17">
                  <c:v>gastronomía</c:v>
                </c:pt>
                <c:pt idx="18">
                  <c:v>loro parque</c:v>
                </c:pt>
                <c:pt idx="19">
                  <c:v>cultura/eventos/costumbres</c:v>
                </c:pt>
                <c:pt idx="20">
                  <c:v>está en españa</c:v>
                </c:pt>
                <c:pt idx="21">
                  <c:v>la isla</c:v>
                </c:pt>
                <c:pt idx="22">
                  <c:v>negocios/estudios/médicos</c:v>
                </c:pt>
                <c:pt idx="23">
                  <c:v>turismo familiar</c:v>
                </c:pt>
                <c:pt idx="24">
                  <c:v>ocio nocturno</c:v>
                </c:pt>
                <c:pt idx="25">
                  <c:v>deportes</c:v>
                </c:pt>
                <c:pt idx="26">
                  <c:v>siam park</c:v>
                </c:pt>
                <c:pt idx="27">
                  <c:v>celebración/aniversarios/evento</c:v>
                </c:pt>
                <c:pt idx="28">
                  <c:v>medioambiente urbano</c:v>
                </c:pt>
                <c:pt idx="29">
                  <c:v>seguridad</c:v>
                </c:pt>
                <c:pt idx="30">
                  <c:v>comercio/compras</c:v>
                </c:pt>
                <c:pt idx="31">
                  <c:v>otros parques temáticos</c:v>
                </c:pt>
                <c:pt idx="32">
                  <c:v>senderismo</c:v>
                </c:pt>
                <c:pt idx="33">
                  <c:v>lugares específicos</c:v>
                </c:pt>
                <c:pt idx="34">
                  <c:v>servicios</c:v>
                </c:pt>
                <c:pt idx="35">
                  <c:v>restaurantes/bares/cafés</c:v>
                </c:pt>
                <c:pt idx="36">
                  <c:v>infraestructuras urbanas</c:v>
                </c:pt>
                <c:pt idx="37">
                  <c:v>pubs/clubs/bares</c:v>
                </c:pt>
                <c:pt idx="38">
                  <c:v>carreteras/transporte</c:v>
                </c:pt>
              </c:strCache>
            </c:strRef>
          </c:cat>
          <c:val>
            <c:numRef>
              <c:f>'Motivación NUEVA'!$H$7:$H$45</c:f>
              <c:numCache>
                <c:formatCode>0.0</c:formatCode>
                <c:ptCount val="39"/>
                <c:pt idx="0">
                  <c:v>74.16964040625858</c:v>
                </c:pt>
                <c:pt idx="1">
                  <c:v>18.06203678287126</c:v>
                </c:pt>
                <c:pt idx="2">
                  <c:v>17.128740049409828</c:v>
                </c:pt>
                <c:pt idx="3">
                  <c:v>14.548449080428218</c:v>
                </c:pt>
                <c:pt idx="4">
                  <c:v>12.764205325281361</c:v>
                </c:pt>
                <c:pt idx="5">
                  <c:v>11.446609936865221</c:v>
                </c:pt>
                <c:pt idx="6">
                  <c:v>11.199560801537194</c:v>
                </c:pt>
                <c:pt idx="7">
                  <c:v>10.87016195443316</c:v>
                </c:pt>
                <c:pt idx="8">
                  <c:v>10.266264068075762</c:v>
                </c:pt>
                <c:pt idx="9">
                  <c:v>8.2898709854515502</c:v>
                </c:pt>
                <c:pt idx="10">
                  <c:v>5.901729343947296</c:v>
                </c:pt>
                <c:pt idx="11">
                  <c:v>5.1880318418885532</c:v>
                </c:pt>
                <c:pt idx="12">
                  <c:v>4.8311830908591817</c:v>
                </c:pt>
                <c:pt idx="13">
                  <c:v>4.4743343398298103</c:v>
                </c:pt>
                <c:pt idx="14">
                  <c:v>4.3370848202031294</c:v>
                </c:pt>
                <c:pt idx="15">
                  <c:v>3.8429865495470765</c:v>
                </c:pt>
                <c:pt idx="16">
                  <c:v>3.4037880867416965</c:v>
                </c:pt>
                <c:pt idx="17">
                  <c:v>3.3214383749656875</c:v>
                </c:pt>
                <c:pt idx="18">
                  <c:v>2.8547900082349713</c:v>
                </c:pt>
                <c:pt idx="19">
                  <c:v>1.7018940433708483</c:v>
                </c:pt>
                <c:pt idx="20">
                  <c:v>1.6469942355201757</c:v>
                </c:pt>
                <c:pt idx="21">
                  <c:v>1.5920944276695033</c:v>
                </c:pt>
                <c:pt idx="22">
                  <c:v>1.5646445237441668</c:v>
                </c:pt>
                <c:pt idx="23">
                  <c:v>1.5646445237441668</c:v>
                </c:pt>
                <c:pt idx="24">
                  <c:v>1.5097447158934945</c:v>
                </c:pt>
                <c:pt idx="25">
                  <c:v>1.3450452923414769</c:v>
                </c:pt>
                <c:pt idx="26">
                  <c:v>1.3450452923414769</c:v>
                </c:pt>
                <c:pt idx="27">
                  <c:v>1.152895964864123</c:v>
                </c:pt>
                <c:pt idx="28">
                  <c:v>1.0430963491627778</c:v>
                </c:pt>
                <c:pt idx="29">
                  <c:v>0.90584682953609663</c:v>
                </c:pt>
                <c:pt idx="30">
                  <c:v>0.85094702168542413</c:v>
                </c:pt>
                <c:pt idx="31">
                  <c:v>0.76859730990941533</c:v>
                </c:pt>
                <c:pt idx="32">
                  <c:v>0.71369750205874283</c:v>
                </c:pt>
                <c:pt idx="33">
                  <c:v>0.49409827065605272</c:v>
                </c:pt>
                <c:pt idx="34">
                  <c:v>0.43919846280538016</c:v>
                </c:pt>
                <c:pt idx="35">
                  <c:v>0.30194894317869886</c:v>
                </c:pt>
                <c:pt idx="36">
                  <c:v>0.30194894317869886</c:v>
                </c:pt>
                <c:pt idx="37">
                  <c:v>0.16469942355201755</c:v>
                </c:pt>
                <c:pt idx="38">
                  <c:v>8.2349711776008777E-2</c:v>
                </c:pt>
              </c:numCache>
            </c:numRef>
          </c:val>
        </c:ser>
        <c:dLbls>
          <c:showVal val="1"/>
        </c:dLbls>
        <c:gapWidth val="19"/>
        <c:shape val="box"/>
        <c:axId val="209438208"/>
        <c:axId val="209743872"/>
        <c:axId val="0"/>
      </c:bar3DChart>
      <c:catAx>
        <c:axId val="209438208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743872"/>
        <c:crosses val="autoZero"/>
        <c:auto val="1"/>
        <c:lblAlgn val="ctr"/>
        <c:lblOffset val="100"/>
        <c:tickLblSkip val="1"/>
        <c:tickMarkSkip val="1"/>
      </c:catAx>
      <c:valAx>
        <c:axId val="2097438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063923461180713E-4"/>
              <c:y val="0.9773640744973455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one"/>
        <c:crossAx val="20943820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372172878390201"/>
          <c:y val="0.51531319570403256"/>
          <c:w val="0.17907805485238051"/>
          <c:h val="3.289634744049960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chemeClr val="tx2">
                  <a:lumMod val="75000"/>
                </a:schemeClr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731769566912283"/>
          <c:y val="0.14170214230553294"/>
          <c:w val="0.50391479645860004"/>
          <c:h val="0.73329816006501725"/>
        </c:manualLayout>
      </c:layout>
      <c:barChart>
        <c:barDir val="bar"/>
        <c:grouping val="clustered"/>
        <c:ser>
          <c:idx val="0"/>
          <c:order val="0"/>
          <c:tx>
            <c:strRef>
              <c:f>'Índice satisfacción agrupad 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60000"/>
                      <a:lumOff val="4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5.2562417871222736E-3"/>
                  <c:y val="6.8298223385742114E-3"/>
                </c:manualLayout>
              </c:layout>
              <c:showVal val="1"/>
            </c:dLbl>
            <c:dLbl>
              <c:idx val="5"/>
              <c:layout>
                <c:manualLayout>
                  <c:x val="2.1929824561403512E-3"/>
                  <c:y val="-2.3722924314176028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'!$AA$5:$AA$13</c:f>
              <c:numCache>
                <c:formatCode>0.00</c:formatCode>
                <c:ptCount val="9"/>
                <c:pt idx="0">
                  <c:v>8.247297379832661</c:v>
                </c:pt>
                <c:pt idx="1">
                  <c:v>7.8967654821088944</c:v>
                </c:pt>
                <c:pt idx="2">
                  <c:v>7.8919536944404722</c:v>
                </c:pt>
                <c:pt idx="3">
                  <c:v>7.6826356024754263</c:v>
                </c:pt>
                <c:pt idx="4">
                  <c:v>7.8091979809310184</c:v>
                </c:pt>
                <c:pt idx="5">
                  <c:v>7.7535414027410123</c:v>
                </c:pt>
                <c:pt idx="6">
                  <c:v>7.6805060006487142</c:v>
                </c:pt>
                <c:pt idx="7">
                  <c:v>7.4026481441284897</c:v>
                </c:pt>
                <c:pt idx="8">
                  <c:v>7.5131030775433398</c:v>
                </c:pt>
              </c:numCache>
            </c:numRef>
          </c:val>
        </c:ser>
        <c:ser>
          <c:idx val="0"/>
          <c:order val="1"/>
          <c:tx>
            <c:strRef>
              <c:f>'Índice satisfacción agrupad '!$Z$4</c:f>
              <c:strCache>
                <c:ptCount val="1"/>
                <c:pt idx="0">
                  <c:v>Verano 2010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4F81BD">
                    <a:lumMod val="75000"/>
                  </a:srgbClr>
                </a:gs>
                <a:gs pos="100000">
                  <a:srgbClr val="1F497D">
                    <a:lumMod val="50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4F81BD">
                      <a:lumMod val="5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7.008322382829643E-3"/>
                  <c:y val="-1.7969065386317026E-3"/>
                </c:manualLayout>
              </c:layout>
              <c:showVal val="1"/>
            </c:dLbl>
            <c:dLbl>
              <c:idx val="6"/>
              <c:layout>
                <c:manualLayout>
                  <c:x val="6.5789936573302874E-3"/>
                  <c:y val="2.6604040243249252E-3"/>
                </c:manualLayout>
              </c:layout>
              <c:showVal val="1"/>
            </c:dLbl>
            <c:dLbl>
              <c:idx val="7"/>
              <c:layout>
                <c:manualLayout>
                  <c:x val="4.3859649122807015E-3"/>
                  <c:y val="1.8680938903990261E-7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'!$Z$5:$Z$13</c:f>
              <c:numCache>
                <c:formatCode>0.00</c:formatCode>
                <c:ptCount val="9"/>
                <c:pt idx="0">
                  <c:v>8.0834342618759152</c:v>
                </c:pt>
                <c:pt idx="1">
                  <c:v>7.9586428428026315</c:v>
                </c:pt>
                <c:pt idx="2">
                  <c:v>7.6937844217151969</c:v>
                </c:pt>
                <c:pt idx="3">
                  <c:v>7.6581632653061247</c:v>
                </c:pt>
                <c:pt idx="4">
                  <c:v>7.7059987853977931</c:v>
                </c:pt>
                <c:pt idx="5">
                  <c:v>7.6750453485358845</c:v>
                </c:pt>
                <c:pt idx="6">
                  <c:v>7.5888670127080582</c:v>
                </c:pt>
                <c:pt idx="7">
                  <c:v>7.3123609394313931</c:v>
                </c:pt>
                <c:pt idx="8">
                  <c:v>7.1393049294750703</c:v>
                </c:pt>
              </c:numCache>
            </c:numRef>
          </c:val>
        </c:ser>
        <c:dLbls>
          <c:showVal val="1"/>
        </c:dLbls>
        <c:gapWidth val="53"/>
        <c:overlap val="-10"/>
        <c:axId val="119510144"/>
        <c:axId val="119511680"/>
      </c:barChart>
      <c:barChart>
        <c:barDir val="bar"/>
        <c:grouping val="clustered"/>
        <c:ser>
          <c:idx val="1"/>
          <c:order val="2"/>
          <c:tx>
            <c:strRef>
              <c:f>'Índice satisfacción agrupad '!$AB$4</c:f>
              <c:strCache>
                <c:ptCount val="1"/>
                <c:pt idx="0">
                  <c:v>dif.11/10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  <a:ln>
                <a:noFill/>
              </a:ln>
            </c:spPr>
          </c:dPt>
          <c:dLbls>
            <c:dLbl>
              <c:idx val="0"/>
              <c:layout>
                <c:manualLayout>
                  <c:x val="0.24818649311411689"/>
                  <c:y val="-2.2807304360545812E-3"/>
                </c:manualLayout>
              </c:layout>
              <c:showVal val="1"/>
            </c:dLbl>
            <c:dLbl>
              <c:idx val="1"/>
              <c:layout>
                <c:manualLayout>
                  <c:x val="-0.44778185906787932"/>
                  <c:y val="1.3718800618663636E-2"/>
                </c:manualLayout>
              </c:layout>
              <c:showVal val="1"/>
            </c:dLbl>
            <c:dLbl>
              <c:idx val="2"/>
              <c:layout>
                <c:manualLayout>
                  <c:x val="0.12409062533411999"/>
                  <c:y val="-4.6288627933507411E-3"/>
                </c:manualLayout>
              </c:layout>
              <c:showVal val="1"/>
            </c:dLbl>
            <c:dLbl>
              <c:idx val="3"/>
              <c:layout>
                <c:manualLayout>
                  <c:x val="0.25184144360404381"/>
                  <c:y val="6.8936390512390981E-3"/>
                </c:manualLayout>
              </c:layout>
              <c:showVal val="1"/>
            </c:dLbl>
            <c:dLbl>
              <c:idx val="4"/>
              <c:layout>
                <c:manualLayout>
                  <c:x val="0.18327563193891172"/>
                  <c:y val="-5.5212212080862365E-5"/>
                </c:manualLayout>
              </c:layout>
              <c:showVal val="1"/>
            </c:dLbl>
            <c:dLbl>
              <c:idx val="5"/>
              <c:layout>
                <c:manualLayout>
                  <c:x val="0.20964954939108321"/>
                  <c:y val="-2.3241114598324918E-3"/>
                </c:manualLayout>
              </c:layout>
              <c:showVal val="1"/>
            </c:dLbl>
            <c:dLbl>
              <c:idx val="6"/>
              <c:layout>
                <c:manualLayout>
                  <c:x val="0.17582018410642214"/>
                  <c:y val="-5.0730701360013175E-5"/>
                </c:manualLayout>
              </c:layout>
              <c:showVal val="1"/>
            </c:dLbl>
            <c:dLbl>
              <c:idx val="7"/>
              <c:layout>
                <c:manualLayout>
                  <c:x val="8.9612024515332525E-2"/>
                  <c:y val="-2.2683614664651278E-3"/>
                </c:manualLayout>
              </c:layout>
              <c:showVal val="1"/>
            </c:dLbl>
            <c:dLbl>
              <c:idx val="8"/>
              <c:layout>
                <c:manualLayout>
                  <c:x val="-0.19860647511045351"/>
                  <c:y val="-1.8284205220207132E-2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'!$AB$5:$AB$13</c:f>
              <c:numCache>
                <c:formatCode>0.00</c:formatCode>
                <c:ptCount val="9"/>
                <c:pt idx="0">
                  <c:v>0.1638631179567458</c:v>
                </c:pt>
                <c:pt idx="1">
                  <c:v>-6.187736069373706E-2</c:v>
                </c:pt>
                <c:pt idx="2">
                  <c:v>0.19816927272527529</c:v>
                </c:pt>
                <c:pt idx="3">
                  <c:v>2.4472337169301639E-2</c:v>
                </c:pt>
                <c:pt idx="4">
                  <c:v>0.10319919553322521</c:v>
                </c:pt>
                <c:pt idx="5">
                  <c:v>7.8496054205127841E-2</c:v>
                </c:pt>
                <c:pt idx="6">
                  <c:v>9.1638987940656058E-2</c:v>
                </c:pt>
                <c:pt idx="7">
                  <c:v>9.0287204697096612E-2</c:v>
                </c:pt>
                <c:pt idx="8">
                  <c:v>0.3737981480682695</c:v>
                </c:pt>
              </c:numCache>
            </c:numRef>
          </c:val>
        </c:ser>
        <c:gapWidth val="16"/>
        <c:axId val="119523200"/>
        <c:axId val="119521664"/>
      </c:barChart>
      <c:catAx>
        <c:axId val="119510144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19511680"/>
        <c:crosses val="autoZero"/>
        <c:auto val="1"/>
        <c:lblAlgn val="ctr"/>
        <c:lblOffset val="100"/>
        <c:tickLblSkip val="1"/>
        <c:tickMarkSkip val="1"/>
      </c:catAx>
      <c:valAx>
        <c:axId val="119511680"/>
        <c:scaling>
          <c:orientation val="minMax"/>
        </c:scaling>
        <c:axPos val="t"/>
        <c:numFmt formatCode="0.00" sourceLinked="1"/>
        <c:tickLblPos val="none"/>
        <c:spPr>
          <a:ln w="9525">
            <a:noFill/>
          </a:ln>
        </c:spPr>
        <c:crossAx val="119510144"/>
        <c:crosses val="autoZero"/>
        <c:crossBetween val="between"/>
      </c:valAx>
      <c:valAx>
        <c:axId val="119521664"/>
        <c:scaling>
          <c:orientation val="minMax"/>
        </c:scaling>
        <c:axPos val="t"/>
        <c:numFmt formatCode="0.00" sourceLinked="1"/>
        <c:majorTickMark val="none"/>
        <c:tickLblPos val="none"/>
        <c:spPr>
          <a:ln>
            <a:noFill/>
          </a:ln>
        </c:spPr>
        <c:crossAx val="119523200"/>
        <c:crosses val="autoZero"/>
        <c:crossBetween val="between"/>
      </c:valAx>
      <c:catAx>
        <c:axId val="119523200"/>
        <c:scaling>
          <c:orientation val="maxMin"/>
        </c:scaling>
        <c:delete val="1"/>
        <c:axPos val="l"/>
        <c:tickLblPos val="none"/>
        <c:crossAx val="119521664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644296598273687"/>
          <c:y val="5.4063511252895324E-2"/>
          <c:w val="0.57361904663363616"/>
          <c:h val="5.8789098063249709E-2"/>
        </c:manualLayout>
      </c:layout>
      <c:spPr>
        <a:noFill/>
        <a:ln w="3175">
          <a:noFill/>
        </a:ln>
      </c:spPr>
      <c:txPr>
        <a:bodyPr/>
        <a:lstStyle/>
        <a:p>
          <a:pPr>
            <a:defRPr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101" l="0.70000000000000062" r="0.70000000000000062" t="0.7500000000000101" header="0.30000000000000032" footer="0.30000000000000032"/>
    <c:pageSetup orientation="portrait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SATISFACCIÓN GLOBAL DE LOS TURISTAS CON SU VIAJE A TENERIFE POR NACIONALIDADES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501"/>
          <c:y val="0.14288573011241287"/>
          <c:w val="0.61150792591603842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'satisfacción nacionalidad '!$R$4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6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'satisfacción nacionalidad '!$C$5:$C$21</c:f>
              <c:strCache>
                <c:ptCount val="17"/>
                <c:pt idx="0">
                  <c:v>Finlandia</c:v>
                </c:pt>
                <c:pt idx="1">
                  <c:v>Irlanda (Eire)</c:v>
                </c:pt>
                <c:pt idx="2">
                  <c:v>Rusia</c:v>
                </c:pt>
                <c:pt idx="3">
                  <c:v>Británicos</c:v>
                </c:pt>
                <c:pt idx="4">
                  <c:v>Suecia</c:v>
                </c:pt>
                <c:pt idx="5">
                  <c:v>Italia</c:v>
                </c:pt>
                <c:pt idx="6">
                  <c:v>Todos los países</c:v>
                </c:pt>
                <c:pt idx="7">
                  <c:v>Total nórdicos</c:v>
                </c:pt>
                <c:pt idx="8">
                  <c:v>Dinamarca</c:v>
                </c:pt>
                <c:pt idx="9">
                  <c:v>Resto del Mundo</c:v>
                </c:pt>
                <c:pt idx="10">
                  <c:v>España</c:v>
                </c:pt>
                <c:pt idx="11">
                  <c:v>Alemania</c:v>
                </c:pt>
                <c:pt idx="12">
                  <c:v>Bélgica</c:v>
                </c:pt>
                <c:pt idx="13">
                  <c:v>Suiza + Austria</c:v>
                </c:pt>
                <c:pt idx="14">
                  <c:v>Holanda</c:v>
                </c:pt>
                <c:pt idx="15">
                  <c:v>Francia</c:v>
                </c:pt>
                <c:pt idx="16">
                  <c:v>Noruega</c:v>
                </c:pt>
              </c:strCache>
            </c:strRef>
          </c:cat>
          <c:val>
            <c:numRef>
              <c:f>'satisfacción nacionalidad '!$R$5:$R$21</c:f>
              <c:numCache>
                <c:formatCode>0.00</c:formatCode>
                <c:ptCount val="17"/>
                <c:pt idx="0">
                  <c:v>9.5</c:v>
                </c:pt>
                <c:pt idx="1">
                  <c:v>9</c:v>
                </c:pt>
                <c:pt idx="2">
                  <c:v>8.7999999999999989</c:v>
                </c:pt>
                <c:pt idx="3">
                  <c:v>8.6078740157480169</c:v>
                </c:pt>
                <c:pt idx="4">
                  <c:v>8.5</c:v>
                </c:pt>
                <c:pt idx="5">
                  <c:v>8.4772727272727266</c:v>
                </c:pt>
                <c:pt idx="6">
                  <c:v>8.3980789754535685</c:v>
                </c:pt>
                <c:pt idx="7">
                  <c:v>8.3809523809523796</c:v>
                </c:pt>
                <c:pt idx="8">
                  <c:v>8.3636363636363651</c:v>
                </c:pt>
                <c:pt idx="9">
                  <c:v>8.3478260869565251</c:v>
                </c:pt>
                <c:pt idx="10">
                  <c:v>8.2602965403624324</c:v>
                </c:pt>
                <c:pt idx="11">
                  <c:v>8.2586206896551815</c:v>
                </c:pt>
                <c:pt idx="12">
                  <c:v>8.2399999999999984</c:v>
                </c:pt>
                <c:pt idx="13">
                  <c:v>8.238095238095239</c:v>
                </c:pt>
                <c:pt idx="14">
                  <c:v>8.1538461538461515</c:v>
                </c:pt>
                <c:pt idx="15">
                  <c:v>8.1269841269841283</c:v>
                </c:pt>
                <c:pt idx="16">
                  <c:v>8</c:v>
                </c:pt>
              </c:numCache>
            </c:numRef>
          </c:val>
        </c:ser>
        <c:gapWidth val="31"/>
        <c:overlap val="1"/>
        <c:axId val="189498496"/>
        <c:axId val="189500032"/>
      </c:barChart>
      <c:barChart>
        <c:barDir val="bar"/>
        <c:grouping val="clustered"/>
        <c:ser>
          <c:idx val="1"/>
          <c:order val="1"/>
          <c:tx>
            <c:strRef>
              <c:f>'satisfacción nacionalidad '!$P$4</c:f>
              <c:strCache>
                <c:ptCount val="1"/>
                <c:pt idx="0">
                  <c:v>Dif.11/10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412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305E-3"/>
                  <c:y val="-2.0039485582712276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'satisfacción nacionalidad '!$C$5:$C$21</c:f>
              <c:strCache>
                <c:ptCount val="17"/>
                <c:pt idx="0">
                  <c:v>Finlandia</c:v>
                </c:pt>
                <c:pt idx="1">
                  <c:v>Irlanda (Eire)</c:v>
                </c:pt>
                <c:pt idx="2">
                  <c:v>Rusia</c:v>
                </c:pt>
                <c:pt idx="3">
                  <c:v>Británicos</c:v>
                </c:pt>
                <c:pt idx="4">
                  <c:v>Suecia</c:v>
                </c:pt>
                <c:pt idx="5">
                  <c:v>Italia</c:v>
                </c:pt>
                <c:pt idx="6">
                  <c:v>Todos los países</c:v>
                </c:pt>
                <c:pt idx="7">
                  <c:v>Total nórdicos</c:v>
                </c:pt>
                <c:pt idx="8">
                  <c:v>Dinamarca</c:v>
                </c:pt>
                <c:pt idx="9">
                  <c:v>Resto del Mundo</c:v>
                </c:pt>
                <c:pt idx="10">
                  <c:v>España</c:v>
                </c:pt>
                <c:pt idx="11">
                  <c:v>Alemania</c:v>
                </c:pt>
                <c:pt idx="12">
                  <c:v>Bélgica</c:v>
                </c:pt>
                <c:pt idx="13">
                  <c:v>Suiza + Austria</c:v>
                </c:pt>
                <c:pt idx="14">
                  <c:v>Holanda</c:v>
                </c:pt>
                <c:pt idx="15">
                  <c:v>Francia</c:v>
                </c:pt>
                <c:pt idx="16">
                  <c:v>Noruega</c:v>
                </c:pt>
              </c:strCache>
            </c:strRef>
          </c:cat>
          <c:val>
            <c:numRef>
              <c:f>'satisfacción nacionalidad '!$S$5:$S$21</c:f>
              <c:numCache>
                <c:formatCode>0.00</c:formatCode>
                <c:ptCount val="17"/>
                <c:pt idx="0">
                  <c:v>9.5</c:v>
                </c:pt>
                <c:pt idx="1">
                  <c:v>0.56249999999999822</c:v>
                </c:pt>
                <c:pt idx="2">
                  <c:v>-0.43529411764705905</c:v>
                </c:pt>
                <c:pt idx="3">
                  <c:v>3.7073490813472887E-3</c:v>
                </c:pt>
                <c:pt idx="4">
                  <c:v>-0.16666666666666607</c:v>
                </c:pt>
                <c:pt idx="5">
                  <c:v>0.47727272727272663</c:v>
                </c:pt>
                <c:pt idx="6">
                  <c:v>-1.189669364619661E-2</c:v>
                </c:pt>
                <c:pt idx="7">
                  <c:v>0.19047619047618802</c:v>
                </c:pt>
                <c:pt idx="8">
                  <c:v>0.1636363636363658</c:v>
                </c:pt>
                <c:pt idx="9">
                  <c:v>-0.32322654462242539</c:v>
                </c:pt>
                <c:pt idx="10">
                  <c:v>2.7476948917399824E-3</c:v>
                </c:pt>
                <c:pt idx="11">
                  <c:v>-0.14349571246122395</c:v>
                </c:pt>
                <c:pt idx="12">
                  <c:v>1.1428571428570677E-2</c:v>
                </c:pt>
                <c:pt idx="13">
                  <c:v>-0.26190476190476097</c:v>
                </c:pt>
                <c:pt idx="14">
                  <c:v>0.21836228287841131</c:v>
                </c:pt>
                <c:pt idx="15">
                  <c:v>-0.22785458269329162</c:v>
                </c:pt>
                <c:pt idx="16">
                  <c:v>0.40000000000000036</c:v>
                </c:pt>
              </c:numCache>
            </c:numRef>
          </c:val>
        </c:ser>
        <c:axId val="199706496"/>
        <c:axId val="199704960"/>
      </c:barChart>
      <c:catAx>
        <c:axId val="189498496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89500032"/>
        <c:crosses val="autoZero"/>
        <c:auto val="1"/>
        <c:lblAlgn val="ctr"/>
        <c:lblOffset val="100"/>
      </c:catAx>
      <c:valAx>
        <c:axId val="189500032"/>
        <c:scaling>
          <c:orientation val="minMax"/>
        </c:scaling>
        <c:delete val="1"/>
        <c:axPos val="t"/>
        <c:numFmt formatCode="0.00" sourceLinked="1"/>
        <c:tickLblPos val="none"/>
        <c:crossAx val="189498496"/>
        <c:crosses val="autoZero"/>
        <c:crossBetween val="between"/>
      </c:valAx>
      <c:valAx>
        <c:axId val="199704960"/>
        <c:scaling>
          <c:orientation val="minMax"/>
        </c:scaling>
        <c:delete val="1"/>
        <c:axPos val="b"/>
        <c:numFmt formatCode="0.00" sourceLinked="1"/>
        <c:tickLblPos val="none"/>
        <c:crossAx val="199706496"/>
        <c:crosses val="max"/>
        <c:crossBetween val="between"/>
      </c:valAx>
      <c:catAx>
        <c:axId val="199706496"/>
        <c:scaling>
          <c:orientation val="maxMin"/>
        </c:scaling>
        <c:delete val="1"/>
        <c:axPos val="r"/>
        <c:numFmt formatCode="General" sourceLinked="1"/>
        <c:tickLblPos val="none"/>
        <c:crossAx val="19970496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1"/>
          <c:y val="9.8456716573371073E-2"/>
          <c:w val="0.41020394772082081"/>
          <c:h val="3.8825357656924207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baseline="0"/>
              <a:t>PORCENTAJE DE TURISTAS QUE EMITEN ALGUNA QUEJA EN SU VIAJE A TENERIFE</a:t>
            </a:r>
            <a:endParaRPr lang="es-ES"/>
          </a:p>
        </c:rich>
      </c:tx>
      <c:layout>
        <c:manualLayout>
          <c:xMode val="edge"/>
          <c:yMode val="edge"/>
          <c:x val="0.13267671211428217"/>
          <c:y val="3.2051282051282206E-3"/>
        </c:manualLayout>
      </c:layout>
    </c:title>
    <c:plotArea>
      <c:layout>
        <c:manualLayout>
          <c:layoutTarget val="inner"/>
          <c:xMode val="edge"/>
          <c:yMode val="edge"/>
          <c:x val="5.382671781411992E-2"/>
          <c:y val="0.23651625277609675"/>
          <c:w val="0.89253149753588135"/>
          <c:h val="0.59256208358570195"/>
        </c:manualLayout>
      </c:layout>
      <c:barChart>
        <c:barDir val="col"/>
        <c:grouping val="clustered"/>
        <c:ser>
          <c:idx val="0"/>
          <c:order val="0"/>
          <c:tx>
            <c:strRef>
              <c:f>'aspectos negativos'!$B$11</c:f>
              <c:strCache>
                <c:ptCount val="1"/>
                <c:pt idx="0">
                  <c:v>SE QUEJAN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rgbClr val="1F497D">
                    <a:lumMod val="50000"/>
                  </a:srgbClr>
                </a:gs>
              </a:gsLst>
              <a:lin ang="0" scaled="0"/>
            </a:gradFill>
          </c:spPr>
          <c:dLbls>
            <c:numFmt formatCode="#,##0.0" sourceLinked="0"/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('aspectos negativos'!$C$9:$F$9,'aspectos negativos'!$Y$7,'aspectos negativos'!$Y$9:$Z$9)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Verano 2010</c:v>
                </c:pt>
                <c:pt idx="6">
                  <c:v>Verano 2011</c:v>
                </c:pt>
              </c:strCache>
            </c:strRef>
          </c:cat>
          <c:val>
            <c:numRef>
              <c:f>('aspectos negativos'!$C$11:$F$11,'aspectos negativos'!$Y$7,'aspectos negativos'!$Y$11:$Z$11)</c:f>
              <c:numCache>
                <c:formatCode>0.0</c:formatCode>
                <c:ptCount val="7"/>
                <c:pt idx="0" formatCode="0.00">
                  <c:v>58.9181818181818</c:v>
                </c:pt>
                <c:pt idx="1">
                  <c:v>58</c:v>
                </c:pt>
                <c:pt idx="2">
                  <c:v>51.890909090909091</c:v>
                </c:pt>
                <c:pt idx="3">
                  <c:v>52.041522491349482</c:v>
                </c:pt>
                <c:pt idx="5" formatCode="0.00">
                  <c:v>53.237010280633513</c:v>
                </c:pt>
                <c:pt idx="6" formatCode="0.00">
                  <c:v>52.978314575898985</c:v>
                </c:pt>
              </c:numCache>
            </c:numRef>
          </c:val>
        </c:ser>
        <c:gapWidth val="35"/>
        <c:axId val="120493568"/>
        <c:axId val="120495104"/>
      </c:barChart>
      <c:catAx>
        <c:axId val="120493568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20495104"/>
        <c:crosses val="autoZero"/>
        <c:auto val="1"/>
        <c:lblAlgn val="ctr"/>
        <c:lblOffset val="100"/>
      </c:catAx>
      <c:valAx>
        <c:axId val="120495104"/>
        <c:scaling>
          <c:orientation val="minMax"/>
          <c:min val="-0.4"/>
        </c:scaling>
        <c:delete val="1"/>
        <c:axPos val="l"/>
        <c:numFmt formatCode="0.00" sourceLinked="1"/>
        <c:tickLblPos val="none"/>
        <c:crossAx val="120493568"/>
        <c:crosses val="autoZero"/>
        <c:crossBetween val="between"/>
      </c:valAx>
      <c:spPr>
        <a:noFill/>
        <a:ln>
          <a:noFill/>
        </a:ln>
      </c:spPr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Edad!$Q$4</c:f>
          <c:strCache>
            <c:ptCount val="1"/>
            <c:pt idx="0">
              <c:v>I semestre 2011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56"/>
          <c:y val="0.23647541765922891"/>
          <c:w val="0.67420551812469098"/>
          <c:h val="0.65623169154130478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5036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Lit>
              <c:ptCount val="0"/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Edad!$V$4</c:f>
          <c:strCache>
            <c:ptCount val="1"/>
            <c:pt idx="0">
              <c:v>Ene-Sep 2011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61"/>
          <c:y val="0.23647541765922891"/>
          <c:w val="0.67420551812469143"/>
          <c:h val="0.6562316915413050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5078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Edad!$V$5:$V$11</c:f>
              <c:numCache>
                <c:formatCode>0.0</c:formatCode>
                <c:ptCount val="7"/>
                <c:pt idx="0">
                  <c:v>12.53536720383811</c:v>
                </c:pt>
                <c:pt idx="1">
                  <c:v>11.784967400664287</c:v>
                </c:pt>
                <c:pt idx="2">
                  <c:v>30.581867388362653</c:v>
                </c:pt>
                <c:pt idx="3">
                  <c:v>11.022265961372863</c:v>
                </c:pt>
                <c:pt idx="4">
                  <c:v>15.770697502767868</c:v>
                </c:pt>
                <c:pt idx="5">
                  <c:v>16.644113667117725</c:v>
                </c:pt>
                <c:pt idx="6">
                  <c:v>1.6607208758764915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Edad!$Z$4</c:f>
          <c:strCache>
            <c:ptCount val="1"/>
            <c:pt idx="0">
              <c:v>Verano 2011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61"/>
          <c:y val="0.23647541765922891"/>
          <c:w val="0.67420551812469143"/>
          <c:h val="0.6562316915413050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5078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Edad!$Z$5:$Z$11</c:f>
              <c:numCache>
                <c:formatCode>0.0</c:formatCode>
                <c:ptCount val="7"/>
                <c:pt idx="0">
                  <c:v>16.744441394455119</c:v>
                </c:pt>
                <c:pt idx="1">
                  <c:v>14.987647543233599</c:v>
                </c:pt>
                <c:pt idx="2">
                  <c:v>35.547625583310456</c:v>
                </c:pt>
                <c:pt idx="3">
                  <c:v>12.764205325281361</c:v>
                </c:pt>
                <c:pt idx="4">
                  <c:v>12.270107054625308</c:v>
                </c:pt>
                <c:pt idx="5">
                  <c:v>6.505627230304694</c:v>
                </c:pt>
                <c:pt idx="6">
                  <c:v>1.1803458687894592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585925885138774"/>
          <c:y val="0.15513969954606913"/>
          <c:w val="0.57995044639354976"/>
          <c:h val="0.81423565168935863"/>
        </c:manualLayout>
      </c:layout>
      <c:barChart>
        <c:barDir val="bar"/>
        <c:grouping val="clustered"/>
        <c:ser>
          <c:idx val="2"/>
          <c:order val="0"/>
          <c:tx>
            <c:v>Verano 2011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4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Lit>
              <c:formatCode>0.0</c:formatCode>
              <c:ptCount val="7"/>
              <c:pt idx="0">
                <c:v>16.744441394455119</c:v>
              </c:pt>
              <c:pt idx="1">
                <c:v>14.987647543233599</c:v>
              </c:pt>
              <c:pt idx="2">
                <c:v>35.547625583310456</c:v>
              </c:pt>
              <c:pt idx="3">
                <c:v>12.764205325281361</c:v>
              </c:pt>
              <c:pt idx="4">
                <c:v>12.270107054625308</c:v>
              </c:pt>
              <c:pt idx="5">
                <c:v>6.505627230304694</c:v>
              </c:pt>
              <c:pt idx="6">
                <c:v>1.1803458687894592</c:v>
              </c:pt>
            </c:numLit>
          </c:val>
        </c:ser>
        <c:ser>
          <c:idx val="0"/>
          <c:order val="1"/>
          <c:tx>
            <c:v>Verano 2010</c:v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4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Lit>
              <c:formatCode>0.0</c:formatCode>
              <c:ptCount val="7"/>
              <c:pt idx="0">
                <c:v>16.893581550430675</c:v>
              </c:pt>
              <c:pt idx="1">
                <c:v>13.559322033898304</c:v>
              </c:pt>
              <c:pt idx="2">
                <c:v>32.70352875798833</c:v>
              </c:pt>
              <c:pt idx="3">
                <c:v>11.086412892470131</c:v>
              </c:pt>
              <c:pt idx="4">
                <c:v>13.642678521811614</c:v>
              </c:pt>
              <c:pt idx="5">
                <c:v>8.4190052792442351</c:v>
              </c:pt>
              <c:pt idx="6">
                <c:v>3.6954709641567103</c:v>
              </c:pt>
            </c:numLit>
          </c:val>
        </c:ser>
        <c:gapWidth val="35"/>
        <c:axId val="203080064"/>
        <c:axId val="203081600"/>
      </c:barChart>
      <c:barChart>
        <c:barDir val="bar"/>
        <c:grouping val="clustered"/>
        <c:ser>
          <c:idx val="3"/>
          <c:order val="2"/>
          <c:tx>
            <c:v>Var 11/10</c:v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Lbls>
            <c:dLbl>
              <c:idx val="0"/>
              <c:layout>
                <c:manualLayout>
                  <c:x val="-0.39431008001076395"/>
                  <c:y val="4.7715484544303827E-3"/>
                </c:manualLayout>
              </c:layout>
              <c:showVal val="1"/>
            </c:dLbl>
            <c:dLbl>
              <c:idx val="1"/>
              <c:layout>
                <c:manualLayout>
                  <c:x val="0.29352820930606355"/>
                  <c:y val="2.3861498509618879E-3"/>
                </c:manualLayout>
              </c:layout>
              <c:showVal val="1"/>
            </c:dLbl>
            <c:dLbl>
              <c:idx val="2"/>
              <c:layout>
                <c:manualLayout>
                  <c:x val="0.51746252648651458"/>
                  <c:y val="1.3146831134776335E-6"/>
                </c:manualLayout>
              </c:layout>
              <c:showVal val="1"/>
            </c:dLbl>
            <c:dLbl>
              <c:idx val="3"/>
              <c:layout>
                <c:manualLayout>
                  <c:x val="0.23044161008113226"/>
                  <c:y val="7.1567592460254782E-3"/>
                </c:manualLayout>
              </c:layout>
              <c:showVal val="1"/>
            </c:dLbl>
            <c:dLbl>
              <c:idx val="4"/>
              <c:layout>
                <c:manualLayout>
                  <c:x val="-0.3539931761021568"/>
                  <c:y val="1.5024949867441159E-6"/>
                </c:manualLayout>
              </c:layout>
              <c:showVal val="1"/>
            </c:dLbl>
            <c:dLbl>
              <c:idx val="5"/>
              <c:layout>
                <c:manualLayout>
                  <c:x val="-0.2725602322965443"/>
                  <c:y val="9.5427212851140128E-3"/>
                </c:manualLayout>
              </c:layout>
              <c:showVal val="1"/>
            </c:dLbl>
            <c:dLbl>
              <c:idx val="6"/>
              <c:layout>
                <c:manualLayout>
                  <c:x val="-0.2341178449039385"/>
                  <c:y val="-4.769482523823477E-3"/>
                </c:manualLayout>
              </c:layout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Lit>
              <c:formatCode>0.0%</c:formatCode>
              <c:ptCount val="7"/>
              <c:pt idx="0">
                <c:v>-8.8282141670398273E-3</c:v>
              </c:pt>
              <c:pt idx="1">
                <c:v>0.10533900631347803</c:v>
              </c:pt>
              <c:pt idx="2">
                <c:v>8.6966053307853342E-2</c:v>
              </c:pt>
              <c:pt idx="3">
                <c:v>0.15133771843828625</c:v>
              </c:pt>
              <c:pt idx="4">
                <c:v>-0.10060864990638529</c:v>
              </c:pt>
              <c:pt idx="5">
                <c:v>-0.22726889762816527</c:v>
              </c:pt>
              <c:pt idx="6">
                <c:v>-0.68059663294937867</c:v>
              </c:pt>
            </c:numLit>
          </c:val>
        </c:ser>
        <c:gapWidth val="35"/>
        <c:axId val="203089024"/>
        <c:axId val="203083136"/>
      </c:barChart>
      <c:catAx>
        <c:axId val="203080064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>
                <a:solidFill>
                  <a:srgbClr val="000080"/>
                </a:solidFill>
              </a:defRPr>
            </a:pPr>
            <a:endParaRPr lang="es-ES"/>
          </a:p>
        </c:txPr>
        <c:crossAx val="203081600"/>
        <c:crosses val="autoZero"/>
        <c:auto val="1"/>
        <c:lblAlgn val="ctr"/>
        <c:lblOffset val="100"/>
      </c:catAx>
      <c:valAx>
        <c:axId val="203081600"/>
        <c:scaling>
          <c:orientation val="minMax"/>
        </c:scaling>
        <c:delete val="1"/>
        <c:axPos val="t"/>
        <c:numFmt formatCode="0.0" sourceLinked="1"/>
        <c:tickLblPos val="none"/>
        <c:crossAx val="203080064"/>
        <c:crosses val="autoZero"/>
        <c:crossBetween val="between"/>
      </c:valAx>
      <c:valAx>
        <c:axId val="203083136"/>
        <c:scaling>
          <c:orientation val="minMax"/>
        </c:scaling>
        <c:delete val="1"/>
        <c:axPos val="t"/>
        <c:numFmt formatCode="0.0%" sourceLinked="1"/>
        <c:tickLblPos val="none"/>
        <c:crossAx val="203089024"/>
        <c:crosses val="autoZero"/>
        <c:crossBetween val="between"/>
      </c:valAx>
      <c:catAx>
        <c:axId val="203089024"/>
        <c:scaling>
          <c:orientation val="maxMin"/>
        </c:scaling>
        <c:delete val="1"/>
        <c:axPos val="r"/>
        <c:tickLblPos val="none"/>
        <c:crossAx val="203083136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0.14299765685435561"/>
          <c:y val="7.1556323747853548E-2"/>
          <c:w val="0.72116581772793353"/>
          <c:h val="5.4666589789006514E-2"/>
        </c:manualLayout>
      </c:layout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264207273425634"/>
          <c:y val="0.11528474749257245"/>
          <c:w val="0.67879450822839382"/>
          <c:h val="0.82623736578382156"/>
        </c:manualLayout>
      </c:layout>
      <c:barChart>
        <c:barDir val="bar"/>
        <c:grouping val="clustered"/>
        <c:ser>
          <c:idx val="0"/>
          <c:order val="0"/>
          <c:tx>
            <c:strRef>
              <c:f>'edad por mercados'!$Z$6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9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0"/>
            <c:spPr>
              <a:gradFill flip="none" rotWithShape="1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  <a:tileRect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'edad por mercados'!$B$7:$B$24</c:f>
              <c:strCache>
                <c:ptCount val="18"/>
                <c:pt idx="0">
                  <c:v>Suecia</c:v>
                </c:pt>
                <c:pt idx="1">
                  <c:v>Finlandia</c:v>
                </c:pt>
                <c:pt idx="2">
                  <c:v>Reino Unido</c:v>
                </c:pt>
                <c:pt idx="3">
                  <c:v>Total nórdicos</c:v>
                </c:pt>
                <c:pt idx="4">
                  <c:v>Noruega</c:v>
                </c:pt>
                <c:pt idx="5">
                  <c:v>Francia</c:v>
                </c:pt>
                <c:pt idx="6">
                  <c:v>Dinamarca</c:v>
                </c:pt>
                <c:pt idx="7">
                  <c:v>Bélgica</c:v>
                </c:pt>
                <c:pt idx="8">
                  <c:v>Holanda</c:v>
                </c:pt>
                <c:pt idx="9">
                  <c:v>Todos los países</c:v>
                </c:pt>
                <c:pt idx="10">
                  <c:v>Alemania</c:v>
                </c:pt>
                <c:pt idx="11">
                  <c:v>Irlanda </c:v>
                </c:pt>
                <c:pt idx="12">
                  <c:v>Península</c:v>
                </c:pt>
                <c:pt idx="13">
                  <c:v>España</c:v>
                </c:pt>
                <c:pt idx="14">
                  <c:v>Italia</c:v>
                </c:pt>
                <c:pt idx="15">
                  <c:v>Suiza + Austria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mercados'!$Z$7:$Z$24</c:f>
              <c:numCache>
                <c:formatCode>0.0</c:formatCode>
                <c:ptCount val="18"/>
                <c:pt idx="0">
                  <c:v>52.8</c:v>
                </c:pt>
                <c:pt idx="1">
                  <c:v>45.5</c:v>
                </c:pt>
                <c:pt idx="2">
                  <c:v>42.176169590643255</c:v>
                </c:pt>
                <c:pt idx="3">
                  <c:v>41.446428571428562</c:v>
                </c:pt>
                <c:pt idx="4">
                  <c:v>40.200000000000003</c:v>
                </c:pt>
                <c:pt idx="5">
                  <c:v>39.78181818181816</c:v>
                </c:pt>
                <c:pt idx="6">
                  <c:v>39.666666666666664</c:v>
                </c:pt>
                <c:pt idx="7">
                  <c:v>39.666666666666664</c:v>
                </c:pt>
                <c:pt idx="8">
                  <c:v>39.327586206896548</c:v>
                </c:pt>
                <c:pt idx="9">
                  <c:v>39.12833333333348</c:v>
                </c:pt>
                <c:pt idx="10">
                  <c:v>38.537662337662383</c:v>
                </c:pt>
                <c:pt idx="11">
                  <c:v>36.838709677419345</c:v>
                </c:pt>
                <c:pt idx="12">
                  <c:v>36.765575501583932</c:v>
                </c:pt>
                <c:pt idx="13">
                  <c:v>36.689092762487284</c:v>
                </c:pt>
                <c:pt idx="14">
                  <c:v>35.894230769230774</c:v>
                </c:pt>
                <c:pt idx="15">
                  <c:v>35.56</c:v>
                </c:pt>
                <c:pt idx="16">
                  <c:v>35.166666666666679</c:v>
                </c:pt>
                <c:pt idx="17">
                  <c:v>34.558823529411768</c:v>
                </c:pt>
              </c:numCache>
            </c:numRef>
          </c:val>
        </c:ser>
        <c:gapWidth val="35"/>
        <c:axId val="145503360"/>
        <c:axId val="145504896"/>
      </c:barChart>
      <c:barChart>
        <c:barDir val="bar"/>
        <c:grouping val="clustered"/>
        <c:ser>
          <c:idx val="1"/>
          <c:order val="1"/>
          <c:tx>
            <c:strRef>
              <c:f>'edad por mercados'!$AA$6</c:f>
              <c:strCache>
                <c:ptCount val="1"/>
                <c:pt idx="0">
                  <c:v>Dif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Lbls>
            <c:dLbl>
              <c:idx val="14"/>
              <c:layout>
                <c:manualLayout>
                  <c:x val="-0.1192256926864199"/>
                  <c:y val="1.9076961230845817E-7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1.1178658100110041E-2"/>
                  <c:y val="0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1.5396930705169655E-2"/>
                  <c:y val="0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1.716849695340187E-2"/>
                  <c:y val="5.7230883692537141E-7"/>
                </c:manualLayout>
              </c:layout>
              <c:dLblPos val="outEnd"/>
              <c:showVal val="1"/>
            </c:dLbl>
            <c:numFmt formatCode="#,##0.0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inBase"/>
            <c:showVal val="1"/>
          </c:dLbls>
          <c:cat>
            <c:strRef>
              <c:f>'edad por mercados'!$B$7:$B$24</c:f>
              <c:strCache>
                <c:ptCount val="18"/>
                <c:pt idx="0">
                  <c:v>Suecia</c:v>
                </c:pt>
                <c:pt idx="1">
                  <c:v>Finlandia</c:v>
                </c:pt>
                <c:pt idx="2">
                  <c:v>Reino Unido</c:v>
                </c:pt>
                <c:pt idx="3">
                  <c:v>Total nórdicos</c:v>
                </c:pt>
                <c:pt idx="4">
                  <c:v>Noruega</c:v>
                </c:pt>
                <c:pt idx="5">
                  <c:v>Francia</c:v>
                </c:pt>
                <c:pt idx="6">
                  <c:v>Dinamarca</c:v>
                </c:pt>
                <c:pt idx="7">
                  <c:v>Bélgica</c:v>
                </c:pt>
                <c:pt idx="8">
                  <c:v>Holanda</c:v>
                </c:pt>
                <c:pt idx="9">
                  <c:v>Todos los países</c:v>
                </c:pt>
                <c:pt idx="10">
                  <c:v>Alemania</c:v>
                </c:pt>
                <c:pt idx="11">
                  <c:v>Irlanda </c:v>
                </c:pt>
                <c:pt idx="12">
                  <c:v>Península</c:v>
                </c:pt>
                <c:pt idx="13">
                  <c:v>España</c:v>
                </c:pt>
                <c:pt idx="14">
                  <c:v>Italia</c:v>
                </c:pt>
                <c:pt idx="15">
                  <c:v>Suiza + Austria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mercados'!$AA$7:$AA$24</c:f>
              <c:numCache>
                <c:formatCode>0.0</c:formatCode>
                <c:ptCount val="18"/>
                <c:pt idx="0">
                  <c:v>13.890909090909091</c:v>
                </c:pt>
                <c:pt idx="1">
                  <c:v>45.5</c:v>
                </c:pt>
                <c:pt idx="2">
                  <c:v>-2.1203087058349794</c:v>
                </c:pt>
                <c:pt idx="3">
                  <c:v>0.42142857142856371</c:v>
                </c:pt>
                <c:pt idx="4">
                  <c:v>-6.0727272727272705</c:v>
                </c:pt>
                <c:pt idx="5">
                  <c:v>-6.4479115479115805</c:v>
                </c:pt>
                <c:pt idx="6">
                  <c:v>0.55555555555554292</c:v>
                </c:pt>
                <c:pt idx="7">
                  <c:v>-5.1963470319634624</c:v>
                </c:pt>
                <c:pt idx="8">
                  <c:v>2.7413793103448327</c:v>
                </c:pt>
                <c:pt idx="9">
                  <c:v>-0.83733314098844858</c:v>
                </c:pt>
                <c:pt idx="10">
                  <c:v>-1.3524475524474724</c:v>
                </c:pt>
                <c:pt idx="11">
                  <c:v>-0.38856304985337431</c:v>
                </c:pt>
                <c:pt idx="12">
                  <c:v>0.64134103089274674</c:v>
                </c:pt>
                <c:pt idx="13">
                  <c:v>0.66895853429937091</c:v>
                </c:pt>
                <c:pt idx="14">
                  <c:v>-3.3794534412955599</c:v>
                </c:pt>
                <c:pt idx="15">
                  <c:v>-1.6958139534883756</c:v>
                </c:pt>
                <c:pt idx="16">
                  <c:v>-1.5416666666666501</c:v>
                </c:pt>
                <c:pt idx="17">
                  <c:v>0.96698679471789006</c:v>
                </c:pt>
              </c:numCache>
            </c:numRef>
          </c:val>
        </c:ser>
        <c:gapWidth val="5"/>
        <c:overlap val="19"/>
        <c:axId val="145524608"/>
        <c:axId val="145523072"/>
      </c:barChart>
      <c:catAx>
        <c:axId val="145503360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45504896"/>
        <c:crosses val="autoZero"/>
        <c:auto val="1"/>
        <c:lblAlgn val="ctr"/>
        <c:lblOffset val="100"/>
      </c:catAx>
      <c:valAx>
        <c:axId val="145504896"/>
        <c:scaling>
          <c:orientation val="minMax"/>
        </c:scaling>
        <c:delete val="1"/>
        <c:axPos val="t"/>
        <c:numFmt formatCode="0.0" sourceLinked="1"/>
        <c:tickLblPos val="none"/>
        <c:crossAx val="145503360"/>
        <c:crosses val="autoZero"/>
        <c:crossBetween val="between"/>
      </c:valAx>
      <c:valAx>
        <c:axId val="145523072"/>
        <c:scaling>
          <c:orientation val="minMax"/>
        </c:scaling>
        <c:delete val="1"/>
        <c:axPos val="t"/>
        <c:numFmt formatCode="0.0" sourceLinked="1"/>
        <c:tickLblPos val="none"/>
        <c:crossAx val="145524608"/>
        <c:crosses val="autoZero"/>
        <c:crossBetween val="between"/>
      </c:valAx>
      <c:catAx>
        <c:axId val="145524608"/>
        <c:scaling>
          <c:orientation val="maxMin"/>
        </c:scaling>
        <c:delete val="1"/>
        <c:axPos val="r"/>
        <c:tickLblPos val="none"/>
        <c:crossAx val="145523072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1.2934162054576872E-2"/>
          <c:y val="6.0244662027785577E-2"/>
          <c:w val="0.86954920823367621"/>
          <c:h val="5.3222241829099091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0265308638394182"/>
          <c:y val="9.603571733809604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8864480214338294"/>
          <c:y val="0.15634248999284056"/>
          <c:w val="0.78867934728150169"/>
          <c:h val="0.76497926817303663"/>
        </c:manualLayout>
      </c:layout>
      <c:barChart>
        <c:barDir val="bar"/>
        <c:grouping val="clustered"/>
        <c:ser>
          <c:idx val="1"/>
          <c:order val="0"/>
          <c:tx>
            <c:strRef>
              <c:f>'renta nacionalidades'!$V$54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gradFill>
                <a:gsLst>
                  <a:gs pos="0">
                    <a:srgbClr val="F79646"/>
                  </a:gs>
                  <a:gs pos="50000">
                    <a:srgbClr val="EC700A"/>
                  </a:gs>
                  <a:gs pos="100000">
                    <a:srgbClr val="F79646"/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2558871771611815E-2"/>
                  <c:y val="-2.2887787694351518E-17"/>
                </c:manualLayout>
              </c:layout>
              <c:showVal val="1"/>
            </c:dLbl>
            <c:dLbl>
              <c:idx val="1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2558871771611815E-2"/>
                  <c:y val="2.4968784104754077E-3"/>
                </c:manualLayout>
              </c:layout>
              <c:showVal val="1"/>
            </c:dLbl>
            <c:dLbl>
              <c:idx val="3"/>
              <c:layout>
                <c:manualLayout>
                  <c:x val="6.2794358858060777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0465726476343173E-2"/>
                  <c:y val="-4.5775575388700589E-17"/>
                </c:manualLayout>
              </c:layout>
              <c:showVal val="1"/>
            </c:dLbl>
            <c:dLbl>
              <c:idx val="5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674516236214908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1.0465726476343173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1.4652017066880442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1.2558871771611885E-2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numFmt formatCode="#,##0" sourceLinked="0"/>
            <c:spPr>
              <a:ln>
                <a:noFill/>
              </a:ln>
            </c:spPr>
            <c:showVal val="1"/>
          </c:dLbls>
          <c:cat>
            <c:strRef>
              <c:f>'renta nacionalidades'!$C$55:$C$72</c:f>
              <c:strCache>
                <c:ptCount val="18"/>
                <c:pt idx="0">
                  <c:v>Dinamarca</c:v>
                </c:pt>
                <c:pt idx="1">
                  <c:v>Total nórdicos</c:v>
                </c:pt>
                <c:pt idx="2">
                  <c:v>Noruega</c:v>
                </c:pt>
                <c:pt idx="3">
                  <c:v>Finlandia</c:v>
                </c:pt>
                <c:pt idx="4">
                  <c:v>Suiza + Austria</c:v>
                </c:pt>
                <c:pt idx="5">
                  <c:v>Alemania</c:v>
                </c:pt>
                <c:pt idx="6">
                  <c:v>Suecia</c:v>
                </c:pt>
                <c:pt idx="7">
                  <c:v>Reino Unido</c:v>
                </c:pt>
                <c:pt idx="8">
                  <c:v>Irlanda </c:v>
                </c:pt>
                <c:pt idx="9">
                  <c:v>Holanda</c:v>
                </c:pt>
                <c:pt idx="10">
                  <c:v>Bélgica</c:v>
                </c:pt>
                <c:pt idx="11">
                  <c:v>Todos los países</c:v>
                </c:pt>
                <c:pt idx="12">
                  <c:v>Francia</c:v>
                </c:pt>
                <c:pt idx="13">
                  <c:v>Península</c:v>
                </c:pt>
                <c:pt idx="14">
                  <c:v>España</c:v>
                </c:pt>
                <c:pt idx="15">
                  <c:v>Italia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'renta nacionalidades'!$V$55:$V$72</c:f>
              <c:numCache>
                <c:formatCode>#,##0.00</c:formatCode>
                <c:ptCount val="18"/>
                <c:pt idx="0">
                  <c:v>81575</c:v>
                </c:pt>
                <c:pt idx="1">
                  <c:v>73209.302325581375</c:v>
                </c:pt>
                <c:pt idx="2">
                  <c:v>71571.42857142858</c:v>
                </c:pt>
                <c:pt idx="3">
                  <c:v>59625</c:v>
                </c:pt>
                <c:pt idx="4">
                  <c:v>56937.5</c:v>
                </c:pt>
                <c:pt idx="5">
                  <c:v>55295.608108108085</c:v>
                </c:pt>
                <c:pt idx="6">
                  <c:v>55200</c:v>
                </c:pt>
                <c:pt idx="7">
                  <c:v>52086.499999999993</c:v>
                </c:pt>
                <c:pt idx="8">
                  <c:v>50820</c:v>
                </c:pt>
                <c:pt idx="9">
                  <c:v>50174.157303370783</c:v>
                </c:pt>
                <c:pt idx="10">
                  <c:v>48538.961038961039</c:v>
                </c:pt>
                <c:pt idx="11">
                  <c:v>47171.357423152353</c:v>
                </c:pt>
                <c:pt idx="12">
                  <c:v>45212.121212121216</c:v>
                </c:pt>
                <c:pt idx="13">
                  <c:v>39908.595641646461</c:v>
                </c:pt>
                <c:pt idx="14">
                  <c:v>39583.430571761965</c:v>
                </c:pt>
                <c:pt idx="15">
                  <c:v>35500</c:v>
                </c:pt>
                <c:pt idx="16">
                  <c:v>34389.534883720939</c:v>
                </c:pt>
                <c:pt idx="17">
                  <c:v>30919.354838709678</c:v>
                </c:pt>
              </c:numCache>
            </c:numRef>
          </c:val>
        </c:ser>
        <c:gapWidth val="20"/>
        <c:overlap val="-15"/>
        <c:axId val="146608896"/>
        <c:axId val="146610432"/>
      </c:barChart>
      <c:catAx>
        <c:axId val="146608896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46610432"/>
        <c:crosses val="autoZero"/>
        <c:auto val="1"/>
        <c:lblAlgn val="ctr"/>
        <c:lblOffset val="100"/>
      </c:catAx>
      <c:valAx>
        <c:axId val="146610432"/>
        <c:scaling>
          <c:orientation val="minMax"/>
        </c:scaling>
        <c:delete val="1"/>
        <c:axPos val="t"/>
        <c:numFmt formatCode="#,##0.00" sourceLinked="1"/>
        <c:tickLblPos val="none"/>
        <c:crossAx val="146608896"/>
        <c:crosses val="autoZero"/>
        <c:crossBetween val="between"/>
      </c:valAx>
    </c:plotArea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1.jpeg"/><Relationship Id="rId7" Type="http://schemas.openxmlformats.org/officeDocument/2006/relationships/chart" Target="../charts/chart4.xml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hyperlink" Target="#Indice!A1"/><Relationship Id="rId9" Type="http://schemas.openxmlformats.org/officeDocument/2006/relationships/chart" Target="../charts/chart6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4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5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6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7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Indice!A1"/><Relationship Id="rId7" Type="http://schemas.openxmlformats.org/officeDocument/2006/relationships/chart" Target="../charts/chart20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hyperlink" Target="#Indice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4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5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8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9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0.xml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1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2.xml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3.xml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4.xml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5.xml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8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444737</xdr:colOff>
      <xdr:row>4</xdr:row>
      <xdr:rowOff>44312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8100"/>
          <a:ext cx="1159112" cy="8825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11</xdr:col>
      <xdr:colOff>127000</xdr:colOff>
      <xdr:row>38</xdr:row>
      <xdr:rowOff>142877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2.25514E-17</cdr:x>
      <cdr:y>0.01252</cdr:y>
    </cdr:from>
    <cdr:to>
      <cdr:x>1</cdr:x>
      <cdr:y>0.06977</cdr:y>
    </cdr:to>
    <cdr:sp macro="" textlink="actualizaciones!$A$4">
      <cdr:nvSpPr>
        <cdr:cNvPr id="2" name="1 CuadroTexto"/>
        <cdr:cNvSpPr txBox="1"/>
      </cdr:nvSpPr>
      <cdr:spPr>
        <a:xfrm xmlns:a="http://schemas.openxmlformats.org/drawingml/2006/main">
          <a:off x="66675" y="66675"/>
          <a:ext cx="56102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8669AE77-4C67-4AAF-A3B9-78AEE21BEF7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0.0954</cdr:x>
      <cdr:y>0.96954</cdr:y>
    </cdr:from>
    <cdr:to>
      <cdr:x>0.85943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8175" y="5162293"/>
          <a:ext cx="5111151" cy="162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80"/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rgbClr val="000080"/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rgbClr val="000080"/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0.52587</cdr:x>
      <cdr:y>0.87352</cdr:y>
    </cdr:from>
    <cdr:to>
      <cdr:x>0.99451</cdr:x>
      <cdr:y>0.94687</cdr:y>
    </cdr:to>
    <cdr:sp macro="" textlink="">
      <cdr:nvSpPr>
        <cdr:cNvPr id="12" name="7 CuadroTexto"/>
        <cdr:cNvSpPr txBox="1"/>
      </cdr:nvSpPr>
      <cdr:spPr>
        <a:xfrm xmlns:a="http://schemas.openxmlformats.org/drawingml/2006/main">
          <a:off x="3517901" y="4651031"/>
          <a:ext cx="3135104" cy="3905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s-ES" sz="1400">
              <a:solidFill>
                <a:schemeClr val="tx2">
                  <a:lumMod val="75000"/>
                </a:schemeClr>
              </a:solidFill>
            </a:rPr>
            <a:t>Edad media:</a:t>
          </a:r>
          <a:r>
            <a:rPr lang="es-ES" sz="1400" baseline="0">
              <a:solidFill>
                <a:schemeClr val="tx2">
                  <a:lumMod val="75000"/>
                </a:schemeClr>
              </a:solidFill>
            </a:rPr>
            <a:t>             añ</a:t>
          </a:r>
          <a:r>
            <a:rPr lang="es-ES" sz="1400">
              <a:solidFill>
                <a:schemeClr val="tx2">
                  <a:lumMod val="75000"/>
                </a:schemeClr>
              </a:solidFill>
            </a:rPr>
            <a:t>os (</a:t>
          </a:r>
          <a:r>
            <a:rPr lang="es-ES" sz="1600">
              <a:solidFill>
                <a:schemeClr val="tx2">
                  <a:lumMod val="75000"/>
                </a:schemeClr>
              </a:solidFill>
            </a:rPr>
            <a:t>        </a:t>
          </a:r>
          <a:r>
            <a:rPr lang="es-ES" sz="1400">
              <a:solidFill>
                <a:schemeClr val="tx2">
                  <a:lumMod val="75000"/>
                </a:schemeClr>
              </a:solidFill>
            </a:rPr>
            <a:t>puntos)</a:t>
          </a:r>
        </a:p>
      </cdr:txBody>
    </cdr:sp>
  </cdr:relSizeAnchor>
  <cdr:relSizeAnchor xmlns:cdr="http://schemas.openxmlformats.org/drawingml/2006/chartDrawing">
    <cdr:from>
      <cdr:x>0.88024</cdr:x>
      <cdr:y>0.61181</cdr:y>
    </cdr:from>
    <cdr:to>
      <cdr:x>0.99102</cdr:x>
      <cdr:y>0.68694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600700" y="3257550"/>
          <a:ext cx="7048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0.66377</cdr:x>
      <cdr:y>0.88838</cdr:y>
    </cdr:from>
    <cdr:to>
      <cdr:x>0.76107</cdr:x>
      <cdr:y>0.93847</cdr:y>
    </cdr:to>
    <cdr:sp macro="" textlink="Edad!$Z$12">
      <cdr:nvSpPr>
        <cdr:cNvPr id="6" name="5 CuadroTexto"/>
        <cdr:cNvSpPr txBox="1"/>
      </cdr:nvSpPr>
      <cdr:spPr>
        <a:xfrm xmlns:a="http://schemas.openxmlformats.org/drawingml/2006/main">
          <a:off x="4440409" y="4730141"/>
          <a:ext cx="650909" cy="266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8D48CBAB-07F0-41EF-938C-EB4514D14911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39,1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0.80955</cdr:x>
      <cdr:y>0.88074</cdr:y>
    </cdr:from>
    <cdr:to>
      <cdr:x>0.89937</cdr:x>
      <cdr:y>0.93441</cdr:y>
    </cdr:to>
    <cdr:sp macro="" textlink="Edad!$AA$12">
      <cdr:nvSpPr>
        <cdr:cNvPr id="7" name="6 CuadroTexto"/>
        <cdr:cNvSpPr txBox="1"/>
      </cdr:nvSpPr>
      <cdr:spPr>
        <a:xfrm xmlns:a="http://schemas.openxmlformats.org/drawingml/2006/main">
          <a:off x="5415635" y="4689480"/>
          <a:ext cx="600872" cy="285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A2BDE7C-F80E-437D-B667-21D00339FB0D}" type="TxLink">
            <a:rPr lang="es-ES" sz="1400" b="1">
              <a:solidFill>
                <a:schemeClr val="tx2">
                  <a:lumMod val="75000"/>
                </a:schemeClr>
              </a:solidFill>
            </a:rPr>
            <a:pPr/>
            <a:t>-0,8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400050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295276</xdr:colOff>
      <xdr:row>26</xdr:row>
      <xdr:rowOff>0</xdr:rowOff>
    </xdr:from>
    <xdr:to>
      <xdr:col>8</xdr:col>
      <xdr:colOff>276226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72176" y="5657850"/>
          <a:ext cx="6286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416162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38</xdr:row>
      <xdr:rowOff>142875</xdr:rowOff>
    </xdr:from>
    <xdr:to>
      <xdr:col>7</xdr:col>
      <xdr:colOff>504824</xdr:colOff>
      <xdr:row>41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391150" y="6296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209550</xdr:colOff>
      <xdr:row>3</xdr:row>
      <xdr:rowOff>142875</xdr:rowOff>
    </xdr:from>
    <xdr:to>
      <xdr:col>9</xdr:col>
      <xdr:colOff>603250</xdr:colOff>
      <xdr:row>36</xdr:row>
      <xdr:rowOff>41275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0.10733</cdr:y>
    </cdr:to>
    <cdr:sp macro="" textlink="[2]actualizaciones!$A$3">
      <cdr:nvSpPr>
        <cdr:cNvPr id="2" name="1 CuadroTexto"/>
        <cdr:cNvSpPr txBox="1"/>
      </cdr:nvSpPr>
      <cdr:spPr>
        <a:xfrm xmlns:a="http://schemas.openxmlformats.org/drawingml/2006/main">
          <a:off x="0" y="0"/>
          <a:ext cx="5114925" cy="51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1B9B3B6-2B72-47F7-B15B-42FA2632051F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EDAD MEDIA DE LOS TURISTAS DE TENERIFE POR MERCADOS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0.02993</cdr:x>
      <cdr:y>0.96757</cdr:y>
    </cdr:from>
    <cdr:to>
      <cdr:x>0.80559</cdr:x>
      <cdr:y>0.99852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" y="5071929"/>
          <a:ext cx="4442748" cy="162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16</xdr:col>
      <xdr:colOff>111125</xdr:colOff>
      <xdr:row>15</xdr:row>
      <xdr:rowOff>0</xdr:rowOff>
    </xdr:from>
    <xdr:to>
      <xdr:col>16</xdr:col>
      <xdr:colOff>558799</xdr:colOff>
      <xdr:row>34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2855575" y="4048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476250</xdr:colOff>
      <xdr:row>24</xdr:row>
      <xdr:rowOff>19050</xdr:rowOff>
    </xdr:from>
    <xdr:to>
      <xdr:col>17</xdr:col>
      <xdr:colOff>444499</xdr:colOff>
      <xdr:row>26</xdr:row>
      <xdr:rowOff>47625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248775" y="5400675"/>
          <a:ext cx="4444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37</xdr:row>
      <xdr:rowOff>152400</xdr:rowOff>
    </xdr:from>
    <xdr:to>
      <xdr:col>10</xdr:col>
      <xdr:colOff>723899</xdr:colOff>
      <xdr:row>40</xdr:row>
      <xdr:rowOff>19050</xdr:rowOff>
    </xdr:to>
    <xdr:sp macro="" textlink="">
      <xdr:nvSpPr>
        <xdr:cNvPr id="4" name="3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953375" y="61436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238125</xdr:colOff>
      <xdr:row>6</xdr:row>
      <xdr:rowOff>28575</xdr:rowOff>
    </xdr:from>
    <xdr:to>
      <xdr:col>10</xdr:col>
      <xdr:colOff>38099</xdr:colOff>
      <xdr:row>42</xdr:row>
      <xdr:rowOff>9526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0.00785</cdr:x>
      <cdr:y>0</cdr:y>
    </cdr:from>
    <cdr:to>
      <cdr:x>1</cdr:x>
      <cdr:y>0.11985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9550" y="0"/>
          <a:ext cx="6019795" cy="681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600" b="1">
              <a:solidFill>
                <a:schemeClr val="tx2">
                  <a:lumMod val="75000"/>
                </a:schemeClr>
              </a:solidFill>
            </a:rPr>
            <a:t>RENTA MEDIA FAMILIAR DE LOS TURISTAS DE TENERIFE SEGÚN MERCADOS. </a:t>
          </a:r>
        </a:p>
      </cdr:txBody>
    </cdr:sp>
  </cdr:relSizeAnchor>
  <cdr:relSizeAnchor xmlns:cdr="http://schemas.openxmlformats.org/drawingml/2006/chartDrawing">
    <cdr:from>
      <cdr:x>0</cdr:x>
      <cdr:y>0.94305</cdr:y>
    </cdr:from>
    <cdr:to>
      <cdr:x>0.94682</cdr:x>
      <cdr:y>0.99703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62575"/>
          <a:ext cx="5744758" cy="3069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17</xdr:row>
      <xdr:rowOff>57150</xdr:rowOff>
    </xdr:from>
    <xdr:to>
      <xdr:col>9</xdr:col>
      <xdr:colOff>342899</xdr:colOff>
      <xdr:row>19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353300" y="4010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73262</xdr:colOff>
      <xdr:row>1</xdr:row>
      <xdr:rowOff>723900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14</xdr:row>
      <xdr:rowOff>85725</xdr:rowOff>
    </xdr:from>
    <xdr:to>
      <xdr:col>8</xdr:col>
      <xdr:colOff>71092</xdr:colOff>
      <xdr:row>27</xdr:row>
      <xdr:rowOff>114299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4943475" y="3524250"/>
          <a:ext cx="452092" cy="352424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269875</xdr:colOff>
      <xdr:row>30</xdr:row>
      <xdr:rowOff>63500</xdr:rowOff>
    </xdr:from>
    <xdr:to>
      <xdr:col>7</xdr:col>
      <xdr:colOff>717549</xdr:colOff>
      <xdr:row>32</xdr:row>
      <xdr:rowOff>92075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270750" y="48831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161925</xdr:colOff>
      <xdr:row>4</xdr:row>
      <xdr:rowOff>238125</xdr:rowOff>
    </xdr:from>
    <xdr:to>
      <xdr:col>6</xdr:col>
      <xdr:colOff>301627</xdr:colOff>
      <xdr:row>37</xdr:row>
      <xdr:rowOff>142876</xdr:rowOff>
    </xdr:to>
    <xdr:grpSp>
      <xdr:nvGrpSpPr>
        <xdr:cNvPr id="7" name="6 Grupo"/>
        <xdr:cNvGrpSpPr/>
      </xdr:nvGrpSpPr>
      <xdr:grpSpPr>
        <a:xfrm>
          <a:off x="923925" y="885825"/>
          <a:ext cx="5616577" cy="5210176"/>
          <a:chOff x="8524875" y="914400"/>
          <a:chExt cx="5616577" cy="5210176"/>
        </a:xfrm>
      </xdr:grpSpPr>
      <xdr:graphicFrame macro="">
        <xdr:nvGraphicFramePr>
          <xdr:cNvPr id="8" name="7 Gráfico"/>
          <xdr:cNvGraphicFramePr/>
        </xdr:nvGraphicFramePr>
        <xdr:xfrm>
          <a:off x="8524875" y="914400"/>
          <a:ext cx="5616577" cy="52101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9" name="8 Rectángulo"/>
          <xdr:cNvSpPr/>
        </xdr:nvSpPr>
        <xdr:spPr>
          <a:xfrm>
            <a:off x="8982075" y="4876800"/>
            <a:ext cx="4591050" cy="381000"/>
          </a:xfrm>
          <a:prstGeom prst="rect">
            <a:avLst/>
          </a:prstGeom>
          <a:solidFill>
            <a:schemeClr val="accent1">
              <a:alpha val="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ES" sz="1100"/>
          </a:p>
        </xdr:txBody>
      </xdr:sp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0.03901</cdr:x>
      <cdr:y>0.91408</cdr:y>
    </cdr:from>
    <cdr:to>
      <cdr:x>0.99592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075" y="4762518"/>
          <a:ext cx="5374559" cy="447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** En julio 2010 se ha introducido una nueva relación "con madre y/o padre": Para</a:t>
          </a:r>
          <a:r>
            <a:rPr lang="es-ES" sz="800" b="0" i="0" strike="noStrike" baseline="0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 I semestre 2010 no está disponible información</a:t>
          </a:r>
          <a:endParaRPr lang="es-ES" sz="800" b="0" i="0" strike="noStrike">
            <a:solidFill>
              <a:schemeClr val="tx2">
                <a:lumMod val="75000"/>
              </a:schemeClr>
            </a:solidFill>
            <a:latin typeface="+mn-lt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1</xdr:row>
      <xdr:rowOff>381000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257175</xdr:colOff>
      <xdr:row>14</xdr:row>
      <xdr:rowOff>66675</xdr:rowOff>
    </xdr:from>
    <xdr:to>
      <xdr:col>20</xdr:col>
      <xdr:colOff>447674</xdr:colOff>
      <xdr:row>15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62800" y="3629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33</xdr:row>
      <xdr:rowOff>0</xdr:rowOff>
    </xdr:from>
    <xdr:to>
      <xdr:col>10</xdr:col>
      <xdr:colOff>581024</xdr:colOff>
      <xdr:row>35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562850" y="5457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733425</xdr:colOff>
      <xdr:row>6</xdr:row>
      <xdr:rowOff>0</xdr:rowOff>
    </xdr:from>
    <xdr:to>
      <xdr:col>8</xdr:col>
      <xdr:colOff>454025</xdr:colOff>
      <xdr:row>30</xdr:row>
      <xdr:rowOff>219075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130175</xdr:colOff>
      <xdr:row>5</xdr:row>
      <xdr:rowOff>104775</xdr:rowOff>
    </xdr:from>
    <xdr:to>
      <xdr:col>16</xdr:col>
      <xdr:colOff>111125</xdr:colOff>
      <xdr:row>30</xdr:row>
      <xdr:rowOff>161925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7.45931E-17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3914380"/>
          <a:ext cx="5111750" cy="19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01861"/>
          <a:ext cx="4991100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0.76119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9" y="434502"/>
          <a:ext cx="1833421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(Euros/Persona/día)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178037</xdr:colOff>
      <xdr:row>2</xdr:row>
      <xdr:rowOff>276225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27</xdr:col>
      <xdr:colOff>409575</xdr:colOff>
      <xdr:row>25</xdr:row>
      <xdr:rowOff>76200</xdr:rowOff>
    </xdr:from>
    <xdr:to>
      <xdr:col>28</xdr:col>
      <xdr:colOff>276224</xdr:colOff>
      <xdr:row>27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6649700" y="55149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22</xdr:row>
      <xdr:rowOff>180975</xdr:rowOff>
    </xdr:from>
    <xdr:to>
      <xdr:col>23</xdr:col>
      <xdr:colOff>447674</xdr:colOff>
      <xdr:row>25</xdr:row>
      <xdr:rowOff>19050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001125" y="4876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45</xdr:row>
      <xdr:rowOff>38100</xdr:rowOff>
    </xdr:from>
    <xdr:to>
      <xdr:col>11</xdr:col>
      <xdr:colOff>657224</xdr:colOff>
      <xdr:row>47</xdr:row>
      <xdr:rowOff>66675</xdr:rowOff>
    </xdr:to>
    <xdr:sp macro="" textlink="">
      <xdr:nvSpPr>
        <xdr:cNvPr id="4" name="3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734425" y="7324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438150</xdr:colOff>
      <xdr:row>6</xdr:row>
      <xdr:rowOff>19050</xdr:rowOff>
    </xdr:from>
    <xdr:to>
      <xdr:col>10</xdr:col>
      <xdr:colOff>247650</xdr:colOff>
      <xdr:row>48</xdr:row>
      <xdr:rowOff>133350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352425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47625</xdr:rowOff>
    </xdr:from>
    <xdr:to>
      <xdr:col>5</xdr:col>
      <xdr:colOff>447674</xdr:colOff>
      <xdr:row>26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114925" y="54102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117475</xdr:rowOff>
    </xdr:from>
    <xdr:to>
      <xdr:col>8</xdr:col>
      <xdr:colOff>666750</xdr:colOff>
      <xdr:row>31</xdr:row>
      <xdr:rowOff>155576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32</xdr:row>
      <xdr:rowOff>85725</xdr:rowOff>
    </xdr:from>
    <xdr:to>
      <xdr:col>8</xdr:col>
      <xdr:colOff>800099</xdr:colOff>
      <xdr:row>34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6067425" y="53054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17</xdr:col>
      <xdr:colOff>209550</xdr:colOff>
      <xdr:row>32</xdr:row>
      <xdr:rowOff>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133350</xdr:colOff>
      <xdr:row>38</xdr:row>
      <xdr:rowOff>9525</xdr:rowOff>
    </xdr:from>
    <xdr:to>
      <xdr:col>8</xdr:col>
      <xdr:colOff>723900</xdr:colOff>
      <xdr:row>63</xdr:row>
      <xdr:rowOff>47626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0</xdr:colOff>
      <xdr:row>38</xdr:row>
      <xdr:rowOff>0</xdr:rowOff>
    </xdr:from>
    <xdr:to>
      <xdr:col>17</xdr:col>
      <xdr:colOff>209550</xdr:colOff>
      <xdr:row>63</xdr:row>
      <xdr:rowOff>38101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66</xdr:row>
      <xdr:rowOff>0</xdr:rowOff>
    </xdr:from>
    <xdr:to>
      <xdr:col>8</xdr:col>
      <xdr:colOff>590550</xdr:colOff>
      <xdr:row>91</xdr:row>
      <xdr:rowOff>38101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0</xdr:colOff>
      <xdr:row>66</xdr:row>
      <xdr:rowOff>0</xdr:rowOff>
    </xdr:from>
    <xdr:to>
      <xdr:col>17</xdr:col>
      <xdr:colOff>209550</xdr:colOff>
      <xdr:row>91</xdr:row>
      <xdr:rowOff>38101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29</xdr:row>
      <xdr:rowOff>47625</xdr:rowOff>
    </xdr:from>
    <xdr:to>
      <xdr:col>8</xdr:col>
      <xdr:colOff>771524</xdr:colOff>
      <xdr:row>31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24675" y="59626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34</xdr:row>
      <xdr:rowOff>247650</xdr:rowOff>
    </xdr:from>
    <xdr:to>
      <xdr:col>11</xdr:col>
      <xdr:colOff>723899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410575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111125</xdr:colOff>
      <xdr:row>3</xdr:row>
      <xdr:rowOff>152400</xdr:rowOff>
    </xdr:from>
    <xdr:to>
      <xdr:col>10</xdr:col>
      <xdr:colOff>365125</xdr:colOff>
      <xdr:row>43</xdr:row>
      <xdr:rowOff>136526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333375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14</xdr:row>
      <xdr:rowOff>123825</xdr:rowOff>
    </xdr:from>
    <xdr:to>
      <xdr:col>20</xdr:col>
      <xdr:colOff>447674</xdr:colOff>
      <xdr:row>15</xdr:row>
      <xdr:rowOff>314325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934325" y="29337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0</xdr:rowOff>
    </xdr:to>
    <xdr:pic>
      <xdr:nvPicPr>
        <xdr:cNvPr id="3" name="2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33</xdr:row>
      <xdr:rowOff>104775</xdr:rowOff>
    </xdr:from>
    <xdr:to>
      <xdr:col>10</xdr:col>
      <xdr:colOff>723899</xdr:colOff>
      <xdr:row>35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048625" y="5524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98425</xdr:colOff>
      <xdr:row>4</xdr:row>
      <xdr:rowOff>82550</xdr:rowOff>
    </xdr:from>
    <xdr:to>
      <xdr:col>9</xdr:col>
      <xdr:colOff>717551</xdr:colOff>
      <xdr:row>35</xdr:row>
      <xdr:rowOff>111127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163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200025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</xdr:colOff>
      <xdr:row>33</xdr:row>
      <xdr:rowOff>161925</xdr:rowOff>
    </xdr:from>
    <xdr:to>
      <xdr:col>30</xdr:col>
      <xdr:colOff>447674</xdr:colOff>
      <xdr:row>35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5420975" y="68580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29</xdr:row>
      <xdr:rowOff>76200</xdr:rowOff>
    </xdr:from>
    <xdr:to>
      <xdr:col>10</xdr:col>
      <xdr:colOff>714374</xdr:colOff>
      <xdr:row>31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486650" y="4772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92075</xdr:colOff>
      <xdr:row>3</xdr:row>
      <xdr:rowOff>88900</xdr:rowOff>
    </xdr:from>
    <xdr:to>
      <xdr:col>9</xdr:col>
      <xdr:colOff>311150</xdr:colOff>
      <xdr:row>31</xdr:row>
      <xdr:rowOff>107949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000080"/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38100</xdr:rowOff>
    </xdr:from>
    <xdr:to>
      <xdr:col>9</xdr:col>
      <xdr:colOff>57149</xdr:colOff>
      <xdr:row>26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076950" y="5210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34</xdr:row>
      <xdr:rowOff>247650</xdr:rowOff>
    </xdr:from>
    <xdr:to>
      <xdr:col>11</xdr:col>
      <xdr:colOff>676274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362950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400050</xdr:colOff>
      <xdr:row>5</xdr:row>
      <xdr:rowOff>57150</xdr:rowOff>
    </xdr:from>
    <xdr:to>
      <xdr:col>9</xdr:col>
      <xdr:colOff>733425</xdr:colOff>
      <xdr:row>35</xdr:row>
      <xdr:rowOff>47625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0.1305</cdr:x>
      <cdr:y>0.95905</cdr:y>
    </cdr:from>
    <cdr:to>
      <cdr:x>0.92444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725" y="4850659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16</xdr:row>
      <xdr:rowOff>114300</xdr:rowOff>
    </xdr:from>
    <xdr:to>
      <xdr:col>20</xdr:col>
      <xdr:colOff>133349</xdr:colOff>
      <xdr:row>18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91350" y="3514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806687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20</xdr:col>
      <xdr:colOff>323850</xdr:colOff>
      <xdr:row>10</xdr:row>
      <xdr:rowOff>0</xdr:rowOff>
    </xdr:from>
    <xdr:to>
      <xdr:col>21</xdr:col>
      <xdr:colOff>9524</xdr:colOff>
      <xdr:row>11</xdr:row>
      <xdr:rowOff>190500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8516600" y="2514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11</xdr:col>
      <xdr:colOff>342900</xdr:colOff>
      <xdr:row>59</xdr:row>
      <xdr:rowOff>152400</xdr:rowOff>
    </xdr:from>
    <xdr:to>
      <xdr:col>11</xdr:col>
      <xdr:colOff>781050</xdr:colOff>
      <xdr:row>61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11410950" y="13906500"/>
          <a:ext cx="438150" cy="2000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254000</xdr:colOff>
      <xdr:row>115</xdr:row>
      <xdr:rowOff>57150</xdr:rowOff>
    </xdr:from>
    <xdr:to>
      <xdr:col>9</xdr:col>
      <xdr:colOff>76200</xdr:colOff>
      <xdr:row>143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116</xdr:row>
      <xdr:rowOff>0</xdr:rowOff>
    </xdr:from>
    <xdr:to>
      <xdr:col>19</xdr:col>
      <xdr:colOff>288925</xdr:colOff>
      <xdr:row>144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1085850</xdr:colOff>
      <xdr:row>149</xdr:row>
      <xdr:rowOff>9525</xdr:rowOff>
    </xdr:from>
    <xdr:to>
      <xdr:col>7</xdr:col>
      <xdr:colOff>615950</xdr:colOff>
      <xdr:row>177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149</xdr:row>
      <xdr:rowOff>0</xdr:rowOff>
    </xdr:from>
    <xdr:to>
      <xdr:col>17</xdr:col>
      <xdr:colOff>177800</xdr:colOff>
      <xdr:row>177</xdr:row>
      <xdr:rowOff>28575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0.17526</cdr:x>
      <cdr:y>0.96238</cdr:y>
    </cdr:from>
    <cdr:to>
      <cdr:x>0.91396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1125" y="4390835"/>
          <a:ext cx="5821215" cy="171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0.09712</cdr:x>
      <cdr:y>0.96238</cdr:y>
    </cdr:from>
    <cdr:to>
      <cdr:x>0.83582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5325" y="4390835"/>
          <a:ext cx="5288815" cy="171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0.06529</cdr:x>
      <cdr:y>0.95403</cdr:y>
    </cdr:from>
    <cdr:to>
      <cdr:x>0.80399</cdr:x>
      <cdr:y>0.99165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000" y="4352735"/>
          <a:ext cx="4310795" cy="171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24</xdr:row>
      <xdr:rowOff>0</xdr:rowOff>
    </xdr:from>
    <xdr:to>
      <xdr:col>9</xdr:col>
      <xdr:colOff>114300</xdr:colOff>
      <xdr:row>26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448550" y="543877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85725</xdr:colOff>
      <xdr:row>28</xdr:row>
      <xdr:rowOff>85725</xdr:rowOff>
    </xdr:from>
    <xdr:to>
      <xdr:col>20</xdr:col>
      <xdr:colOff>142875</xdr:colOff>
      <xdr:row>69</xdr:row>
      <xdr:rowOff>117476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76200</xdr:colOff>
      <xdr:row>97</xdr:row>
      <xdr:rowOff>142875</xdr:rowOff>
    </xdr:from>
    <xdr:to>
      <xdr:col>20</xdr:col>
      <xdr:colOff>133350</xdr:colOff>
      <xdr:row>139</xdr:row>
      <xdr:rowOff>12701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0.10411</cdr:x>
      <cdr:y>0.95905</cdr:y>
    </cdr:from>
    <cdr:to>
      <cdr:x>0.89805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275" y="6407037"/>
          <a:ext cx="5157474" cy="27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0.09384</cdr:x>
      <cdr:y>0.95905</cdr:y>
    </cdr:from>
    <cdr:to>
      <cdr:x>0.88778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600" y="6407037"/>
          <a:ext cx="5157474" cy="27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12</xdr:row>
      <xdr:rowOff>133350</xdr:rowOff>
    </xdr:from>
    <xdr:to>
      <xdr:col>8</xdr:col>
      <xdr:colOff>457199</xdr:colOff>
      <xdr:row>15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62725" y="35242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171450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22</xdr:row>
      <xdr:rowOff>28575</xdr:rowOff>
    </xdr:from>
    <xdr:to>
      <xdr:col>8</xdr:col>
      <xdr:colOff>495299</xdr:colOff>
      <xdr:row>24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62775" y="43434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100853</xdr:colOff>
      <xdr:row>25</xdr:row>
      <xdr:rowOff>123265</xdr:rowOff>
    </xdr:from>
    <xdr:to>
      <xdr:col>15</xdr:col>
      <xdr:colOff>100853</xdr:colOff>
      <xdr:row>56</xdr:row>
      <xdr:rowOff>45944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0.15615</cdr:x>
      <cdr:y>0.96238</cdr:y>
    </cdr:from>
    <cdr:to>
      <cdr:x>0.89485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3353" y="5469570"/>
          <a:ext cx="4983227" cy="212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0.10133</cdr:x>
      <cdr:y>0.40304</cdr:y>
    </cdr:from>
    <cdr:to>
      <cdr:x>0.98909</cdr:x>
      <cdr:y>0.95329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683561" y="2281243"/>
          <a:ext cx="5988784" cy="31144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95250</xdr:rowOff>
    </xdr:from>
    <xdr:to>
      <xdr:col>9</xdr:col>
      <xdr:colOff>85724</xdr:colOff>
      <xdr:row>26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15100" y="50577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34</xdr:row>
      <xdr:rowOff>238125</xdr:rowOff>
    </xdr:from>
    <xdr:to>
      <xdr:col>11</xdr:col>
      <xdr:colOff>666749</xdr:colOff>
      <xdr:row>36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353425" y="5743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104775</xdr:colOff>
      <xdr:row>4</xdr:row>
      <xdr:rowOff>28575</xdr:rowOff>
    </xdr:from>
    <xdr:to>
      <xdr:col>10</xdr:col>
      <xdr:colOff>339725</xdr:colOff>
      <xdr:row>35</xdr:row>
      <xdr:rowOff>47625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0.10294</cdr:x>
      <cdr:y>0.95905</cdr:y>
    </cdr:from>
    <cdr:to>
      <cdr:x>0.89688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0" y="5033358"/>
          <a:ext cx="5142349" cy="214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14</xdr:row>
      <xdr:rowOff>19050</xdr:rowOff>
    </xdr:from>
    <xdr:to>
      <xdr:col>8</xdr:col>
      <xdr:colOff>495299</xdr:colOff>
      <xdr:row>16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81700" y="27336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22</xdr:col>
      <xdr:colOff>88900</xdr:colOff>
      <xdr:row>20</xdr:row>
      <xdr:rowOff>142875</xdr:rowOff>
    </xdr:from>
    <xdr:to>
      <xdr:col>33</xdr:col>
      <xdr:colOff>92075</xdr:colOff>
      <xdr:row>43</xdr:row>
      <xdr:rowOff>142875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266700</xdr:colOff>
      <xdr:row>18</xdr:row>
      <xdr:rowOff>142875</xdr:rowOff>
    </xdr:from>
    <xdr:to>
      <xdr:col>21</xdr:col>
      <xdr:colOff>536575</xdr:colOff>
      <xdr:row>49</xdr:row>
      <xdr:rowOff>136525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0.94623</cdr:y>
    </cdr:from>
    <cdr:to>
      <cdr:x>0.80224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90900"/>
          <a:ext cx="4974510" cy="188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0.84332</cdr:x>
      <cdr:y>0.34783</cdr:y>
    </cdr:from>
    <cdr:to>
      <cdr:x>0.96621</cdr:x>
      <cdr:y>0.44293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5229226" y="1219200"/>
          <a:ext cx="7620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0.82949</cdr:x>
      <cdr:y>0.3288</cdr:y>
    </cdr:from>
    <cdr:to>
      <cdr:x>0.96928</cdr:x>
      <cdr:y>0.43478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5143501" y="1152525"/>
          <a:ext cx="8667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0.00264</cdr:x>
      <cdr:y>0.59721</cdr:y>
    </cdr:from>
    <cdr:to>
      <cdr:x>0.80867</cdr:x>
      <cdr:y>0.69582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7787" y="2994008"/>
          <a:ext cx="5430513" cy="494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447674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91375" y="5591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4</xdr:col>
      <xdr:colOff>1</xdr:colOff>
      <xdr:row>53</xdr:row>
      <xdr:rowOff>152401</xdr:rowOff>
    </xdr:from>
    <xdr:to>
      <xdr:col>17</xdr:col>
      <xdr:colOff>628650</xdr:colOff>
      <xdr:row>93</xdr:row>
      <xdr:rowOff>11891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0.96054</cdr:y>
    </cdr:from>
    <cdr:to>
      <cdr:x>0.56143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681619"/>
          <a:ext cx="4048125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27</xdr:row>
      <xdr:rowOff>0</xdr:rowOff>
    </xdr:from>
    <xdr:to>
      <xdr:col>20</xdr:col>
      <xdr:colOff>447674</xdr:colOff>
      <xdr:row>28</xdr:row>
      <xdr:rowOff>161925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448800" y="59340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95250</xdr:colOff>
      <xdr:row>27</xdr:row>
      <xdr:rowOff>19050</xdr:rowOff>
    </xdr:from>
    <xdr:to>
      <xdr:col>9</xdr:col>
      <xdr:colOff>266700</xdr:colOff>
      <xdr:row>60</xdr:row>
      <xdr:rowOff>49990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38100</xdr:colOff>
      <xdr:row>54</xdr:row>
      <xdr:rowOff>66675</xdr:rowOff>
    </xdr:from>
    <xdr:to>
      <xdr:col>6</xdr:col>
      <xdr:colOff>545769</xdr:colOff>
      <xdr:row>56</xdr:row>
      <xdr:rowOff>11940</xdr:rowOff>
    </xdr:to>
    <xdr:sp macro="" textlink="'Actividades realizadas '!$AA$5">
      <xdr:nvSpPr>
        <xdr:cNvPr id="9" name="8 CuadroTexto"/>
        <xdr:cNvSpPr txBox="1"/>
      </xdr:nvSpPr>
      <xdr:spPr>
        <a:xfrm>
          <a:off x="6896100" y="10677525"/>
          <a:ext cx="507669" cy="26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8FA61B81-AFFC-43FA-9BC9-9EBBEB779A6E}" type="TxLink">
            <a:rPr lang="es-ES" sz="1200" b="1">
              <a:solidFill>
                <a:schemeClr val="tx2">
                  <a:lumMod val="75000"/>
                </a:schemeClr>
              </a:solidFill>
            </a:rPr>
            <a:pPr algn="l"/>
            <a:t>65,1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209550</xdr:colOff>
      <xdr:row>54</xdr:row>
      <xdr:rowOff>66675</xdr:rowOff>
    </xdr:from>
    <xdr:to>
      <xdr:col>8</xdr:col>
      <xdr:colOff>215257</xdr:colOff>
      <xdr:row>56</xdr:row>
      <xdr:rowOff>2661</xdr:rowOff>
    </xdr:to>
    <xdr:sp macro="" textlink="'Actividades realizadas '!$AB$5">
      <xdr:nvSpPr>
        <xdr:cNvPr id="10" name="9 CuadroTexto"/>
        <xdr:cNvSpPr txBox="1"/>
      </xdr:nvSpPr>
      <xdr:spPr>
        <a:xfrm>
          <a:off x="7715250" y="10677525"/>
          <a:ext cx="653407" cy="259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8BF72763-4BB2-4382-80A1-63E469AA1893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7,6%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0.11833</cdr:x>
      <cdr:y>0.96054</cdr:y>
    </cdr:from>
    <cdr:to>
      <cdr:x>0.67976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1550" y="5455161"/>
          <a:ext cx="4609649" cy="224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0.65434</cdr:x>
      <cdr:y>0.781</cdr:y>
    </cdr:from>
    <cdr:to>
      <cdr:x>0.99617</cdr:x>
      <cdr:y>0.89694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886326" y="4619625"/>
          <a:ext cx="2552699" cy="6858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l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Porcentaje de turistas que realizan alguna actividad           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(Var  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        )</a:t>
          </a:r>
          <a:endParaRPr lang="es-ES" sz="12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26</xdr:row>
      <xdr:rowOff>57150</xdr:rowOff>
    </xdr:from>
    <xdr:to>
      <xdr:col>9</xdr:col>
      <xdr:colOff>85724</xdr:colOff>
      <xdr:row>28</xdr:row>
      <xdr:rowOff>88900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210300" y="5257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180975</xdr:colOff>
      <xdr:row>30</xdr:row>
      <xdr:rowOff>0</xdr:rowOff>
    </xdr:from>
    <xdr:to>
      <xdr:col>21</xdr:col>
      <xdr:colOff>19049</xdr:colOff>
      <xdr:row>69</xdr:row>
      <xdr:rowOff>21415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0.05105</cdr:x>
      <cdr:y>0.96054</cdr:y>
    </cdr:from>
    <cdr:to>
      <cdr:x>0.66817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" y="6086452"/>
          <a:ext cx="3914775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304800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447674</xdr:colOff>
      <xdr:row>25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448425" y="47053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323850</xdr:colOff>
      <xdr:row>27</xdr:row>
      <xdr:rowOff>152400</xdr:rowOff>
    </xdr:from>
    <xdr:to>
      <xdr:col>9</xdr:col>
      <xdr:colOff>209550</xdr:colOff>
      <xdr:row>64</xdr:row>
      <xdr:rowOff>38101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0.69826</cdr:x>
      <cdr:y>0.66989</cdr:y>
    </cdr:from>
    <cdr:to>
      <cdr:x>0.99867</cdr:x>
      <cdr:y>0.83092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283197" y="3962388"/>
          <a:ext cx="1842745" cy="9524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ctr"/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</a:t>
          </a:r>
          <a:r>
            <a:rPr lang="es-ES" sz="14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visita a lugares de interés</a:t>
          </a:r>
          <a:r>
            <a:rPr lang="es-ES" sz="14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turístico (         ) </a:t>
          </a:r>
          <a:endParaRPr lang="es-ES" sz="14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0.96054</cdr:y>
    </cdr:from>
    <cdr:to>
      <cdr:x>0.69419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700694"/>
          <a:ext cx="4258231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0.0698</cdr:x>
      <cdr:y>0</cdr:y>
    </cdr:from>
    <cdr:to>
      <cdr:x>0.97671</cdr:x>
      <cdr:y>0.10467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428148" y="0"/>
          <a:ext cx="5563077" cy="619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PORCENTAJE DE TURISTAS QUE VISITAN LUGARES DE INTERES</a:t>
          </a:r>
        </a:p>
      </cdr:txBody>
    </cdr:sp>
  </cdr:relSizeAnchor>
  <cdr:relSizeAnchor xmlns:cdr="http://schemas.openxmlformats.org/drawingml/2006/chartDrawing">
    <cdr:from>
      <cdr:x>0.6981</cdr:x>
      <cdr:y>0.66989</cdr:y>
    </cdr:from>
    <cdr:to>
      <cdr:x>0.77789</cdr:x>
      <cdr:y>0.72464</cdr:y>
    </cdr:to>
    <cdr:sp macro="" textlink="'Excursiones realizadas'!$AA$5">
      <cdr:nvSpPr>
        <cdr:cNvPr id="6" name="5 CuadroTexto"/>
        <cdr:cNvSpPr txBox="1"/>
      </cdr:nvSpPr>
      <cdr:spPr>
        <a:xfrm xmlns:a="http://schemas.openxmlformats.org/drawingml/2006/main">
          <a:off x="4342077" y="3962417"/>
          <a:ext cx="496280" cy="32384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2220CE0-8A18-4262-B56B-3DA628A3875A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58,9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0.8632</cdr:x>
      <cdr:y>0.781</cdr:y>
    </cdr:from>
    <cdr:to>
      <cdr:x>0.97035</cdr:x>
      <cdr:y>0.83253</cdr:y>
    </cdr:to>
    <cdr:sp macro="" textlink="'Excursiones realizadas'!$AB$5">
      <cdr:nvSpPr>
        <cdr:cNvPr id="8" name="7 CuadroTexto"/>
        <cdr:cNvSpPr txBox="1"/>
      </cdr:nvSpPr>
      <cdr:spPr>
        <a:xfrm xmlns:a="http://schemas.openxmlformats.org/drawingml/2006/main">
          <a:off x="5368970" y="4619635"/>
          <a:ext cx="666455" cy="30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15B9FDB-FBD4-4FB4-86F1-45BD97427FD8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-1,2%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24</xdr:row>
      <xdr:rowOff>66674</xdr:rowOff>
    </xdr:from>
    <xdr:to>
      <xdr:col>20</xdr:col>
      <xdr:colOff>447674</xdr:colOff>
      <xdr:row>26</xdr:row>
      <xdr:rowOff>57149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524750" y="5086349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733425</xdr:colOff>
      <xdr:row>27</xdr:row>
      <xdr:rowOff>9525</xdr:rowOff>
    </xdr:from>
    <xdr:to>
      <xdr:col>20</xdr:col>
      <xdr:colOff>314324</xdr:colOff>
      <xdr:row>66</xdr:row>
      <xdr:rowOff>30940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0.07057</cdr:x>
      <cdr:y>0.96054</cdr:y>
    </cdr:from>
    <cdr:to>
      <cdr:x>0.71021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675" y="6086452"/>
          <a:ext cx="4057650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19050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323850</xdr:rowOff>
    </xdr:from>
    <xdr:to>
      <xdr:col>9</xdr:col>
      <xdr:colOff>495299</xdr:colOff>
      <xdr:row>5</xdr:row>
      <xdr:rowOff>228600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715250" y="13525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447674</xdr:colOff>
      <xdr:row>4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667625" y="704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6</xdr:row>
      <xdr:rowOff>0</xdr:rowOff>
    </xdr:from>
    <xdr:to>
      <xdr:col>11</xdr:col>
      <xdr:colOff>723899</xdr:colOff>
      <xdr:row>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772525" y="9715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136525</xdr:colOff>
      <xdr:row>8</xdr:row>
      <xdr:rowOff>41275</xdr:rowOff>
    </xdr:from>
    <xdr:to>
      <xdr:col>10</xdr:col>
      <xdr:colOff>723900</xdr:colOff>
      <xdr:row>52</xdr:row>
      <xdr:rowOff>66675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17</xdr:row>
      <xdr:rowOff>66675</xdr:rowOff>
    </xdr:from>
    <xdr:to>
      <xdr:col>9</xdr:col>
      <xdr:colOff>180975</xdr:colOff>
      <xdr:row>19</xdr:row>
      <xdr:rowOff>95250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829425" y="4438650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603250</xdr:colOff>
      <xdr:row>34</xdr:row>
      <xdr:rowOff>69850</xdr:rowOff>
    </xdr:from>
    <xdr:to>
      <xdr:col>13</xdr:col>
      <xdr:colOff>288924</xdr:colOff>
      <xdr:row>36</xdr:row>
      <xdr:rowOff>98425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747250" y="5575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260350</xdr:colOff>
      <xdr:row>5</xdr:row>
      <xdr:rowOff>85725</xdr:rowOff>
    </xdr:from>
    <xdr:to>
      <xdr:col>11</xdr:col>
      <xdr:colOff>650875</xdr:colOff>
      <xdr:row>40</xdr:row>
      <xdr:rowOff>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460375</xdr:colOff>
      <xdr:row>33</xdr:row>
      <xdr:rowOff>104776</xdr:rowOff>
    </xdr:from>
    <xdr:to>
      <xdr:col>9</xdr:col>
      <xdr:colOff>212725</xdr:colOff>
      <xdr:row>35</xdr:row>
      <xdr:rowOff>47626</xdr:rowOff>
    </xdr:to>
    <xdr:sp macro="" textlink="'Índice satisfacción agrupad '!AA14">
      <xdr:nvSpPr>
        <xdr:cNvPr id="9" name="8 CuadroTexto"/>
        <xdr:cNvSpPr txBox="1"/>
      </xdr:nvSpPr>
      <xdr:spPr>
        <a:xfrm>
          <a:off x="6556375" y="5343526"/>
          <a:ext cx="514350" cy="260350"/>
        </a:xfrm>
        <a:prstGeom prst="rect">
          <a:avLst/>
        </a:prstGeom>
        <a:solidFill>
          <a:schemeClr val="bg1">
            <a:lumMod val="9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B85FF247-F8C8-4979-B565-FBE7F562FC42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8,40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231774</xdr:colOff>
      <xdr:row>34</xdr:row>
      <xdr:rowOff>142876</xdr:rowOff>
    </xdr:from>
    <xdr:to>
      <xdr:col>11</xdr:col>
      <xdr:colOff>69849</xdr:colOff>
      <xdr:row>36</xdr:row>
      <xdr:rowOff>85726</xdr:rowOff>
    </xdr:to>
    <xdr:sp macro="" textlink="'Índice satisfacción agrupad '!AB14">
      <xdr:nvSpPr>
        <xdr:cNvPr id="10" name="9 CuadroTexto"/>
        <xdr:cNvSpPr txBox="1"/>
      </xdr:nvSpPr>
      <xdr:spPr>
        <a:xfrm>
          <a:off x="7851774" y="5540376"/>
          <a:ext cx="600075" cy="260350"/>
        </a:xfrm>
        <a:prstGeom prst="rect">
          <a:avLst/>
        </a:prstGeom>
        <a:solidFill>
          <a:schemeClr val="bg1">
            <a:lumMod val="9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B3249441-DB01-4D26-9429-0A994598C489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-0,01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285750</xdr:colOff>
      <xdr:row>21</xdr:row>
      <xdr:rowOff>85725</xdr:rowOff>
    </xdr:from>
    <xdr:to>
      <xdr:col>10</xdr:col>
      <xdr:colOff>342950</xdr:colOff>
      <xdr:row>24</xdr:row>
      <xdr:rowOff>57162</xdr:rowOff>
    </xdr:to>
    <xdr:sp macro="" textlink="">
      <xdr:nvSpPr>
        <xdr:cNvPr id="11" name="1 Rectángulo"/>
        <xdr:cNvSpPr/>
      </xdr:nvSpPr>
      <xdr:spPr>
        <a:xfrm>
          <a:off x="1809750" y="3486150"/>
          <a:ext cx="6153200" cy="457212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0.03454</cdr:x>
      <cdr:y>0</cdr:y>
    </cdr:from>
    <cdr:to>
      <cdr:x>0.97204</cdr:x>
      <cdr:y>0.09903</cdr:y>
    </cdr:to>
    <cdr:sp macro="" textlink="'Índice satisfacción agrupad '!$C$3:$I$3">
      <cdr:nvSpPr>
        <cdr:cNvPr id="2" name="1 CuadroTexto"/>
        <cdr:cNvSpPr txBox="1"/>
      </cdr:nvSpPr>
      <cdr:spPr>
        <a:xfrm xmlns:a="http://schemas.openxmlformats.org/drawingml/2006/main">
          <a:off x="250364" y="0"/>
          <a:ext cx="6795492" cy="552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2D63FE1-F295-409E-8A76-B139B2D6ADC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ÍNDICE DE SATISFACCIÓN DE LOS TURISTAS
(escala 1-10)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0.92833</cdr:y>
    </cdr:from>
    <cdr:to>
      <cdr:x>0.97204</cdr:x>
      <cdr:y>1</cdr:y>
    </cdr:to>
    <cdr:sp macro="" textlink="'Índice satisfacción agrupad '!$C$15:$I$15">
      <cdr:nvSpPr>
        <cdr:cNvPr id="6" name="5 CuadroTexto"/>
        <cdr:cNvSpPr txBox="1"/>
      </cdr:nvSpPr>
      <cdr:spPr>
        <a:xfrm xmlns:a="http://schemas.openxmlformats.org/drawingml/2006/main">
          <a:off x="0" y="5302492"/>
          <a:ext cx="7045856" cy="39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E32C9E6F-57A1-4865-879D-BFBDAF420593}" type="TxLink">
            <a:rPr lang="es-ES" sz="800">
              <a:solidFill>
                <a:schemeClr val="tx2">
                  <a:lumMod val="75000"/>
                </a:schemeClr>
              </a:solidFill>
            </a:rPr>
            <a:pPr/>
            <a:t>*El Índice de satisfacción corresponde a la media de todos los factores.  La satisfacción global percibida es un índice dado por el turista, (se comienza a medir en 2009)
Fuente: Encuesta al Turismo Receptivo Cabildo Tenerife. Elaboración: Turismo de Tene</a:t>
          </a:fld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0.64915</cdr:x>
      <cdr:y>0.74616</cdr:y>
    </cdr:from>
    <cdr:to>
      <cdr:x>1</cdr:x>
      <cdr:y>0.93227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4705350" y="4162436"/>
          <a:ext cx="2543175" cy="10382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s-ES" sz="1400" b="1">
              <a:solidFill>
                <a:schemeClr val="tx2">
                  <a:lumMod val="75000"/>
                </a:schemeClr>
              </a:solidFill>
            </a:rPr>
            <a:t>Satisfacción</a:t>
          </a:r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global percibida:</a:t>
          </a:r>
        </a:p>
        <a:p xmlns:a="http://schemas.openxmlformats.org/drawingml/2006/main">
          <a:pPr algn="l"/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         puntos. </a:t>
          </a:r>
        </a:p>
        <a:p xmlns:a="http://schemas.openxmlformats.org/drawingml/2006/main">
          <a:pPr algn="l"/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Diferencia 11/10: </a:t>
          </a:r>
          <a:r>
            <a:rPr lang="es-ES" sz="1400" b="1">
              <a:solidFill>
                <a:schemeClr val="tx2">
                  <a:lumMod val="75000"/>
                </a:schemeClr>
              </a:solidFill>
            </a:rPr>
            <a:t>          puntos</a:t>
          </a:r>
        </a:p>
      </cdr:txBody>
    </cdr: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2</xdr:row>
      <xdr:rowOff>0</xdr:rowOff>
    </xdr:from>
    <xdr:to>
      <xdr:col>6</xdr:col>
      <xdr:colOff>95249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667375" y="4114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22</xdr:row>
      <xdr:rowOff>95250</xdr:rowOff>
    </xdr:from>
    <xdr:to>
      <xdr:col>7</xdr:col>
      <xdr:colOff>95250</xdr:colOff>
      <xdr:row>24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4552950" y="5172075"/>
          <a:ext cx="0" cy="2952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95250</xdr:colOff>
      <xdr:row>25</xdr:row>
      <xdr:rowOff>0</xdr:rowOff>
    </xdr:from>
    <xdr:to>
      <xdr:col>15</xdr:col>
      <xdr:colOff>514349</xdr:colOff>
      <xdr:row>64</xdr:row>
      <xdr:rowOff>21415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0.02102</cdr:x>
      <cdr:y>0.96054</cdr:y>
    </cdr:from>
    <cdr:to>
      <cdr:x>0.65916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50" y="6086452"/>
          <a:ext cx="4048125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52</xdr:row>
      <xdr:rowOff>9525</xdr:rowOff>
    </xdr:from>
    <xdr:to>
      <xdr:col>31</xdr:col>
      <xdr:colOff>447674</xdr:colOff>
      <xdr:row>54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4878050" y="10896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28</xdr:col>
      <xdr:colOff>771525</xdr:colOff>
      <xdr:row>0</xdr:row>
      <xdr:rowOff>142875</xdr:rowOff>
    </xdr:from>
    <xdr:to>
      <xdr:col>31</xdr:col>
      <xdr:colOff>447674</xdr:colOff>
      <xdr:row>1</xdr:row>
      <xdr:rowOff>333375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14878050" y="1428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397112</xdr:colOff>
      <xdr:row>5</xdr:row>
      <xdr:rowOff>136525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7625"/>
          <a:ext cx="1159112" cy="898525"/>
        </a:xfrm>
        <a:prstGeom prst="rect">
          <a:avLst/>
        </a:prstGeom>
      </xdr:spPr>
    </xdr:pic>
    <xdr:clientData/>
  </xdr:twoCellAnchor>
  <xdr:twoCellAnchor>
    <xdr:from>
      <xdr:col>1</xdr:col>
      <xdr:colOff>2057400</xdr:colOff>
      <xdr:row>37</xdr:row>
      <xdr:rowOff>19050</xdr:rowOff>
    </xdr:from>
    <xdr:to>
      <xdr:col>20</xdr:col>
      <xdr:colOff>190500</xdr:colOff>
      <xdr:row>61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0.04895</cdr:x>
      <cdr:y>0.95108</cdr:y>
    </cdr:from>
    <cdr:to>
      <cdr:x>0.39754</cdr:x>
      <cdr:y>0.98692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375" y="3768578"/>
          <a:ext cx="2374029" cy="142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</a:t>
          </a:r>
          <a:r>
            <a:rPr lang="es-ES" sz="800">
              <a:latin typeface="+mn-lt"/>
              <a:ea typeface="+mn-ea"/>
              <a:cs typeface="+mn-cs"/>
            </a:rPr>
            <a:t>Encuesta al Turismo Receptivo</a:t>
          </a: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&#225;lisis%20de%20las%20Encuestas%202011%20Enero-Septiembre%20%20(genera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zacione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Edad"/>
      <sheetName val="td edad"/>
      <sheetName val="EDAD GRAFICA 1 "/>
      <sheetName val="EDAD GRAFICA 2 "/>
      <sheetName val="edad por mercados"/>
      <sheetName val="td edad mercados"/>
      <sheetName val="GRAFICA EDAD POR MERCADOS"/>
      <sheetName val="renta media"/>
      <sheetName val="td renta media"/>
      <sheetName val="renta nacionalidades"/>
      <sheetName val="td renta nacionalidades"/>
      <sheetName val="GRAFICO RENTA X NACIONAL"/>
      <sheetName val="ACOMPAÑANTES "/>
      <sheetName val="td acompañantes"/>
      <sheetName val="GRAFICA Acompañantes"/>
      <sheetName val="GASTO"/>
      <sheetName val="GASTO origen desglose"/>
      <sheetName val="td gasto"/>
      <sheetName val="GRAFICA GASTO"/>
      <sheetName val="Evolución gasto (nacionalidad) "/>
      <sheetName val="td evolución gato nacionalidad"/>
      <sheetName val="Gasto partidas"/>
      <sheetName val="GRAFICA GASTO PARTIDA"/>
      <sheetName val="td gasto partidas"/>
      <sheetName val="Gasto partidas QUIENES GASTAN"/>
      <sheetName val="td gasto partidas QUIENES GASTA"/>
      <sheetName val="Gasto y estimación de ingresos "/>
      <sheetName val="estimación de ingresos por merc"/>
      <sheetName val="estimación ingresos partida (2)"/>
      <sheetName val="GRAFICA GASTO PARTIDA ing"/>
      <sheetName val="td gasto esti ingresos"/>
      <sheetName val="Gasto Actividad"/>
      <sheetName val="td gasto Actividades"/>
      <sheetName val="fidelidad"/>
      <sheetName val="td fidelidad"/>
      <sheetName val="GRAFICA FIDELIDAD"/>
      <sheetName val="Zonas de aloja Total y País "/>
      <sheetName val="td zonas alojamiento"/>
      <sheetName val="GRAFICA ZONAS ALOJA PAIS"/>
      <sheetName val="Tipo de alojamiento"/>
      <sheetName val="td tipología alojamiento"/>
      <sheetName val="gráfica tipo alojamiento"/>
      <sheetName val="estancia media nacionalidades"/>
      <sheetName val="td estancia media nacionalidad"/>
      <sheetName val="GRAFICA estancia media nac"/>
      <sheetName val="uso coche alquiler"/>
      <sheetName val="uso coche "/>
      <sheetName val="fórmula de contratación(antigua"/>
      <sheetName val="fórmde contratación(new version"/>
      <sheetName val="td formula de contratación"/>
      <sheetName val="fórmula de contratación por mer"/>
      <sheetName val="td fórmula de cotratación merca"/>
      <sheetName val="transfer"/>
      <sheetName val="td transfer"/>
      <sheetName val="Servi contrata origen "/>
      <sheetName val="td servicios contratados en ori"/>
      <sheetName val="Gasto diario según SS contrata "/>
      <sheetName val="escala nacionalidad"/>
      <sheetName val="td escala nacionalidad"/>
      <sheetName val="GRAFICA ESCALA nac"/>
      <sheetName val="Uso de internet"/>
      <sheetName val="td uso de internet"/>
      <sheetName val="internet nacionalidad"/>
      <sheetName val="td internet nacionalidad"/>
      <sheetName val="Actividades realizadas "/>
      <sheetName val="td actividades realizadas"/>
      <sheetName val="Actividades realizadas valoraci"/>
      <sheetName val="td act valoración"/>
      <sheetName val="actividades nacionalidad"/>
      <sheetName val="td actividades nacionalidades"/>
      <sheetName val="Excursiones realizadas"/>
      <sheetName val="td excursiones realizadas"/>
      <sheetName val="excursiones nacionalidad"/>
      <sheetName val="td excursiones nacionalidades"/>
      <sheetName val="excursiones realizadas valoraci"/>
      <sheetName val="td excursiones valoración"/>
      <sheetName val="Motivación(ANTIGUA"/>
      <sheetName val="Motivación NUEVA"/>
      <sheetName val="td motivación antigua"/>
      <sheetName val="td motivación nueva"/>
      <sheetName val="gráfica motivación"/>
      <sheetName val="Índice satisfacción agrupad "/>
      <sheetName val="td indice satisfacción agrupada"/>
      <sheetName val="grafica indice de satisfacción"/>
      <sheetName val="IMPORTANCIA FACTORES"/>
      <sheetName val="td importancia factores"/>
      <sheetName val="satisfacción nacionalidad"/>
      <sheetName val="satisfacción nacionalidad "/>
      <sheetName val="td satisfación nacionalidades"/>
      <sheetName val="satisfacción"/>
      <sheetName val="td satisfacción"/>
      <sheetName val="td aspectos negativos"/>
      <sheetName val="aspectos negativos"/>
      <sheetName val="actualizaciones"/>
    </sheetNames>
    <sheetDataSet>
      <sheetData sheetId="0" refreshError="1"/>
      <sheetData sheetId="1">
        <row r="4">
          <cell r="E4">
            <v>2009</v>
          </cell>
          <cell r="F4">
            <v>2010</v>
          </cell>
          <cell r="L4" t="str">
            <v>Invierno 10-11</v>
          </cell>
          <cell r="Q4" t="str">
            <v>I semestre 2011</v>
          </cell>
          <cell r="V4" t="str">
            <v>Ene-Sep 2011</v>
          </cell>
          <cell r="Z4" t="str">
            <v>Verano 2011</v>
          </cell>
        </row>
        <row r="5">
          <cell r="B5" t="str">
            <v>25 años y menos</v>
          </cell>
          <cell r="E5">
            <v>9.7727272727272734</v>
          </cell>
          <cell r="F5">
            <v>10.018181818181818</v>
          </cell>
          <cell r="L5">
            <v>7.0246015782144511</v>
          </cell>
          <cell r="Q5">
            <v>10.843373493975903</v>
          </cell>
          <cell r="V5">
            <v>12.53536720383811</v>
          </cell>
          <cell r="Z5">
            <v>16.744441394455119</v>
          </cell>
        </row>
        <row r="6">
          <cell r="B6" t="str">
            <v>26 a 30 años</v>
          </cell>
          <cell r="E6">
            <v>9.9727272727272727</v>
          </cell>
          <cell r="F6">
            <v>9.7363636363636363</v>
          </cell>
          <cell r="L6">
            <v>8.138635308680179</v>
          </cell>
          <cell r="Q6">
            <v>10.222138554216867</v>
          </cell>
          <cell r="V6">
            <v>11.784967400664287</v>
          </cell>
          <cell r="Z6">
            <v>14.987647543233599</v>
          </cell>
        </row>
        <row r="7">
          <cell r="B7" t="str">
            <v>31 a 45 años</v>
          </cell>
          <cell r="E7">
            <v>25.672727272727272</v>
          </cell>
          <cell r="F7">
            <v>28.063636363636363</v>
          </cell>
          <cell r="L7">
            <v>27.231935633606685</v>
          </cell>
          <cell r="Q7">
            <v>27.315512048192772</v>
          </cell>
          <cell r="V7">
            <v>30.581867388362653</v>
          </cell>
          <cell r="Z7">
            <v>35.547625583310456</v>
          </cell>
        </row>
        <row r="8">
          <cell r="B8" t="str">
            <v>46 a 50 años</v>
          </cell>
          <cell r="E8">
            <v>10.190909090909091</v>
          </cell>
          <cell r="F8">
            <v>10.154545454545454</v>
          </cell>
          <cell r="L8">
            <v>9.9025220485842489</v>
          </cell>
          <cell r="Q8">
            <v>9.4691265060240966</v>
          </cell>
          <cell r="V8">
            <v>11.022265961372863</v>
          </cell>
          <cell r="Z8">
            <v>12.764205325281361</v>
          </cell>
        </row>
        <row r="9">
          <cell r="B9" t="str">
            <v>51 a 60 años</v>
          </cell>
          <cell r="E9">
            <v>18.690909090909091</v>
          </cell>
          <cell r="F9">
            <v>18.054545454545455</v>
          </cell>
          <cell r="L9">
            <v>20.129970601887667</v>
          </cell>
          <cell r="Q9">
            <v>17.789909638554217</v>
          </cell>
          <cell r="V9">
            <v>15.770697502767868</v>
          </cell>
          <cell r="Z9">
            <v>12.270107054625308</v>
          </cell>
        </row>
        <row r="10">
          <cell r="B10" t="str">
            <v>61 y más años</v>
          </cell>
          <cell r="E10">
            <v>20.254545454545454</v>
          </cell>
          <cell r="F10">
            <v>19.018181818181819</v>
          </cell>
          <cell r="L10">
            <v>24.26117901903141</v>
          </cell>
          <cell r="Q10">
            <v>22.439759036144579</v>
          </cell>
          <cell r="V10">
            <v>16.644113667117725</v>
          </cell>
          <cell r="Z10">
            <v>6.505627230304694</v>
          </cell>
        </row>
        <row r="11">
          <cell r="B11" t="str">
            <v>no contesta</v>
          </cell>
          <cell r="E11">
            <v>5.4454545454545453</v>
          </cell>
          <cell r="F11">
            <v>4.9545454545454541</v>
          </cell>
          <cell r="L11">
            <v>3.3111558099953582</v>
          </cell>
          <cell r="Q11">
            <v>1.9201807228915662</v>
          </cell>
          <cell r="V11">
            <v>1.6607208758764915</v>
          </cell>
          <cell r="Z11">
            <v>1.1803458687894592</v>
          </cell>
        </row>
      </sheetData>
      <sheetData sheetId="2"/>
      <sheetData sheetId="3" refreshError="1"/>
      <sheetData sheetId="4" refreshError="1"/>
      <sheetData sheetId="5">
        <row r="6">
          <cell r="V6" t="str">
            <v>Ene-Sep 2011</v>
          </cell>
          <cell r="X6" t="str">
            <v>Dif 11/10</v>
          </cell>
          <cell r="Z6" t="str">
            <v>Verano 2011</v>
          </cell>
          <cell r="AA6" t="str">
            <v>Dif 11/10</v>
          </cell>
        </row>
        <row r="7">
          <cell r="B7" t="str">
            <v>Dinamarca</v>
          </cell>
          <cell r="V7">
            <v>47.3611111111111</v>
          </cell>
          <cell r="X7">
            <v>-3.3888888888889213</v>
          </cell>
          <cell r="Z7">
            <v>39.666666666666664</v>
          </cell>
          <cell r="AA7">
            <v>0.55555555555554292</v>
          </cell>
        </row>
        <row r="8">
          <cell r="B8" t="str">
            <v>Reino Unido</v>
          </cell>
          <cell r="V8">
            <v>47.058969804618123</v>
          </cell>
          <cell r="X8">
            <v>-1.7405872274970591</v>
          </cell>
          <cell r="Z8">
            <v>42.176169590643255</v>
          </cell>
          <cell r="AA8">
            <v>-2.1203087058349794</v>
          </cell>
        </row>
        <row r="9">
          <cell r="B9" t="str">
            <v>Noruega</v>
          </cell>
          <cell r="V9">
            <v>46.72727272727272</v>
          </cell>
          <cell r="X9">
            <v>-3.5683794466403285</v>
          </cell>
          <cell r="Z9">
            <v>40.200000000000003</v>
          </cell>
          <cell r="AA9">
            <v>-6.0727272727272705</v>
          </cell>
        </row>
        <row r="10">
          <cell r="B10" t="str">
            <v>Suecia</v>
          </cell>
          <cell r="V10">
            <v>46.362162162162157</v>
          </cell>
          <cell r="X10">
            <v>-6.8285594873223303</v>
          </cell>
          <cell r="Z10">
            <v>52.8</v>
          </cell>
          <cell r="AA10">
            <v>13.890909090909091</v>
          </cell>
        </row>
        <row r="11">
          <cell r="B11" t="str">
            <v>Total nórdicos</v>
          </cell>
          <cell r="V11">
            <v>46.164404223227756</v>
          </cell>
          <cell r="X11">
            <v>-4.9419787554956613</v>
          </cell>
          <cell r="Z11">
            <v>41.446428571428562</v>
          </cell>
          <cell r="AA11">
            <v>0.42142857142856371</v>
          </cell>
        </row>
        <row r="12">
          <cell r="B12" t="str">
            <v>Francia</v>
          </cell>
          <cell r="V12">
            <v>45.515679442508727</v>
          </cell>
          <cell r="X12">
            <v>-3.4456732144960966</v>
          </cell>
          <cell r="Z12">
            <v>39.78181818181816</v>
          </cell>
          <cell r="AA12">
            <v>-6.4479115479115805</v>
          </cell>
        </row>
        <row r="13">
          <cell r="B13" t="str">
            <v>Bélgica</v>
          </cell>
          <cell r="V13">
            <v>45.386178861788615</v>
          </cell>
          <cell r="X13">
            <v>-3.534613217419313</v>
          </cell>
          <cell r="Z13">
            <v>39.666666666666664</v>
          </cell>
          <cell r="AA13">
            <v>-5.1963470319634624</v>
          </cell>
        </row>
        <row r="14">
          <cell r="B14" t="str">
            <v>Finlandia</v>
          </cell>
          <cell r="V14">
            <v>44.649214659685875</v>
          </cell>
          <cell r="X14">
            <v>-4.8128106567698481</v>
          </cell>
          <cell r="Z14">
            <v>45.5</v>
          </cell>
          <cell r="AA14">
            <v>45.5</v>
          </cell>
        </row>
        <row r="15">
          <cell r="B15" t="str">
            <v>Alemania</v>
          </cell>
          <cell r="V15">
            <v>44.51938775510208</v>
          </cell>
          <cell r="X15">
            <v>-2.3535114045617789</v>
          </cell>
          <cell r="Z15">
            <v>38.537662337662383</v>
          </cell>
          <cell r="AA15">
            <v>-1.3524475524474724</v>
          </cell>
        </row>
        <row r="16">
          <cell r="B16" t="str">
            <v xml:space="preserve">Irlanda </v>
          </cell>
          <cell r="V16">
            <v>44.010869565217398</v>
          </cell>
          <cell r="X16">
            <v>2.5066678845451307</v>
          </cell>
          <cell r="Z16">
            <v>36.838709677419345</v>
          </cell>
          <cell r="AA16">
            <v>-0.38856304985337431</v>
          </cell>
        </row>
        <row r="17">
          <cell r="B17" t="str">
            <v>Todos los países</v>
          </cell>
          <cell r="V17">
            <v>43.688516387290363</v>
          </cell>
          <cell r="X17">
            <v>-1.2350814151882759</v>
          </cell>
          <cell r="Z17">
            <v>39.12833333333348</v>
          </cell>
          <cell r="AA17">
            <v>-0.83733314098844858</v>
          </cell>
        </row>
        <row r="18">
          <cell r="B18" t="str">
            <v>Holanda</v>
          </cell>
          <cell r="V18">
            <v>43.658273381294983</v>
          </cell>
          <cell r="X18">
            <v>-0.61731716988610685</v>
          </cell>
          <cell r="Z18">
            <v>39.327586206896548</v>
          </cell>
          <cell r="AA18">
            <v>2.7413793103448327</v>
          </cell>
        </row>
        <row r="19">
          <cell r="B19" t="str">
            <v>Suiza + Austria</v>
          </cell>
          <cell r="V19">
            <v>42.582608695652176</v>
          </cell>
          <cell r="X19">
            <v>-0.80628019323671651</v>
          </cell>
          <cell r="Z19">
            <v>35.56</v>
          </cell>
          <cell r="AA19">
            <v>-1.6958139534883756</v>
          </cell>
        </row>
        <row r="20">
          <cell r="B20" t="str">
            <v>Italia</v>
          </cell>
          <cell r="V20">
            <v>39.609090909090867</v>
          </cell>
          <cell r="X20">
            <v>-3.0828009828010039</v>
          </cell>
          <cell r="Z20">
            <v>35.894230769230774</v>
          </cell>
          <cell r="AA20">
            <v>-3.3794534412955599</v>
          </cell>
        </row>
        <row r="21">
          <cell r="B21" t="str">
            <v>Península</v>
          </cell>
          <cell r="V21">
            <v>39.266391021854687</v>
          </cell>
          <cell r="X21">
            <v>0.92792948339311465</v>
          </cell>
          <cell r="Z21">
            <v>36.765575501583932</v>
          </cell>
          <cell r="AA21">
            <v>0.64134103089274674</v>
          </cell>
        </row>
        <row r="22">
          <cell r="B22" t="str">
            <v>España</v>
          </cell>
          <cell r="V22">
            <v>39.093076049943178</v>
          </cell>
          <cell r="X22">
            <v>0.89250705990056645</v>
          </cell>
          <cell r="Z22">
            <v>36.689092762487284</v>
          </cell>
          <cell r="AA22">
            <v>0.66895853429937091</v>
          </cell>
        </row>
        <row r="23">
          <cell r="B23" t="str">
            <v>Rusia</v>
          </cell>
          <cell r="V23">
            <v>36.35714285714284</v>
          </cell>
          <cell r="X23">
            <v>-2.7881562881562942</v>
          </cell>
          <cell r="Z23">
            <v>35.166666666666679</v>
          </cell>
          <cell r="AA23">
            <v>-1.5416666666666501</v>
          </cell>
        </row>
        <row r="24">
          <cell r="B24" t="str">
            <v>Canarias</v>
          </cell>
          <cell r="V24">
            <v>34.840579710144922</v>
          </cell>
          <cell r="X24">
            <v>-0.40410114091891813</v>
          </cell>
          <cell r="Z24">
            <v>34.558823529411768</v>
          </cell>
          <cell r="AA24">
            <v>0.96698679471789006</v>
          </cell>
        </row>
      </sheetData>
      <sheetData sheetId="6"/>
      <sheetData sheetId="7" refreshError="1"/>
      <sheetData sheetId="8" refreshError="1"/>
      <sheetData sheetId="9"/>
      <sheetData sheetId="10">
        <row r="54">
          <cell r="T54" t="str">
            <v>Ene-Sep 2011</v>
          </cell>
          <cell r="V54" t="str">
            <v>Verano 2011</v>
          </cell>
        </row>
        <row r="55">
          <cell r="C55" t="str">
            <v>Noruega</v>
          </cell>
          <cell r="T55">
            <v>76162.500000000029</v>
          </cell>
          <cell r="V55">
            <v>71571.42857142858</v>
          </cell>
        </row>
        <row r="56">
          <cell r="C56" t="str">
            <v>Dinamarca</v>
          </cell>
          <cell r="T56">
            <v>74570.247933884282</v>
          </cell>
          <cell r="V56">
            <v>81575</v>
          </cell>
        </row>
        <row r="57">
          <cell r="C57" t="str">
            <v>Total nórdicos</v>
          </cell>
          <cell r="T57">
            <v>66635.964912280775</v>
          </cell>
          <cell r="V57">
            <v>73209.302325581375</v>
          </cell>
        </row>
        <row r="58">
          <cell r="C58" t="str">
            <v>Suecia</v>
          </cell>
          <cell r="T58">
            <v>60321.656050955433</v>
          </cell>
          <cell r="V58">
            <v>55200</v>
          </cell>
        </row>
        <row r="59">
          <cell r="C59" t="str">
            <v>Finlandia</v>
          </cell>
          <cell r="T59">
            <v>60171.511627906963</v>
          </cell>
          <cell r="V59">
            <v>59625</v>
          </cell>
        </row>
        <row r="60">
          <cell r="C60" t="str">
            <v>Holanda</v>
          </cell>
          <cell r="T60">
            <v>58932.432432432448</v>
          </cell>
          <cell r="V60">
            <v>50174.157303370783</v>
          </cell>
        </row>
        <row r="61">
          <cell r="C61" t="str">
            <v>Suiza + Austria</v>
          </cell>
          <cell r="T61">
            <v>57499.999999999985</v>
          </cell>
          <cell r="V61">
            <v>56937.5</v>
          </cell>
        </row>
        <row r="62">
          <cell r="C62" t="str">
            <v>Alemania</v>
          </cell>
          <cell r="T62">
            <v>53622.093023255838</v>
          </cell>
          <cell r="V62">
            <v>55295.608108108085</v>
          </cell>
        </row>
        <row r="63">
          <cell r="C63" t="str">
            <v>Reino Unido</v>
          </cell>
          <cell r="T63">
            <v>51560.302685109738</v>
          </cell>
          <cell r="V63">
            <v>52086.499999999993</v>
          </cell>
        </row>
        <row r="64">
          <cell r="C64" t="str">
            <v>Bélgica</v>
          </cell>
          <cell r="T64">
            <v>51181.318681318669</v>
          </cell>
          <cell r="V64">
            <v>48538.961038961039</v>
          </cell>
        </row>
        <row r="65">
          <cell r="C65" t="str">
            <v>Todos los países</v>
          </cell>
          <cell r="T65">
            <v>49083.869277197031</v>
          </cell>
          <cell r="V65">
            <v>47171.357423152353</v>
          </cell>
        </row>
        <row r="66">
          <cell r="C66" t="str">
            <v xml:space="preserve">Irlanda </v>
          </cell>
          <cell r="T66">
            <v>48942.307692307695</v>
          </cell>
          <cell r="V66">
            <v>50820</v>
          </cell>
        </row>
        <row r="67">
          <cell r="C67" t="str">
            <v>Francia</v>
          </cell>
          <cell r="T67">
            <v>48575.697211155362</v>
          </cell>
          <cell r="V67">
            <v>45212.121212121216</v>
          </cell>
        </row>
        <row r="68">
          <cell r="C68" t="str">
            <v>Península</v>
          </cell>
          <cell r="T68">
            <v>39352.585627938315</v>
          </cell>
          <cell r="V68">
            <v>39908.595641646461</v>
          </cell>
        </row>
        <row r="69">
          <cell r="C69" t="str">
            <v>España</v>
          </cell>
          <cell r="T69">
            <v>38981.970379909799</v>
          </cell>
          <cell r="V69">
            <v>39583.430571761965</v>
          </cell>
        </row>
        <row r="70">
          <cell r="C70" t="str">
            <v>Italia</v>
          </cell>
          <cell r="T70">
            <v>38126.404494382012</v>
          </cell>
          <cell r="V70">
            <v>35500</v>
          </cell>
        </row>
        <row r="71">
          <cell r="C71" t="str">
            <v>Rusia</v>
          </cell>
          <cell r="T71">
            <v>33887.499999999993</v>
          </cell>
          <cell r="V71">
            <v>34389.534883720939</v>
          </cell>
        </row>
        <row r="72">
          <cell r="C72" t="str">
            <v>Canarias</v>
          </cell>
          <cell r="T72">
            <v>30359.374999999996</v>
          </cell>
          <cell r="V72">
            <v>30919.354838709678</v>
          </cell>
        </row>
      </sheetData>
      <sheetData sheetId="11"/>
      <sheetData sheetId="12" refreshError="1"/>
      <sheetData sheetId="13">
        <row r="4">
          <cell r="C4" t="str">
            <v>RELACIÓN CON LOS ACOMPAÑANTES DE LOS TURISTAS EN TENERIFE (%)</v>
          </cell>
        </row>
        <row r="5">
          <cell r="V5" t="str">
            <v>Ene-Sep 2010</v>
          </cell>
          <cell r="W5" t="str">
            <v>Ene-Sep 2011</v>
          </cell>
          <cell r="Y5" t="str">
            <v>Var 11/10</v>
          </cell>
          <cell r="Z5" t="str">
            <v>Verano 2010</v>
          </cell>
          <cell r="AA5" t="str">
            <v>Verano 2011</v>
          </cell>
          <cell r="AB5" t="str">
            <v>Var.11/10</v>
          </cell>
        </row>
        <row r="6">
          <cell r="C6" t="str">
            <v>Pareja</v>
          </cell>
          <cell r="V6">
            <v>55.73770491803279</v>
          </cell>
          <cell r="W6">
            <v>52.011317505228199</v>
          </cell>
          <cell r="Y6">
            <v>-6.6855774170905935E-2</v>
          </cell>
          <cell r="Z6">
            <v>51.041956098916366</v>
          </cell>
          <cell r="AA6">
            <v>46.747186384847652</v>
          </cell>
          <cell r="AB6">
            <v>-8.4141949923425718E-2</v>
          </cell>
        </row>
        <row r="7">
          <cell r="C7" t="str">
            <v>Pareja e hijos</v>
          </cell>
          <cell r="V7">
            <v>17.352762598664238</v>
          </cell>
          <cell r="W7">
            <v>19.411981793578548</v>
          </cell>
          <cell r="Y7">
            <v>0.11866809006381618</v>
          </cell>
          <cell r="Z7">
            <v>22.61739372047791</v>
          </cell>
          <cell r="AA7">
            <v>25.418611034861378</v>
          </cell>
          <cell r="AB7">
            <v>0.1238523478435638</v>
          </cell>
        </row>
        <row r="8">
          <cell r="C8" t="str">
            <v>Amigos</v>
          </cell>
          <cell r="V8">
            <v>9.1317547055251982</v>
          </cell>
          <cell r="W8">
            <v>9.2754336326731455</v>
          </cell>
          <cell r="Y8">
            <v>1.5733988897118856E-2</v>
          </cell>
          <cell r="Z8">
            <v>9.1692136704640177</v>
          </cell>
          <cell r="AA8">
            <v>8.0428218501235254</v>
          </cell>
          <cell r="AB8">
            <v>-0.12284497458804344</v>
          </cell>
        </row>
        <row r="9">
          <cell r="C9" t="str">
            <v>Otros familiares</v>
          </cell>
          <cell r="V9">
            <v>6.6909532483302971</v>
          </cell>
          <cell r="W9">
            <v>5.7694673391561073</v>
          </cell>
          <cell r="Y9">
            <v>-0.13772116991015337</v>
          </cell>
          <cell r="Z9">
            <v>5.2236732425673802</v>
          </cell>
          <cell r="AA9">
            <v>6.8075761734833931</v>
          </cell>
          <cell r="AB9">
            <v>0.3032163110833368</v>
          </cell>
        </row>
        <row r="10">
          <cell r="C10" t="str">
            <v>Sólo</v>
          </cell>
          <cell r="V10">
            <v>5.1123254401942928</v>
          </cell>
          <cell r="W10">
            <v>5.1789888055111328</v>
          </cell>
          <cell r="Y10">
            <v>1.3039734284659765E-2</v>
          </cell>
          <cell r="Z10">
            <v>4.1678243956654626</v>
          </cell>
          <cell r="AA10">
            <v>4.282185012352457</v>
          </cell>
          <cell r="AB10">
            <v>2.7438923963766237E-2</v>
          </cell>
        </row>
        <row r="11">
          <cell r="C11" t="str">
            <v>Con hijos/nietos (sin pareja)</v>
          </cell>
          <cell r="V11">
            <v>2.7808136004857316</v>
          </cell>
          <cell r="W11">
            <v>3.7643006519867144</v>
          </cell>
          <cell r="Y11">
            <v>0.35366881524500404</v>
          </cell>
          <cell r="Z11">
            <v>2.7229786051681022</v>
          </cell>
          <cell r="AA11">
            <v>4.3096349162777932</v>
          </cell>
          <cell r="AB11">
            <v>0.58269143506977317</v>
          </cell>
        </row>
        <row r="12">
          <cell r="C12" t="str">
            <v>Con madre y/o padre**</v>
          </cell>
          <cell r="V12" t="str">
            <v>-</v>
          </cell>
          <cell r="W12">
            <v>2.7924713986960268</v>
          </cell>
          <cell r="Y12" t="str">
            <v>-</v>
          </cell>
          <cell r="Z12">
            <v>2.2784106696304529</v>
          </cell>
          <cell r="AA12">
            <v>2.3332418336535823</v>
          </cell>
          <cell r="AB12">
            <v>2.406553162429792E-2</v>
          </cell>
        </row>
        <row r="13">
          <cell r="C13" t="str">
            <v>Otras relaciones</v>
          </cell>
          <cell r="V13">
            <v>0.94717668488160289</v>
          </cell>
          <cell r="W13">
            <v>1.1809570672899496</v>
          </cell>
          <cell r="Y13">
            <v>0.24681813450419687</v>
          </cell>
          <cell r="Z13">
            <v>0.80577938316198949</v>
          </cell>
          <cell r="AA13">
            <v>1.5371946198188307</v>
          </cell>
          <cell r="AB13">
            <v>0.90771152990619686</v>
          </cell>
        </row>
        <row r="14">
          <cell r="C14" t="str">
            <v>Turismo familiar*</v>
          </cell>
          <cell r="V14">
            <v>20.133576199149971</v>
          </cell>
          <cell r="W14">
            <v>23.176282445565263</v>
          </cell>
          <cell r="Y14">
            <v>0.15112597068293088</v>
          </cell>
          <cell r="Z14">
            <v>25.340372325646012</v>
          </cell>
          <cell r="AA14">
            <v>29.728245951139172</v>
          </cell>
          <cell r="AB14">
            <v>0.17315742519901178</v>
          </cell>
        </row>
        <row r="15">
          <cell r="C15" t="str">
            <v>No contesta</v>
          </cell>
          <cell r="V15">
            <v>1.2507589556769885</v>
          </cell>
          <cell r="W15">
            <v>0.61508180588018202</v>
          </cell>
          <cell r="Y15">
            <v>-0.50823313869676712</v>
          </cell>
          <cell r="Z15">
            <v>1.972770213948319</v>
          </cell>
          <cell r="AA15">
            <v>0.52154817458138891</v>
          </cell>
          <cell r="AB15">
            <v>-0.73562649572980021</v>
          </cell>
        </row>
      </sheetData>
      <sheetData sheetId="14"/>
      <sheetData sheetId="15" refreshError="1"/>
      <sheetData sheetId="16">
        <row r="3">
          <cell r="C3" t="str">
            <v>EVOLUCIÓN GASTO MEDIO DE LOS TURISTAS EN TENERIFE</v>
          </cell>
        </row>
        <row r="5">
          <cell r="V5" t="str">
            <v>Ene-Sep 2010</v>
          </cell>
          <cell r="W5" t="str">
            <v>Ene-Sep 2011</v>
          </cell>
          <cell r="Y5" t="str">
            <v>Var.11/10</v>
          </cell>
          <cell r="Z5" t="str">
            <v>Verano 2010</v>
          </cell>
          <cell r="AA5" t="str">
            <v>Verano 2011</v>
          </cell>
          <cell r="AB5" t="str">
            <v>Var.11/10</v>
          </cell>
        </row>
        <row r="6">
          <cell r="C6" t="str">
            <v>Gasto en origen</v>
          </cell>
          <cell r="V6">
            <v>643.49693516063758</v>
          </cell>
          <cell r="W6">
            <v>666.1438742871959</v>
          </cell>
          <cell r="Y6">
            <v>3.5193546214645099E-2</v>
          </cell>
          <cell r="Z6">
            <v>653.27823761341426</v>
          </cell>
          <cell r="AA6">
            <v>662.67631546051541</v>
          </cell>
          <cell r="AB6">
            <v>1.4386026207507951E-2</v>
          </cell>
        </row>
        <row r="7">
          <cell r="C7" t="str">
            <v>Gasto en destino</v>
          </cell>
          <cell r="V7">
            <v>360.7571754844401</v>
          </cell>
          <cell r="W7">
            <v>349.58474805436026</v>
          </cell>
          <cell r="Y7">
            <v>-3.0969383810805717E-2</v>
          </cell>
          <cell r="Z7">
            <v>362.15058280513063</v>
          </cell>
          <cell r="AA7">
            <v>351.68688092739171</v>
          </cell>
          <cell r="AB7">
            <v>-2.8893234954061375E-2</v>
          </cell>
        </row>
        <row r="10">
          <cell r="V10" t="str">
            <v>Ene-Sep 2010</v>
          </cell>
          <cell r="W10" t="str">
            <v>Ene-Sep 2011</v>
          </cell>
          <cell r="Y10" t="str">
            <v>Var.11/10</v>
          </cell>
          <cell r="Z10" t="str">
            <v>Verano 2010</v>
          </cell>
          <cell r="AA10" t="str">
            <v>Verano 2011</v>
          </cell>
          <cell r="AB10" t="str">
            <v>Var.11/10</v>
          </cell>
        </row>
        <row r="11">
          <cell r="V11">
            <v>66.032695993682154</v>
          </cell>
          <cell r="W11">
            <v>70.219495043548619</v>
          </cell>
          <cell r="Y11">
            <v>6.3404938824049406E-2</v>
          </cell>
          <cell r="Z11">
            <v>70.859648756505408</v>
          </cell>
          <cell r="AA11">
            <v>71.364516606259613</v>
          </cell>
          <cell r="AB11">
            <v>7.1248991296737341E-3</v>
          </cell>
        </row>
        <row r="12">
          <cell r="V12">
            <v>37.128078215142395</v>
          </cell>
          <cell r="W12">
            <v>37.029754074428958</v>
          </cell>
          <cell r="Y12">
            <v>-2.6482421240250353E-3</v>
          </cell>
          <cell r="Z12">
            <v>39.207713822334654</v>
          </cell>
          <cell r="AA12">
            <v>37.870453348067969</v>
          </cell>
          <cell r="AB12">
            <v>-3.410707597811824E-2</v>
          </cell>
        </row>
      </sheetData>
      <sheetData sheetId="17" refreshError="1"/>
      <sheetData sheetId="18"/>
      <sheetData sheetId="19" refreshError="1"/>
      <sheetData sheetId="20" refreshError="1"/>
      <sheetData sheetId="21"/>
      <sheetData sheetId="22">
        <row r="4">
          <cell r="AC4" t="str">
            <v>Peso cada concepto   Ene-sep 2011</v>
          </cell>
          <cell r="AG4" t="str">
            <v>Peso cada concepto   Verano 2011</v>
          </cell>
        </row>
        <row r="5">
          <cell r="AB5" t="str">
            <v>Var.11/10</v>
          </cell>
          <cell r="AF5" t="str">
            <v>Var.11/10</v>
          </cell>
        </row>
        <row r="6">
          <cell r="C6" t="str">
            <v>Restaurantes</v>
          </cell>
          <cell r="AB6">
            <v>8.6906788997230811E-2</v>
          </cell>
          <cell r="AC6">
            <v>0.30635757833013483</v>
          </cell>
          <cell r="AF6">
            <v>2.9218104392173316E-2</v>
          </cell>
          <cell r="AG6">
            <v>0.29245604954875964</v>
          </cell>
        </row>
        <row r="7">
          <cell r="C7" t="str">
            <v>Compras</v>
          </cell>
          <cell r="AB7">
            <v>2.0151983943394569E-2</v>
          </cell>
          <cell r="AC7">
            <v>0.18664586448812362</v>
          </cell>
          <cell r="AF7">
            <v>-2.5736526401282767E-2</v>
          </cell>
          <cell r="AG7">
            <v>0.17778566911333266</v>
          </cell>
        </row>
        <row r="8">
          <cell r="C8" t="str">
            <v>Compras de comida</v>
          </cell>
          <cell r="AB8">
            <v>-0.21941372850739549</v>
          </cell>
          <cell r="AC8">
            <v>9.5465083462959607E-2</v>
          </cell>
          <cell r="AF8">
            <v>-0.18942405360454895</v>
          </cell>
          <cell r="AG8">
            <v>8.8249286147305525E-2</v>
          </cell>
        </row>
        <row r="9">
          <cell r="C9" t="str">
            <v>Extras alojamiento</v>
          </cell>
          <cell r="AB9">
            <v>-8.2827360547998441E-2</v>
          </cell>
          <cell r="AC9">
            <v>7.5020516358109093E-2</v>
          </cell>
          <cell r="AF9">
            <v>-0.1854052343385737</v>
          </cell>
          <cell r="AG9">
            <v>6.9666584195350753E-2</v>
          </cell>
        </row>
        <row r="10">
          <cell r="C10" t="str">
            <v>Excursiones organizadas</v>
          </cell>
          <cell r="AB10">
            <v>-1.2729710843472408E-2</v>
          </cell>
          <cell r="AC10">
            <v>7.2058422944045894E-2</v>
          </cell>
          <cell r="AF10">
            <v>-3.0386870757272755E-2</v>
          </cell>
          <cell r="AG10">
            <v>8.6946358788278388E-2</v>
          </cell>
        </row>
        <row r="11">
          <cell r="C11" t="str">
            <v>Alquiler de coche</v>
          </cell>
          <cell r="AB11">
            <v>-7.9412622362575735E-3</v>
          </cell>
          <cell r="AC11">
            <v>5.9137968463234249E-2</v>
          </cell>
          <cell r="AF11">
            <v>-4.5064516001114163E-2</v>
          </cell>
          <cell r="AG11">
            <v>6.3528151312356104E-2</v>
          </cell>
        </row>
        <row r="12">
          <cell r="C12" t="str">
            <v>Ocio/ diversión/cultura</v>
          </cell>
          <cell r="AB12">
            <v>0.21140597129556915</v>
          </cell>
          <cell r="AC12">
            <v>5.1963588371422884E-2</v>
          </cell>
          <cell r="AF12">
            <v>0.13485889145994956</v>
          </cell>
          <cell r="AG12">
            <v>6.5728467270172203E-2</v>
          </cell>
        </row>
        <row r="13">
          <cell r="C13" t="str">
            <v>Alojamiento pagado en destino</v>
          </cell>
          <cell r="AB13">
            <v>-0.30801743496980538</v>
          </cell>
          <cell r="AC13">
            <v>3.4037022434051899E-2</v>
          </cell>
          <cell r="AF13">
            <v>-0.14312258448804993</v>
          </cell>
          <cell r="AG13">
            <v>3.1895071887009109E-2</v>
          </cell>
        </row>
        <row r="14">
          <cell r="C14" t="str">
            <v>Transporte público</v>
          </cell>
          <cell r="AB14">
            <v>7.7630700979363088E-2</v>
          </cell>
          <cell r="AC14">
            <v>2.7157633881417845E-2</v>
          </cell>
          <cell r="AF14">
            <v>0.10139972520468721</v>
          </cell>
          <cell r="AG14">
            <v>2.6847309143421039E-2</v>
          </cell>
        </row>
        <row r="15">
          <cell r="C15" t="str">
            <v>Ocio nocturno</v>
          </cell>
          <cell r="AB15">
            <v>6.0779012392987219E-2</v>
          </cell>
          <cell r="AC15">
            <v>2.7123646177774581E-2</v>
          </cell>
          <cell r="AF15">
            <v>-0.16791629720452284</v>
          </cell>
          <cell r="AG15">
            <v>3.0253934807379222E-2</v>
          </cell>
        </row>
        <row r="16">
          <cell r="C16" t="str">
            <v>Actividades deportivas</v>
          </cell>
          <cell r="AB16">
            <v>6.1237951878144736E-2</v>
          </cell>
          <cell r="AC16">
            <v>1.4751876666414367E-2</v>
          </cell>
          <cell r="AF16">
            <v>0.14501203699207177</v>
          </cell>
          <cell r="AG16">
            <v>1.6102737168508307E-2</v>
          </cell>
        </row>
        <row r="17">
          <cell r="C17" t="str">
            <v>Otros servicios fuera del alojamiento</v>
          </cell>
          <cell r="AB17">
            <v>-0.13316554876057907</v>
          </cell>
          <cell r="AC17">
            <v>1.2754175186198632E-2</v>
          </cell>
          <cell r="AF17">
            <v>-0.34377361659728622</v>
          </cell>
          <cell r="AG17">
            <v>1.1167644836633166E-2</v>
          </cell>
        </row>
        <row r="18">
          <cell r="C18" t="str">
            <v>Otros gastos</v>
          </cell>
          <cell r="AB18">
            <v>0.82250119056538451</v>
          </cell>
          <cell r="AC18">
            <v>1.2593531727297248E-2</v>
          </cell>
          <cell r="AF18">
            <v>0.44643384377117434</v>
          </cell>
          <cell r="AG18">
            <v>1.2621824443198889E-2</v>
          </cell>
        </row>
        <row r="19">
          <cell r="C19" t="str">
            <v>Tratamientos salud</v>
          </cell>
          <cell r="AB19">
            <v>7.4022200626092882E-2</v>
          </cell>
          <cell r="AC19">
            <v>1.0433558539165735E-2</v>
          </cell>
          <cell r="AF19">
            <v>4.9753911635203929E-2</v>
          </cell>
          <cell r="AG19">
            <v>1.0172937301851618E-2</v>
          </cell>
        </row>
        <row r="20">
          <cell r="C20" t="str">
            <v>Casinos</v>
          </cell>
          <cell r="AB20">
            <v>0.94051134887982646</v>
          </cell>
          <cell r="AC20">
            <v>7.9959483359134543E-3</v>
          </cell>
          <cell r="AF20">
            <v>1.0995543429276138</v>
          </cell>
          <cell r="AG20">
            <v>1.3010990106594872E-2</v>
          </cell>
        </row>
        <row r="21">
          <cell r="C21" t="str">
            <v>Time sharing</v>
          </cell>
          <cell r="AB21">
            <v>-0.27155845129714884</v>
          </cell>
          <cell r="AC21">
            <v>6.503584633736249E-3</v>
          </cell>
          <cell r="AF21">
            <v>-0.4523024615162381</v>
          </cell>
          <cell r="AG21">
            <v>3.5669839298478789E-3</v>
          </cell>
        </row>
      </sheetData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>
        <row r="5">
          <cell r="F5" t="str">
            <v>Estimación de ingresos turísticos (€)</v>
          </cell>
          <cell r="G5" t="str">
            <v>Cuota s/ingreso total</v>
          </cell>
        </row>
        <row r="6">
          <cell r="C6" t="str">
            <v>Restaurantes</v>
          </cell>
          <cell r="F6">
            <v>502562715.48104858</v>
          </cell>
          <cell r="G6">
            <v>0.29430340262486554</v>
          </cell>
        </row>
        <row r="7">
          <cell r="C7" t="str">
            <v>Compras</v>
          </cell>
          <cell r="F7">
            <v>310184534.96387148</v>
          </cell>
          <cell r="G7">
            <v>0.1816457155881501</v>
          </cell>
        </row>
        <row r="8">
          <cell r="C8" t="str">
            <v>Compras de comida</v>
          </cell>
          <cell r="F8">
            <v>203647840.50707445</v>
          </cell>
          <cell r="G8">
            <v>0.11925725994430246</v>
          </cell>
        </row>
        <row r="9">
          <cell r="C9" t="str">
            <v>Extras alojamiento</v>
          </cell>
          <cell r="F9">
            <v>139408424.61357421</v>
          </cell>
          <cell r="G9">
            <v>8.163831588476464E-2</v>
          </cell>
        </row>
        <row r="10">
          <cell r="C10" t="str">
            <v>Excursiones organizadas</v>
          </cell>
          <cell r="F10">
            <v>117823343.83490188</v>
          </cell>
          <cell r="G10">
            <v>6.8997977627647367E-2</v>
          </cell>
        </row>
        <row r="11">
          <cell r="C11" t="str">
            <v>Alquiler de coche</v>
          </cell>
          <cell r="F11">
            <v>99521461.890234649</v>
          </cell>
          <cell r="G11">
            <v>5.8280298092669457E-2</v>
          </cell>
        </row>
        <row r="12">
          <cell r="C12" t="str">
            <v>Alojamiento pagado en destino</v>
          </cell>
          <cell r="F12">
            <v>80011974.805084765</v>
          </cell>
          <cell r="G12">
            <v>4.6855438556224205E-2</v>
          </cell>
        </row>
        <row r="13">
          <cell r="C13" t="str">
            <v>Ocio/ diversión/cultura</v>
          </cell>
          <cell r="F13">
            <v>68850800.602463499</v>
          </cell>
          <cell r="G13">
            <v>4.0319395503416046E-2</v>
          </cell>
        </row>
        <row r="14">
          <cell r="C14" t="str">
            <v>Transporte público</v>
          </cell>
          <cell r="F14">
            <v>43487958.485171236</v>
          </cell>
          <cell r="G14">
            <v>2.5466780087623549E-2</v>
          </cell>
        </row>
        <row r="15">
          <cell r="C15" t="str">
            <v>Ocio nocturno</v>
          </cell>
          <cell r="F15">
            <v>40551528.61249283</v>
          </cell>
          <cell r="G15">
            <v>2.3747191115983762E-2</v>
          </cell>
        </row>
        <row r="16">
          <cell r="C16" t="str">
            <v>Otros servicios fuera del alojamiento</v>
          </cell>
          <cell r="F16">
            <v>24428555.294886544</v>
          </cell>
          <cell r="G16">
            <v>1.4305492076970232E-2</v>
          </cell>
        </row>
        <row r="17">
          <cell r="C17" t="str">
            <v>Actividades deportivas</v>
          </cell>
          <cell r="F17">
            <v>23124277.502463229</v>
          </cell>
          <cell r="G17">
            <v>1.3541700055688253E-2</v>
          </cell>
        </row>
        <row r="18">
          <cell r="C18" t="str">
            <v>Tratamientos salud</v>
          </cell>
          <cell r="F18">
            <v>18508913.047658131</v>
          </cell>
          <cell r="G18">
            <v>1.0838918051450576E-2</v>
          </cell>
        </row>
        <row r="19">
          <cell r="C19" t="str">
            <v>Time sharing</v>
          </cell>
          <cell r="F19">
            <v>15963251.01642286</v>
          </cell>
          <cell r="G19">
            <v>9.348164808826236E-3</v>
          </cell>
        </row>
        <row r="20">
          <cell r="C20" t="str">
            <v>Otros gastos</v>
          </cell>
          <cell r="F20">
            <v>11382168.664275283</v>
          </cell>
          <cell r="G20">
            <v>6.6654585864769677E-3</v>
          </cell>
        </row>
        <row r="21">
          <cell r="C21" t="str">
            <v>Casinos</v>
          </cell>
          <cell r="F21">
            <v>8176994.2754160427</v>
          </cell>
          <cell r="G21">
            <v>4.7884913949406121E-3</v>
          </cell>
        </row>
      </sheetData>
      <sheetData sheetId="30" refreshError="1"/>
      <sheetData sheetId="31"/>
      <sheetData sheetId="32" refreshError="1"/>
      <sheetData sheetId="33" refreshError="1"/>
      <sheetData sheetId="34">
        <row r="4">
          <cell r="AJ4" t="str">
            <v>Ene-Sep 2011</v>
          </cell>
          <cell r="AN4" t="str">
            <v>Var 11/10</v>
          </cell>
          <cell r="AR4" t="str">
            <v>Verano 2011</v>
          </cell>
          <cell r="AT4" t="str">
            <v>Var 11/10</v>
          </cell>
        </row>
        <row r="6">
          <cell r="C6" t="str">
            <v>Canarias</v>
          </cell>
          <cell r="AK6">
            <v>78.260869565217391</v>
          </cell>
          <cell r="AO6">
            <v>-6.2801932367149815E-2</v>
          </cell>
          <cell r="AS6">
            <v>79.411764705882348</v>
          </cell>
          <cell r="AU6">
            <v>-9.5075239398084821E-2</v>
          </cell>
        </row>
        <row r="7">
          <cell r="C7" t="str">
            <v>Reino Unido</v>
          </cell>
          <cell r="AK7">
            <v>75.31468531468532</v>
          </cell>
          <cell r="AO7">
            <v>-2.5061357289057895E-2</v>
          </cell>
          <cell r="AS7">
            <v>69.219653179190757</v>
          </cell>
          <cell r="AU7">
            <v>-5.5355321319279116E-2</v>
          </cell>
        </row>
        <row r="8">
          <cell r="C8" t="str">
            <v>Irlanda</v>
          </cell>
          <cell r="AK8">
            <v>61.458333333333336</v>
          </cell>
          <cell r="AO8">
            <v>-4.7050561797752799E-2</v>
          </cell>
          <cell r="AS8">
            <v>53.125</v>
          </cell>
          <cell r="AU8">
            <v>-0.21117424242424254</v>
          </cell>
        </row>
        <row r="9">
          <cell r="C9" t="str">
            <v>Noruega</v>
          </cell>
          <cell r="AK9">
            <v>57.823129251700678</v>
          </cell>
          <cell r="AO9">
            <v>-0.11435460260053387</v>
          </cell>
          <cell r="AS9">
            <v>55</v>
          </cell>
          <cell r="AU9">
            <v>-0.13571428571428568</v>
          </cell>
        </row>
        <row r="10">
          <cell r="C10" t="str">
            <v>Bélgica</v>
          </cell>
          <cell r="AK10">
            <v>57.028112449799195</v>
          </cell>
          <cell r="AO10">
            <v>-5.2525060873414908E-2</v>
          </cell>
          <cell r="AS10">
            <v>51.886792452830186</v>
          </cell>
          <cell r="AU10">
            <v>-5.0851357570179445E-2</v>
          </cell>
        </row>
        <row r="11">
          <cell r="C11" t="str">
            <v>Todos los países</v>
          </cell>
          <cell r="AK11">
            <v>56.218477057448638</v>
          </cell>
          <cell r="AO11">
            <v>-4.2483643085647338E-2</v>
          </cell>
          <cell r="AS11">
            <v>50.480373318693381</v>
          </cell>
          <cell r="AU11">
            <v>-3.0011406438988364E-2</v>
          </cell>
        </row>
        <row r="12">
          <cell r="C12" t="str">
            <v>Suecia</v>
          </cell>
          <cell r="AK12">
            <v>53.968253968253968</v>
          </cell>
          <cell r="AO12">
            <v>-0.21152763705955191</v>
          </cell>
          <cell r="AS12">
            <v>100</v>
          </cell>
          <cell r="AU12">
            <v>0.5</v>
          </cell>
        </row>
        <row r="13">
          <cell r="C13" t="str">
            <v>Total nórdicos</v>
          </cell>
          <cell r="AK13">
            <v>53.766617429837517</v>
          </cell>
          <cell r="AO13">
            <v>-0.18654270570857601</v>
          </cell>
          <cell r="AS13">
            <v>49.122807017543863</v>
          </cell>
          <cell r="AU13">
            <v>-0.12433257055682678</v>
          </cell>
        </row>
        <row r="14">
          <cell r="C14" t="str">
            <v>Finlandia</v>
          </cell>
          <cell r="AK14">
            <v>53.608247422680414</v>
          </cell>
          <cell r="AO14">
            <v>-0.23284749377888381</v>
          </cell>
          <cell r="AS14">
            <v>25</v>
          </cell>
          <cell r="AU14" t="str">
            <v>-</v>
          </cell>
        </row>
        <row r="15">
          <cell r="C15" t="str">
            <v>España</v>
          </cell>
          <cell r="AK15">
            <v>52.335396736072035</v>
          </cell>
          <cell r="AO15">
            <v>7.1534973021285087E-2</v>
          </cell>
          <cell r="AS15">
            <v>46.457489878542511</v>
          </cell>
          <cell r="AU15">
            <v>2.8822230401177817E-2</v>
          </cell>
        </row>
        <row r="16">
          <cell r="C16" t="str">
            <v>Península</v>
          </cell>
          <cell r="AK16">
            <v>51.288056206088996</v>
          </cell>
          <cell r="AO16">
            <v>8.6379073388997085E-2</v>
          </cell>
          <cell r="AS16">
            <v>45.283018867924525</v>
          </cell>
          <cell r="AU16">
            <v>4.4099586915261613E-2</v>
          </cell>
        </row>
        <row r="17">
          <cell r="C17" t="str">
            <v>Dinamarca</v>
          </cell>
          <cell r="AK17">
            <v>49.65986394557823</v>
          </cell>
          <cell r="AO17">
            <v>-0.16303600091722081</v>
          </cell>
          <cell r="AS17">
            <v>39.285714285714285</v>
          </cell>
          <cell r="AU17">
            <v>-0.1160714285714286</v>
          </cell>
        </row>
        <row r="18">
          <cell r="C18" t="str">
            <v>Holanda</v>
          </cell>
          <cell r="AK18">
            <v>45.878136200716845</v>
          </cell>
          <cell r="AO18">
            <v>1.8270827869568906E-2</v>
          </cell>
          <cell r="AS18">
            <v>37.606837606837608</v>
          </cell>
          <cell r="AU18">
            <v>0.12820512820512819</v>
          </cell>
        </row>
        <row r="19">
          <cell r="C19" t="str">
            <v>Alemania</v>
          </cell>
          <cell r="AK19">
            <v>42.457542457542459</v>
          </cell>
          <cell r="AO19">
            <v>-0.10268303125445977</v>
          </cell>
          <cell r="AS19">
            <v>33.676092544987149</v>
          </cell>
          <cell r="AU19">
            <v>1.0282776349614497E-2</v>
          </cell>
        </row>
        <row r="20">
          <cell r="C20" t="str">
            <v>Francia</v>
          </cell>
          <cell r="AK20">
            <v>38.56655290102389</v>
          </cell>
          <cell r="AO20">
            <v>-0.12199549778520091</v>
          </cell>
          <cell r="AS20">
            <v>31.531531531531531</v>
          </cell>
          <cell r="AU20">
            <v>-0.20120120120120122</v>
          </cell>
        </row>
        <row r="21">
          <cell r="C21" t="str">
            <v>Suiza + Austria</v>
          </cell>
          <cell r="AK21">
            <v>36.666666666666664</v>
          </cell>
          <cell r="AO21">
            <v>-0.22515723270440258</v>
          </cell>
          <cell r="AS21">
            <v>26.923076923076923</v>
          </cell>
          <cell r="AU21">
            <v>-0.24278846153846156</v>
          </cell>
        </row>
        <row r="22">
          <cell r="C22" t="str">
            <v>Italia</v>
          </cell>
          <cell r="AK22">
            <v>30.803571428571427</v>
          </cell>
          <cell r="AO22">
            <v>-0.2712325783972126</v>
          </cell>
          <cell r="AS22">
            <v>32.075471698113205</v>
          </cell>
          <cell r="AU22">
            <v>-2.8016009148084664E-2</v>
          </cell>
        </row>
        <row r="23">
          <cell r="C23" t="str">
            <v>Rusia</v>
          </cell>
          <cell r="AK23">
            <v>28.648648648648649</v>
          </cell>
          <cell r="AO23">
            <v>2.9802775748721588E-2</v>
          </cell>
          <cell r="AS23">
            <v>22.680412371134022</v>
          </cell>
          <cell r="AU23">
            <v>-0.29290479078229226</v>
          </cell>
        </row>
        <row r="24">
          <cell r="C24" t="str">
            <v>Resto del Mundo</v>
          </cell>
        </row>
      </sheetData>
      <sheetData sheetId="35"/>
      <sheetData sheetId="36" refreshError="1"/>
      <sheetData sheetId="37">
        <row r="4">
          <cell r="W4" t="str">
            <v>Ene-Sep 2011</v>
          </cell>
          <cell r="AA4" t="str">
            <v>Verano 2011</v>
          </cell>
        </row>
        <row r="5">
          <cell r="C5" t="str">
            <v>Costa Adeje</v>
          </cell>
          <cell r="W5">
            <v>30.803296838479518</v>
          </cell>
          <cell r="AA5">
            <v>30.771342300301949</v>
          </cell>
        </row>
        <row r="6">
          <cell r="C6" t="str">
            <v>Las Américas-Arona</v>
          </cell>
          <cell r="W6">
            <v>19.793332513224257</v>
          </cell>
          <cell r="AA6">
            <v>19.050233324183367</v>
          </cell>
        </row>
        <row r="7">
          <cell r="C7" t="str">
            <v>Pº Cruz/ Valle Orotava</v>
          </cell>
          <cell r="W7">
            <v>15.930618772296716</v>
          </cell>
          <cell r="AA7">
            <v>16.689541586604445</v>
          </cell>
        </row>
        <row r="8">
          <cell r="C8" t="str">
            <v>Centros sec.sur</v>
          </cell>
          <cell r="W8">
            <v>13.138147373600688</v>
          </cell>
          <cell r="AA8">
            <v>13.14850398023607</v>
          </cell>
        </row>
        <row r="9">
          <cell r="C9" t="str">
            <v>Los Cristianos</v>
          </cell>
          <cell r="W9">
            <v>8.8202730963218112</v>
          </cell>
          <cell r="AA9">
            <v>9.1408180071369749</v>
          </cell>
        </row>
        <row r="10">
          <cell r="C10" t="str">
            <v>Los Gigantes/ Pº Santiago + Abama</v>
          </cell>
          <cell r="W10">
            <v>6.261532783860253</v>
          </cell>
          <cell r="AA10">
            <v>6.5605270381553664</v>
          </cell>
        </row>
        <row r="11">
          <cell r="C11" t="str">
            <v>Resto sur + sur interior</v>
          </cell>
          <cell r="W11">
            <v>2.4972321318735391</v>
          </cell>
          <cell r="AA11">
            <v>2.1410925061762285</v>
          </cell>
        </row>
        <row r="12">
          <cell r="C12" t="str">
            <v>Área metropolitana</v>
          </cell>
          <cell r="W12">
            <v>1.4515930618772297</v>
          </cell>
          <cell r="AA12">
            <v>1.0430963491627778</v>
          </cell>
        </row>
        <row r="13">
          <cell r="C13" t="str">
            <v>Resto norte</v>
          </cell>
          <cell r="W13">
            <v>1.3039734284659861</v>
          </cell>
          <cell r="AA13">
            <v>1.4548449080428218</v>
          </cell>
        </row>
      </sheetData>
      <sheetData sheetId="38"/>
      <sheetData sheetId="39" refreshError="1"/>
      <sheetData sheetId="40">
        <row r="3">
          <cell r="B3" t="str">
            <v>PORCENTAJE DE TURISTAS EN TENERIFE SEGÚN TIPO DE ALOJAMIENTO  (%)</v>
          </cell>
        </row>
        <row r="4">
          <cell r="V4" t="str">
            <v>Ene-Sep 2011</v>
          </cell>
          <cell r="X4" t="str">
            <v>Var.11/10</v>
          </cell>
          <cell r="Z4" t="str">
            <v>Verano 2011</v>
          </cell>
          <cell r="AA4" t="str">
            <v>Var.11/10</v>
          </cell>
        </row>
        <row r="5">
          <cell r="B5" t="str">
            <v>Hotel</v>
          </cell>
          <cell r="V5">
            <v>52.134333866404234</v>
          </cell>
          <cell r="X5">
            <v>-5.2050696865005852E-2</v>
          </cell>
          <cell r="Z5">
            <v>52.40186659346692</v>
          </cell>
          <cell r="AA5">
            <v>-9.4602410610237886E-2</v>
          </cell>
        </row>
        <row r="6">
          <cell r="B6" t="str">
            <v>Apartamento</v>
          </cell>
          <cell r="V6">
            <v>18.710788534875139</v>
          </cell>
          <cell r="X6">
            <v>6.1911396172961819E-2</v>
          </cell>
          <cell r="Z6">
            <v>17.54048860828987</v>
          </cell>
          <cell r="AA6">
            <v>0.2186914768578232</v>
          </cell>
        </row>
        <row r="7">
          <cell r="B7" t="str">
            <v>Casa particular</v>
          </cell>
          <cell r="V7">
            <v>12.424652478779677</v>
          </cell>
          <cell r="X7">
            <v>0.14833909273569734</v>
          </cell>
          <cell r="Z7">
            <v>13.313203403788087</v>
          </cell>
          <cell r="AA7">
            <v>0.21301820380337522</v>
          </cell>
        </row>
        <row r="8">
          <cell r="B8" t="str">
            <v>Time sharing</v>
          </cell>
          <cell r="V8">
            <v>8.4266207405584943</v>
          </cell>
          <cell r="X8">
            <v>-3.2172638793595554E-2</v>
          </cell>
          <cell r="Z8">
            <v>9.1133681032116396</v>
          </cell>
          <cell r="AA8">
            <v>-3.0127943332569629E-5</v>
          </cell>
        </row>
        <row r="9">
          <cell r="B9" t="str">
            <v>Aparthotel</v>
          </cell>
          <cell r="V9">
            <v>7.8361422069135198</v>
          </cell>
          <cell r="X9">
            <v>5.6147808084007211E-2</v>
          </cell>
          <cell r="Z9">
            <v>7.2467746362887731</v>
          </cell>
          <cell r="AA9">
            <v>-1.5805965433837943E-2</v>
          </cell>
        </row>
        <row r="10">
          <cell r="B10" t="str">
            <v>Turismo rural</v>
          </cell>
          <cell r="V10">
            <v>0.41825562799852378</v>
          </cell>
          <cell r="X10">
            <v>1.3039734284659765E-2</v>
          </cell>
          <cell r="Z10">
            <v>0.30194894317869886</v>
          </cell>
          <cell r="AA10">
            <v>0.2074602738890412</v>
          </cell>
        </row>
        <row r="11">
          <cell r="B11" t="str">
            <v>Otro tipo</v>
          </cell>
          <cell r="V11">
            <v>4.9206544470414566E-2</v>
          </cell>
          <cell r="X11">
            <v>1.02607946856932</v>
          </cell>
          <cell r="Z11">
            <v>8.2349711776008777E-2</v>
          </cell>
          <cell r="AA11">
            <v>1.9637661268185558</v>
          </cell>
        </row>
      </sheetData>
      <sheetData sheetId="41"/>
      <sheetData sheetId="42" refreshError="1"/>
      <sheetData sheetId="43">
        <row r="3">
          <cell r="C3" t="str">
            <v>ESTANCIA MEDIA DE LOS TURISTAS QUE  VISITAN TENERIFE  SEGÚN MERCADOS (noches)</v>
          </cell>
        </row>
        <row r="4">
          <cell r="W4" t="str">
            <v>Ene-Sep 2011</v>
          </cell>
          <cell r="Y4" t="str">
            <v>Dif 11/10</v>
          </cell>
          <cell r="AA4" t="str">
            <v>Verano 2011</v>
          </cell>
          <cell r="AB4" t="str">
            <v>Dif 11/10</v>
          </cell>
        </row>
        <row r="5">
          <cell r="C5" t="str">
            <v>Rusia</v>
          </cell>
          <cell r="W5">
            <v>12.962162162162164</v>
          </cell>
          <cell r="Y5">
            <v>1.0448689290794562</v>
          </cell>
          <cell r="AA5">
            <v>14.690721649484541</v>
          </cell>
          <cell r="AB5">
            <v>2.1624197626920871</v>
          </cell>
        </row>
        <row r="6">
          <cell r="C6" t="str">
            <v>Alemania</v>
          </cell>
          <cell r="W6">
            <v>12.103896103896099</v>
          </cell>
          <cell r="Y6">
            <v>-0.36031860783351988</v>
          </cell>
          <cell r="AA6">
            <v>10.521850899742939</v>
          </cell>
          <cell r="AB6">
            <v>-0.15268978267175548</v>
          </cell>
        </row>
        <row r="7">
          <cell r="C7" t="str">
            <v>Italia</v>
          </cell>
          <cell r="W7">
            <v>11.294642857142854</v>
          </cell>
          <cell r="Y7">
            <v>0.8616531664212026</v>
          </cell>
          <cell r="AA7">
            <v>9.9716981132075464</v>
          </cell>
          <cell r="AB7">
            <v>-0.44830188679245531</v>
          </cell>
        </row>
        <row r="8">
          <cell r="C8" t="str">
            <v>Bélgica</v>
          </cell>
          <cell r="W8">
            <v>10.008032128514058</v>
          </cell>
          <cell r="Y8">
            <v>-0.36163611793144135</v>
          </cell>
          <cell r="AA8">
            <v>9.641509433962268</v>
          </cell>
          <cell r="AB8">
            <v>-0.10515723270439636</v>
          </cell>
        </row>
        <row r="9">
          <cell r="C9" t="str">
            <v>Suiza + Austria</v>
          </cell>
          <cell r="W9">
            <v>10</v>
          </cell>
          <cell r="Y9">
            <v>-1.0982142857142865</v>
          </cell>
          <cell r="AA9">
            <v>9.4230769230769234</v>
          </cell>
          <cell r="AB9">
            <v>0.97863247863248048</v>
          </cell>
        </row>
        <row r="10">
          <cell r="C10" t="str">
            <v>Reino Unido</v>
          </cell>
          <cell r="W10">
            <v>9.8423076923076795</v>
          </cell>
          <cell r="Y10">
            <v>-0.25395269550393706</v>
          </cell>
          <cell r="AA10">
            <v>9.6647398843930734</v>
          </cell>
          <cell r="AB10">
            <v>-0.34779930055990427</v>
          </cell>
        </row>
        <row r="11">
          <cell r="C11" t="str">
            <v>Holanda</v>
          </cell>
          <cell r="W11">
            <v>9.8136200716845874</v>
          </cell>
          <cell r="Y11">
            <v>-0.29993304186851688</v>
          </cell>
          <cell r="AA11">
            <v>10.726495726495726</v>
          </cell>
          <cell r="AB11">
            <v>1.1655201167396285</v>
          </cell>
        </row>
        <row r="12">
          <cell r="C12" t="str">
            <v>Francia</v>
          </cell>
          <cell r="W12">
            <v>9.6211604095563263</v>
          </cell>
          <cell r="Y12">
            <v>-0.48164332876142524</v>
          </cell>
          <cell r="AA12">
            <v>10.900900900900901</v>
          </cell>
          <cell r="AB12">
            <v>6.1640587956386383E-3</v>
          </cell>
        </row>
        <row r="13">
          <cell r="C13" t="str">
            <v>Todos los países</v>
          </cell>
          <cell r="W13">
            <v>9.4406446057326008</v>
          </cell>
          <cell r="Y13">
            <v>-0.27532382171124681</v>
          </cell>
          <cell r="AA13">
            <v>9.2865769969805072</v>
          </cell>
          <cell r="AB13">
            <v>5.0678136185826617E-2</v>
          </cell>
        </row>
        <row r="14">
          <cell r="C14" t="str">
            <v>Noruega</v>
          </cell>
          <cell r="W14">
            <v>9.4013605442176917</v>
          </cell>
          <cell r="Y14">
            <v>-1.0945072243773488</v>
          </cell>
          <cell r="AA14">
            <v>10.549999999999997</v>
          </cell>
          <cell r="AB14">
            <v>0.18636363636363384</v>
          </cell>
        </row>
        <row r="15">
          <cell r="C15" t="str">
            <v>Resto del Mundo</v>
          </cell>
          <cell r="W15">
            <v>8.8940217391304461</v>
          </cell>
          <cell r="Y15">
            <v>-1.1550348646431399</v>
          </cell>
          <cell r="AA15">
            <v>9.2549019607843075</v>
          </cell>
          <cell r="AB15">
            <v>-0.97966594045025879</v>
          </cell>
        </row>
        <row r="16">
          <cell r="C16" t="str">
            <v>Irlanda</v>
          </cell>
          <cell r="W16">
            <v>8.833333333333341</v>
          </cell>
          <cell r="Y16">
            <v>-0.86231884057970021</v>
          </cell>
          <cell r="AA16">
            <v>10.312499999999998</v>
          </cell>
          <cell r="AB16">
            <v>-1.7691326530612219</v>
          </cell>
        </row>
        <row r="17">
          <cell r="C17" t="str">
            <v>Total nórdicos</v>
          </cell>
          <cell r="W17">
            <v>8.3441654357459409</v>
          </cell>
          <cell r="Y17">
            <v>-2.9715421847828285</v>
          </cell>
          <cell r="AA17">
            <v>9.0175438596491215</v>
          </cell>
          <cell r="AB17">
            <v>-1.8848951647411205</v>
          </cell>
        </row>
        <row r="18">
          <cell r="C18" t="str">
            <v>Finlandia</v>
          </cell>
          <cell r="W18">
            <v>8.175257731958764</v>
          </cell>
          <cell r="Y18">
            <v>-5.222332629487024</v>
          </cell>
          <cell r="AA18">
            <v>8.75</v>
          </cell>
          <cell r="AB18">
            <v>8.75</v>
          </cell>
        </row>
        <row r="19">
          <cell r="C19" t="str">
            <v>Dinamarca</v>
          </cell>
          <cell r="W19">
            <v>8.0612244897959187</v>
          </cell>
          <cell r="Y19">
            <v>-1.2787755102040883</v>
          </cell>
          <cell r="AA19">
            <v>7.6428571428571423</v>
          </cell>
          <cell r="AB19">
            <v>-2.5793650793650791</v>
          </cell>
        </row>
        <row r="20">
          <cell r="C20" t="str">
            <v>Suecia</v>
          </cell>
          <cell r="W20">
            <v>7.9153439153439171</v>
          </cell>
          <cell r="Y20">
            <v>-3.6429085118405444</v>
          </cell>
          <cell r="AA20">
            <v>10.8</v>
          </cell>
          <cell r="AB20">
            <v>-1.6166666666666671</v>
          </cell>
        </row>
        <row r="21">
          <cell r="C21" t="str">
            <v>Península</v>
          </cell>
          <cell r="W21">
            <v>7.2166276346604299</v>
          </cell>
          <cell r="Y21">
            <v>5.5540783617247236E-2</v>
          </cell>
          <cell r="AA21">
            <v>7.3983228511530337</v>
          </cell>
          <cell r="AB21">
            <v>-6.5321289137810545E-2</v>
          </cell>
        </row>
        <row r="22">
          <cell r="C22" t="str">
            <v>España</v>
          </cell>
          <cell r="W22">
            <v>7.0517726505346152</v>
          </cell>
          <cell r="Y22">
            <v>6.660119548364829E-2</v>
          </cell>
          <cell r="AA22">
            <v>7.2580971659919005</v>
          </cell>
          <cell r="AB22">
            <v>-3.1722210034373255E-2</v>
          </cell>
        </row>
        <row r="23">
          <cell r="C23" t="str">
            <v>Canarias</v>
          </cell>
          <cell r="W23">
            <v>2.9710144927536222</v>
          </cell>
          <cell r="Y23">
            <v>-0.27640818765874942</v>
          </cell>
          <cell r="AA23">
            <v>3.3235294117647061</v>
          </cell>
          <cell r="AB23">
            <v>0.18067226890756238</v>
          </cell>
        </row>
      </sheetData>
      <sheetData sheetId="44"/>
      <sheetData sheetId="45" refreshError="1"/>
      <sheetData sheetId="46"/>
      <sheetData sheetId="47" refreshError="1"/>
      <sheetData sheetId="48" refreshError="1"/>
      <sheetData sheetId="49" refreshError="1"/>
      <sheetData sheetId="50"/>
      <sheetData sheetId="51" refreshError="1"/>
      <sheetData sheetId="52"/>
      <sheetData sheetId="53" refreshError="1"/>
      <sheetData sheetId="54"/>
      <sheetData sheetId="55">
        <row r="4">
          <cell r="C4" t="str">
            <v>SERVICIOS CONTRATADOS POR LOS TURISTAS EN ORIGEN (%)</v>
          </cell>
        </row>
      </sheetData>
      <sheetData sheetId="56"/>
      <sheetData sheetId="57" refreshError="1"/>
      <sheetData sheetId="58">
        <row r="3">
          <cell r="C3" t="str">
            <v>PORCENTAJE DE TURISTAS QUE REALIZAN ESCALA EN SU VIAJE A TENERIFE POR NACIONALIDADES</v>
          </cell>
        </row>
        <row r="4">
          <cell r="W4" t="str">
            <v>Ene-Sep 2011</v>
          </cell>
          <cell r="Y4" t="str">
            <v>Var.11/10</v>
          </cell>
          <cell r="AA4" t="str">
            <v>Verano 2011</v>
          </cell>
          <cell r="AB4" t="str">
            <v>Var.11/10</v>
          </cell>
        </row>
        <row r="5">
          <cell r="C5" t="str">
            <v>Italia</v>
          </cell>
          <cell r="W5">
            <v>37.053571428571431</v>
          </cell>
          <cell r="Y5">
            <v>-0.20128968253968249</v>
          </cell>
          <cell r="AA5">
            <v>50.943396226415096</v>
          </cell>
          <cell r="AB5">
            <v>1.8867924528301883E-2</v>
          </cell>
        </row>
        <row r="6">
          <cell r="C6" t="str">
            <v>Rusia</v>
          </cell>
          <cell r="W6">
            <v>34.594594594594597</v>
          </cell>
          <cell r="Y6">
            <v>0.48421970357454236</v>
          </cell>
          <cell r="AA6">
            <v>27.835051546391753</v>
          </cell>
          <cell r="AB6">
            <v>5.3755522827687807E-2</v>
          </cell>
        </row>
        <row r="7">
          <cell r="C7" t="str">
            <v>Francia</v>
          </cell>
          <cell r="W7">
            <v>31.74061433447099</v>
          </cell>
          <cell r="Y7">
            <v>-0.41444039072613859</v>
          </cell>
          <cell r="AA7">
            <v>42.342342342342342</v>
          </cell>
          <cell r="AB7">
            <v>-0.35639639639639631</v>
          </cell>
        </row>
        <row r="8">
          <cell r="C8" t="str">
            <v>Suiza + Austria</v>
          </cell>
          <cell r="W8">
            <v>30.833333333333332</v>
          </cell>
          <cell r="Y8">
            <v>0.32820512820512815</v>
          </cell>
          <cell r="AA8">
            <v>30.76923076923077</v>
          </cell>
          <cell r="AB8">
            <v>0.3846153846153848</v>
          </cell>
        </row>
        <row r="9">
          <cell r="C9" t="str">
            <v>Holanda</v>
          </cell>
          <cell r="W9">
            <v>29.390681003584231</v>
          </cell>
          <cell r="Y9">
            <v>0.17994939911448449</v>
          </cell>
          <cell r="AA9">
            <v>29.914529914529915</v>
          </cell>
          <cell r="AB9">
            <v>-8.0128205128205177E-2</v>
          </cell>
        </row>
        <row r="10">
          <cell r="C10" t="str">
            <v>Alemania</v>
          </cell>
          <cell r="W10">
            <v>15.784215784215784</v>
          </cell>
          <cell r="Y10">
            <v>-0.10792578208308545</v>
          </cell>
          <cell r="AA10">
            <v>14.395886889460154</v>
          </cell>
          <cell r="AB10">
            <v>-0.11534953147027105</v>
          </cell>
        </row>
        <row r="11">
          <cell r="C11" t="str">
            <v>Todos los países</v>
          </cell>
          <cell r="W11">
            <v>10.357977611022266</v>
          </cell>
          <cell r="Y11">
            <v>-4.801399970124598E-2</v>
          </cell>
          <cell r="AA11">
            <v>10.293713972001099</v>
          </cell>
          <cell r="AB11">
            <v>-8.9752418053268945E-2</v>
          </cell>
        </row>
        <row r="12">
          <cell r="C12" t="str">
            <v>Bélgica</v>
          </cell>
          <cell r="W12">
            <v>9.6385542168674707</v>
          </cell>
          <cell r="Y12">
            <v>-0.47852950262588811</v>
          </cell>
          <cell r="AA12">
            <v>8.4905660377358494</v>
          </cell>
          <cell r="AB12">
            <v>-0.54514824797843664</v>
          </cell>
        </row>
        <row r="13">
          <cell r="C13" t="str">
            <v>Península</v>
          </cell>
          <cell r="W13">
            <v>7.5526932084309131</v>
          </cell>
          <cell r="Y13">
            <v>-5.6599957419629532E-2</v>
          </cell>
          <cell r="AA13">
            <v>5.9748427672955975</v>
          </cell>
          <cell r="AB13">
            <v>-0.14822058597944476</v>
          </cell>
        </row>
        <row r="14">
          <cell r="C14" t="str">
            <v>España</v>
          </cell>
          <cell r="W14">
            <v>7.2594259988745078</v>
          </cell>
          <cell r="Y14">
            <v>-5.0555072389624978E-2</v>
          </cell>
          <cell r="AA14">
            <v>5.7692307692307692</v>
          </cell>
          <cell r="AB14">
            <v>-0.14305816135084437</v>
          </cell>
        </row>
        <row r="15">
          <cell r="C15" t="str">
            <v>Suecia</v>
          </cell>
          <cell r="W15">
            <v>6.8783068783068781</v>
          </cell>
          <cell r="Y15">
            <v>8.9947089947089998E-2</v>
          </cell>
          <cell r="AA15">
            <v>40</v>
          </cell>
          <cell r="AB15">
            <v>-3.9999999999999925E-2</v>
          </cell>
        </row>
        <row r="16">
          <cell r="C16" t="str">
            <v>Dinamarca</v>
          </cell>
          <cell r="W16">
            <v>5.4421768707482991</v>
          </cell>
          <cell r="Y16">
            <v>-0.37205651491365777</v>
          </cell>
          <cell r="AA16">
            <v>7.1428571428571432</v>
          </cell>
          <cell r="AB16">
            <v>-0.6785714285714286</v>
          </cell>
        </row>
        <row r="17">
          <cell r="C17" t="str">
            <v>Total nórdicos</v>
          </cell>
          <cell r="W17">
            <v>4.5790251107828652</v>
          </cell>
          <cell r="Y17">
            <v>-0.3735503944184293</v>
          </cell>
          <cell r="AA17">
            <v>7.0175438596491224</v>
          </cell>
          <cell r="AB17">
            <v>-0.76023391812865504</v>
          </cell>
        </row>
        <row r="18">
          <cell r="C18" t="str">
            <v>Noruega</v>
          </cell>
          <cell r="W18">
            <v>3.4013605442176869</v>
          </cell>
          <cell r="Y18">
            <v>-0.41205053449951412</v>
          </cell>
          <cell r="AA18">
            <v>0</v>
          </cell>
          <cell r="AB18">
            <v>-1</v>
          </cell>
        </row>
        <row r="19">
          <cell r="C19" t="str">
            <v>Finlandia</v>
          </cell>
          <cell r="W19">
            <v>2.5773195876288661</v>
          </cell>
          <cell r="Y19">
            <v>-0.69440353460972015</v>
          </cell>
          <cell r="AA19">
            <v>0</v>
          </cell>
          <cell r="AB19" t="str">
            <v>-</v>
          </cell>
        </row>
        <row r="20">
          <cell r="C20" t="str">
            <v>Reino Unido</v>
          </cell>
          <cell r="W20">
            <v>0.76923076923076927</v>
          </cell>
          <cell r="Y20">
            <v>-0.41538461538461535</v>
          </cell>
          <cell r="AA20">
            <v>0.5780346820809249</v>
          </cell>
          <cell r="AB20">
            <v>-0.50828516377649324</v>
          </cell>
        </row>
        <row r="21">
          <cell r="C21" t="str">
            <v>Irlanda</v>
          </cell>
          <cell r="W21">
            <v>0</v>
          </cell>
          <cell r="Y21">
            <v>-1</v>
          </cell>
          <cell r="AA21">
            <v>0</v>
          </cell>
          <cell r="AB21" t="str">
            <v>-</v>
          </cell>
        </row>
        <row r="22">
          <cell r="C22" t="str">
            <v>Canarias</v>
          </cell>
          <cell r="W22">
            <v>0</v>
          </cell>
          <cell r="Y22" t="e">
            <v>#DIV/0!</v>
          </cell>
          <cell r="AA22">
            <v>0</v>
          </cell>
          <cell r="AB22" t="str">
            <v>-</v>
          </cell>
        </row>
      </sheetData>
      <sheetData sheetId="59"/>
      <sheetData sheetId="60" refreshError="1"/>
      <sheetData sheetId="61" refreshError="1"/>
      <sheetData sheetId="62"/>
      <sheetData sheetId="63" refreshError="1"/>
      <sheetData sheetId="64"/>
      <sheetData sheetId="65" refreshError="1"/>
      <sheetData sheetId="66"/>
      <sheetData sheetId="67" refreshError="1"/>
      <sheetData sheetId="68" refreshError="1"/>
      <sheetData sheetId="69" refreshError="1"/>
      <sheetData sheetId="70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>
        <row r="5">
          <cell r="C5" t="str">
            <v>MOTIVOS MÁS IMPORTANTES A LA HORA DE ELEGIR TENERIFE (RESPUESTA ESPONTÁNEA)</v>
          </cell>
        </row>
        <row r="7">
          <cell r="C7" t="str">
            <v>clima</v>
          </cell>
          <cell r="G7">
            <v>77.54951408537336</v>
          </cell>
          <cell r="H7">
            <v>74.16964040625858</v>
          </cell>
        </row>
        <row r="8">
          <cell r="C8" t="str">
            <v>playas /mar</v>
          </cell>
          <cell r="G8">
            <v>14.442120802066675</v>
          </cell>
          <cell r="H8">
            <v>18.06203678287126</v>
          </cell>
        </row>
        <row r="9">
          <cell r="C9" t="str">
            <v>precio del viaje</v>
          </cell>
          <cell r="G9">
            <v>13.925452085127322</v>
          </cell>
          <cell r="H9">
            <v>17.128740049409828</v>
          </cell>
        </row>
        <row r="10">
          <cell r="C10" t="str">
            <v>paisaje natural</v>
          </cell>
          <cell r="G10">
            <v>13.384180095952761</v>
          </cell>
          <cell r="H10">
            <v>12.764205325281361</v>
          </cell>
        </row>
        <row r="11">
          <cell r="C11" t="str">
            <v>accesibilidad /cercanía</v>
          </cell>
          <cell r="G11">
            <v>12.53536720383811</v>
          </cell>
          <cell r="H11">
            <v>10.87016195443316</v>
          </cell>
        </row>
        <row r="12">
          <cell r="C12" t="str">
            <v>conocer/ excursiones</v>
          </cell>
          <cell r="G12">
            <v>11.28060031984254</v>
          </cell>
          <cell r="H12">
            <v>14.548449080428218</v>
          </cell>
        </row>
        <row r="13">
          <cell r="C13" t="str">
            <v>características del alojamiento</v>
          </cell>
          <cell r="G13">
            <v>10.148849797023004</v>
          </cell>
          <cell r="H13">
            <v>11.199560801537194</v>
          </cell>
        </row>
        <row r="14">
          <cell r="C14" t="str">
            <v>relax</v>
          </cell>
          <cell r="G14">
            <v>9.86591216631812</v>
          </cell>
          <cell r="H14">
            <v>10.266264068075762</v>
          </cell>
        </row>
        <row r="15">
          <cell r="C15" t="str">
            <v>buenas referencias /fidelidad</v>
          </cell>
          <cell r="G15">
            <v>9.3000369049083531</v>
          </cell>
          <cell r="H15">
            <v>11.446609936865221</v>
          </cell>
        </row>
        <row r="16">
          <cell r="C16" t="str">
            <v>amabilidad/ hospitalidad/ambiente</v>
          </cell>
          <cell r="G16">
            <v>7.8607454791487266</v>
          </cell>
          <cell r="H16">
            <v>8.2898709854515502</v>
          </cell>
        </row>
        <row r="17">
          <cell r="C17" t="str">
            <v>visita familiares /amigos</v>
          </cell>
          <cell r="G17">
            <v>5.8555787919793332</v>
          </cell>
          <cell r="H17">
            <v>5.901729343947296</v>
          </cell>
        </row>
        <row r="18">
          <cell r="C18" t="str">
            <v>destino preparado para el turismo</v>
          </cell>
          <cell r="G18">
            <v>5.5849427973920536</v>
          </cell>
          <cell r="H18">
            <v>5.1880318418885532</v>
          </cell>
        </row>
        <row r="19">
          <cell r="C19" t="str">
            <v>precios en tenerife</v>
          </cell>
          <cell r="G19">
            <v>3.8996186492803542</v>
          </cell>
          <cell r="H19">
            <v>3.8429865495470765</v>
          </cell>
        </row>
        <row r="20">
          <cell r="C20" t="str">
            <v>gastronomía</v>
          </cell>
          <cell r="G20">
            <v>3.8627137409275432</v>
          </cell>
          <cell r="H20">
            <v>3.3214383749656875</v>
          </cell>
        </row>
        <row r="21">
          <cell r="C21" t="str">
            <v>actividades /ocio</v>
          </cell>
          <cell r="G21">
            <v>3.7766022881043178</v>
          </cell>
          <cell r="H21">
            <v>4.4743343398298103</v>
          </cell>
        </row>
        <row r="22">
          <cell r="C22" t="str">
            <v>alojamiento (contratación)</v>
          </cell>
          <cell r="G22">
            <v>3.6904908352810923</v>
          </cell>
          <cell r="H22">
            <v>4.3370848202031294</v>
          </cell>
        </row>
        <row r="23">
          <cell r="C23" t="str">
            <v>el teide</v>
          </cell>
          <cell r="G23">
            <v>3.5920777463402631</v>
          </cell>
          <cell r="H23">
            <v>4.8311830908591817</v>
          </cell>
        </row>
        <row r="24">
          <cell r="C24" t="str">
            <v>otros</v>
          </cell>
          <cell r="G24">
            <v>2.6448517652847827</v>
          </cell>
          <cell r="H24">
            <v>3.4037880867416965</v>
          </cell>
        </row>
        <row r="25">
          <cell r="C25" t="str">
            <v>loro parque</v>
          </cell>
          <cell r="G25">
            <v>2.0543732316398082</v>
          </cell>
          <cell r="H25">
            <v>2.8547900082349713</v>
          </cell>
        </row>
        <row r="26">
          <cell r="C26" t="str">
            <v>negocios/estudios/médicos</v>
          </cell>
          <cell r="G26">
            <v>1.9313568704637716</v>
          </cell>
          <cell r="H26">
            <v>1.5646445237441668</v>
          </cell>
        </row>
        <row r="27">
          <cell r="C27" t="str">
            <v>seguridad</v>
          </cell>
          <cell r="G27">
            <v>1.8452454176405462</v>
          </cell>
          <cell r="H27">
            <v>0.90584682953609663</v>
          </cell>
        </row>
        <row r="28">
          <cell r="C28" t="str">
            <v>deportes</v>
          </cell>
          <cell r="G28">
            <v>1.6853241481116989</v>
          </cell>
          <cell r="H28">
            <v>1.3450452923414769</v>
          </cell>
        </row>
        <row r="29">
          <cell r="C29" t="str">
            <v>cultura/eventos/costumbres</v>
          </cell>
          <cell r="G29">
            <v>1.6607208758764915</v>
          </cell>
          <cell r="H29">
            <v>1.7018940433708483</v>
          </cell>
        </row>
        <row r="30">
          <cell r="C30" t="str">
            <v>turismo familiar</v>
          </cell>
          <cell r="G30">
            <v>1.5254028785828515</v>
          </cell>
          <cell r="H30">
            <v>1.5646445237441668</v>
          </cell>
        </row>
        <row r="31">
          <cell r="C31" t="str">
            <v>la isla</v>
          </cell>
          <cell r="G31">
            <v>1.3162750645835897</v>
          </cell>
          <cell r="H31">
            <v>1.5920944276695033</v>
          </cell>
        </row>
        <row r="32">
          <cell r="C32" t="str">
            <v>senderismo</v>
          </cell>
          <cell r="G32">
            <v>1.3039734284659861</v>
          </cell>
          <cell r="H32">
            <v>0.71369750205874283</v>
          </cell>
        </row>
        <row r="33">
          <cell r="C33" t="str">
            <v>está en españa</v>
          </cell>
          <cell r="G33">
            <v>1.3039734284659861</v>
          </cell>
          <cell r="H33">
            <v>1.6469942355201757</v>
          </cell>
        </row>
        <row r="34">
          <cell r="C34" t="str">
            <v>medioambiente urbano</v>
          </cell>
          <cell r="G34">
            <v>1.1563537950547422</v>
          </cell>
          <cell r="H34">
            <v>1.0430963491627778</v>
          </cell>
        </row>
        <row r="35">
          <cell r="C35" t="str">
            <v>ocio nocturno</v>
          </cell>
          <cell r="G35">
            <v>1.0702423422315168</v>
          </cell>
          <cell r="H35">
            <v>1.5097447158934945</v>
          </cell>
        </row>
        <row r="36">
          <cell r="C36" t="str">
            <v>celebración/aniversarios/evento</v>
          </cell>
          <cell r="G36">
            <v>1.0210357977611022</v>
          </cell>
          <cell r="H36">
            <v>1.152895964864123</v>
          </cell>
        </row>
        <row r="37">
          <cell r="C37" t="str">
            <v>siam park</v>
          </cell>
          <cell r="G37">
            <v>0.84881289211465127</v>
          </cell>
          <cell r="H37">
            <v>1.3450452923414769</v>
          </cell>
        </row>
        <row r="38">
          <cell r="C38" t="str">
            <v>comercio/compras</v>
          </cell>
          <cell r="G38">
            <v>0.78730471152663306</v>
          </cell>
          <cell r="H38">
            <v>0.85094702168542413</v>
          </cell>
        </row>
        <row r="39">
          <cell r="C39" t="str">
            <v>servicios</v>
          </cell>
          <cell r="G39">
            <v>0.479763808586542</v>
          </cell>
          <cell r="H39">
            <v>0.43919846280538016</v>
          </cell>
        </row>
        <row r="40">
          <cell r="C40" t="str">
            <v>lugares específicos</v>
          </cell>
          <cell r="G40">
            <v>0.46746217246893834</v>
          </cell>
          <cell r="H40">
            <v>0.49409827065605272</v>
          </cell>
        </row>
        <row r="41">
          <cell r="C41" t="str">
            <v>otros parques temáticos</v>
          </cell>
          <cell r="G41">
            <v>0.44285890023373109</v>
          </cell>
          <cell r="H41">
            <v>0.76859730990941533</v>
          </cell>
        </row>
        <row r="42">
          <cell r="C42" t="str">
            <v>restaurantes/bares/cafés</v>
          </cell>
          <cell r="G42">
            <v>0.38135071964571288</v>
          </cell>
          <cell r="H42">
            <v>0.30194894317869886</v>
          </cell>
        </row>
        <row r="43">
          <cell r="C43" t="str">
            <v>infraestructuras urbanas</v>
          </cell>
          <cell r="G43">
            <v>0.30754090294009101</v>
          </cell>
          <cell r="H43">
            <v>0.30194894317869886</v>
          </cell>
        </row>
        <row r="44">
          <cell r="C44" t="str">
            <v>carreteras/transporte</v>
          </cell>
          <cell r="G44">
            <v>0.14761963341124371</v>
          </cell>
          <cell r="H44">
            <v>8.2349711776008777E-2</v>
          </cell>
        </row>
        <row r="45">
          <cell r="C45" t="str">
            <v>pubs/clubs/bares</v>
          </cell>
          <cell r="G45">
            <v>0.13531799729364005</v>
          </cell>
          <cell r="H45">
            <v>0.16469942355201755</v>
          </cell>
        </row>
      </sheetData>
      <sheetData sheetId="79" refreshError="1"/>
      <sheetData sheetId="80" refreshError="1"/>
      <sheetData sheetId="81" refreshError="1"/>
      <sheetData sheetId="82">
        <row r="4">
          <cell r="V4" t="str">
            <v>Ene-Sep 2010</v>
          </cell>
          <cell r="W4" t="str">
            <v>Ene-Sep 2011</v>
          </cell>
          <cell r="Y4" t="str">
            <v>dif.11/10</v>
          </cell>
          <cell r="Z4" t="str">
            <v>Verano 2010</v>
          </cell>
          <cell r="AA4" t="str">
            <v>Verano 2011</v>
          </cell>
          <cell r="AB4" t="str">
            <v>dif.11/10</v>
          </cell>
        </row>
        <row r="5">
          <cell r="C5" t="str">
            <v>Factores naturales</v>
          </cell>
          <cell r="V5">
            <v>7.8939519195793766</v>
          </cell>
          <cell r="W5">
            <v>8.0711779884607662</v>
          </cell>
          <cell r="Y5">
            <v>0.17722606888138959</v>
          </cell>
          <cell r="Z5">
            <v>8.0834342618759152</v>
          </cell>
          <cell r="AA5">
            <v>8.247297379832661</v>
          </cell>
          <cell r="AB5">
            <v>0.1638631179567458</v>
          </cell>
        </row>
        <row r="6">
          <cell r="C6" t="str">
            <v>Factores alojativos</v>
          </cell>
          <cell r="V6">
            <v>7.9212394474290155</v>
          </cell>
          <cell r="W6">
            <v>7.9125480660484202</v>
          </cell>
          <cell r="Y6">
            <v>-8.6913813805953311E-3</v>
          </cell>
          <cell r="Z6">
            <v>7.9586428428026315</v>
          </cell>
          <cell r="AA6">
            <v>7.8967654821088944</v>
          </cell>
          <cell r="AB6">
            <v>-6.187736069373706E-2</v>
          </cell>
        </row>
        <row r="7">
          <cell r="C7" t="str">
            <v>Servicios e infraestructuras</v>
          </cell>
          <cell r="V7">
            <v>7.7454838957644672</v>
          </cell>
          <cell r="W7">
            <v>7.893455461727056</v>
          </cell>
          <cell r="Y7">
            <v>0.14797156596258887</v>
          </cell>
          <cell r="Z7">
            <v>7.6937844217151969</v>
          </cell>
          <cell r="AA7">
            <v>7.8919536944404722</v>
          </cell>
          <cell r="AB7">
            <v>0.19816927272527529</v>
          </cell>
        </row>
        <row r="8">
          <cell r="C8" t="str">
            <v>Factores ambientales</v>
          </cell>
          <cell r="V8">
            <v>7.6443242007392378</v>
          </cell>
          <cell r="W8">
            <v>7.730330290010742</v>
          </cell>
          <cell r="Y8">
            <v>8.6006089271504216E-2</v>
          </cell>
          <cell r="Z8">
            <v>7.6581632653061247</v>
          </cell>
          <cell r="AA8">
            <v>7.6826356024754263</v>
          </cell>
          <cell r="AB8">
            <v>2.4472337169301639E-2</v>
          </cell>
        </row>
        <row r="9">
          <cell r="C9" t="str">
            <v>Media de satisfacción factores</v>
          </cell>
          <cell r="V9">
            <v>7.6526429814099473</v>
          </cell>
          <cell r="W9">
            <v>7.7776283701069007</v>
          </cell>
          <cell r="Y9">
            <v>0.12498538869695341</v>
          </cell>
          <cell r="Z9">
            <v>7.7059987853977931</v>
          </cell>
          <cell r="AA9">
            <v>7.8091979809310184</v>
          </cell>
          <cell r="AB9">
            <v>0.10319919553322521</v>
          </cell>
        </row>
        <row r="10">
          <cell r="C10" t="str">
            <v>Factores genéricos</v>
          </cell>
          <cell r="V10">
            <v>7.6115216030056345</v>
          </cell>
          <cell r="W10">
            <v>7.7319193133985671</v>
          </cell>
          <cell r="Y10">
            <v>0.12039771039293257</v>
          </cell>
          <cell r="Z10">
            <v>7.6750453485358845</v>
          </cell>
          <cell r="AA10">
            <v>7.7535414027410123</v>
          </cell>
          <cell r="AB10">
            <v>7.8496054205127841E-2</v>
          </cell>
        </row>
        <row r="11">
          <cell r="C11" t="str">
            <v>Oferta de restauración</v>
          </cell>
          <cell r="V11">
            <v>7.5269682751495708</v>
          </cell>
          <cell r="W11">
            <v>7.6467256769934631</v>
          </cell>
          <cell r="Y11">
            <v>0.11975740184389227</v>
          </cell>
          <cell r="Z11">
            <v>7.5888670127080582</v>
          </cell>
          <cell r="AA11">
            <v>7.6805060006487142</v>
          </cell>
          <cell r="AB11">
            <v>9.1638987940656058E-2</v>
          </cell>
        </row>
        <row r="12">
          <cell r="C12" t="str">
            <v>Oferta comercial</v>
          </cell>
          <cell r="V12">
            <v>7.2616425236441993</v>
          </cell>
          <cell r="W12">
            <v>7.3895480808914709</v>
          </cell>
          <cell r="Y12">
            <v>0.1279055572472716</v>
          </cell>
          <cell r="Z12">
            <v>7.3123609394313931</v>
          </cell>
          <cell r="AA12">
            <v>7.4026481441284897</v>
          </cell>
          <cell r="AB12">
            <v>9.0287204697096612E-2</v>
          </cell>
        </row>
        <row r="13">
          <cell r="C13" t="str">
            <v>Oferta de actividades y ocio</v>
          </cell>
          <cell r="V13">
            <v>7.0585272796642489</v>
          </cell>
          <cell r="W13">
            <v>7.4208663646659048</v>
          </cell>
          <cell r="Y13">
            <v>0.3623390850016559</v>
          </cell>
          <cell r="Z13">
            <v>7.1393049294750703</v>
          </cell>
          <cell r="AA13">
            <v>7.5131030775433398</v>
          </cell>
          <cell r="AB13">
            <v>0.3737981480682695</v>
          </cell>
        </row>
      </sheetData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/>
      <sheetData sheetId="92"/>
      <sheetData sheetId="93" refreshError="1"/>
      <sheetData sheetId="94">
        <row r="5">
          <cell r="A5" t="str">
            <v xml:space="preserve">DISTRIBUCIÓN DEL GASTO DE LOS TURISTAS EN DESTINO 
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tualizacion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57"/>
  <sheetViews>
    <sheetView showGridLines="0" tabSelected="1" zoomScaleNormal="100" workbookViewId="0">
      <selection activeCell="C4" sqref="C4:G4"/>
    </sheetView>
  </sheetViews>
  <sheetFormatPr baseColWidth="10" defaultRowHeight="12.75"/>
  <cols>
    <col min="1" max="1" width="11.42578125" style="1"/>
    <col min="2" max="2" width="6.85546875" style="1" customWidth="1"/>
    <col min="3" max="7" width="16.28515625" style="1" customWidth="1"/>
    <col min="8" max="16384" width="11.42578125" style="1"/>
  </cols>
  <sheetData>
    <row r="3" spans="2:10" ht="25.5" customHeight="1"/>
    <row r="4" spans="2:10" ht="18" customHeight="1">
      <c r="C4" s="2" t="s">
        <v>0</v>
      </c>
      <c r="D4" s="2"/>
      <c r="E4" s="2"/>
      <c r="F4" s="2"/>
      <c r="G4" s="2"/>
      <c r="H4" s="3"/>
    </row>
    <row r="5" spans="2:10" ht="18" customHeight="1">
      <c r="C5" s="4" t="s">
        <v>1</v>
      </c>
      <c r="D5" s="4"/>
      <c r="E5" s="4"/>
      <c r="F5" s="4"/>
      <c r="G5" s="4"/>
      <c r="H5" s="3"/>
    </row>
    <row r="6" spans="2:10" ht="20.100000000000001" customHeight="1">
      <c r="C6" s="5" t="s">
        <v>2</v>
      </c>
      <c r="D6" s="5"/>
      <c r="E6" s="5"/>
      <c r="F6" s="5"/>
      <c r="G6" s="5"/>
      <c r="H6" s="3"/>
    </row>
    <row r="7" spans="2:10" ht="15" customHeight="1">
      <c r="B7" s="6"/>
      <c r="C7" s="7" t="s">
        <v>3</v>
      </c>
      <c r="D7" s="7"/>
      <c r="E7" s="7"/>
      <c r="F7" s="7"/>
      <c r="G7" s="7"/>
      <c r="H7" s="3"/>
    </row>
    <row r="8" spans="2:10" ht="15" customHeight="1">
      <c r="B8" s="6"/>
      <c r="C8" s="8" t="s">
        <v>4</v>
      </c>
      <c r="D8" s="8"/>
      <c r="E8" s="8"/>
      <c r="F8" s="8"/>
      <c r="G8" s="8"/>
      <c r="H8" s="3"/>
    </row>
    <row r="9" spans="2:10" ht="15" customHeight="1">
      <c r="B9" s="6"/>
      <c r="C9" s="8" t="s">
        <v>5</v>
      </c>
      <c r="D9" s="8"/>
      <c r="E9" s="8"/>
      <c r="F9" s="8"/>
      <c r="G9" s="8"/>
      <c r="H9" s="3"/>
    </row>
    <row r="10" spans="2:10" ht="15" customHeight="1">
      <c r="B10" s="6"/>
      <c r="C10" s="8" t="s">
        <v>6</v>
      </c>
      <c r="D10" s="8"/>
      <c r="E10" s="8"/>
      <c r="F10" s="8"/>
      <c r="G10" s="8"/>
      <c r="H10" s="3"/>
    </row>
    <row r="11" spans="2:10" ht="15" customHeight="1">
      <c r="B11" s="6"/>
      <c r="C11" s="8" t="s">
        <v>7</v>
      </c>
      <c r="D11" s="8"/>
      <c r="E11" s="8"/>
      <c r="F11" s="8"/>
      <c r="G11" s="8"/>
      <c r="H11" s="3"/>
    </row>
    <row r="12" spans="2:10" ht="15" customHeight="1">
      <c r="B12" s="6"/>
      <c r="C12" s="8" t="s">
        <v>8</v>
      </c>
      <c r="D12" s="8"/>
      <c r="E12" s="8"/>
      <c r="F12" s="8"/>
      <c r="G12" s="8"/>
      <c r="H12" s="3"/>
    </row>
    <row r="13" spans="2:10" ht="15" customHeight="1">
      <c r="B13" s="6"/>
      <c r="C13" s="8" t="s">
        <v>9</v>
      </c>
      <c r="D13" s="8"/>
      <c r="E13" s="8"/>
      <c r="F13" s="8"/>
      <c r="G13" s="8"/>
      <c r="H13" s="3"/>
    </row>
    <row r="14" spans="2:10" ht="15" customHeight="1">
      <c r="B14" s="6"/>
      <c r="C14" s="8" t="s">
        <v>10</v>
      </c>
      <c r="D14" s="8"/>
      <c r="E14" s="8"/>
      <c r="F14" s="8"/>
      <c r="G14" s="8"/>
      <c r="H14" s="3"/>
    </row>
    <row r="15" spans="2:10" ht="15" customHeight="1">
      <c r="B15" s="6"/>
      <c r="C15" s="8" t="s">
        <v>11</v>
      </c>
      <c r="D15" s="8"/>
      <c r="E15" s="8"/>
      <c r="F15" s="8"/>
      <c r="G15" s="8"/>
      <c r="H15" s="3"/>
      <c r="J15" s="9"/>
    </row>
    <row r="16" spans="2:10" ht="15" customHeight="1">
      <c r="B16" s="6"/>
      <c r="C16" s="8" t="s">
        <v>12</v>
      </c>
      <c r="D16" s="8"/>
      <c r="E16" s="8"/>
      <c r="F16" s="8"/>
      <c r="G16" s="8"/>
      <c r="H16" s="3"/>
    </row>
    <row r="17" spans="2:12" ht="15" customHeight="1">
      <c r="B17" s="6"/>
      <c r="C17" s="8" t="s">
        <v>13</v>
      </c>
      <c r="D17" s="8"/>
      <c r="E17" s="8"/>
      <c r="F17" s="8"/>
      <c r="G17" s="8"/>
      <c r="H17" s="3"/>
    </row>
    <row r="18" spans="2:12" ht="15" customHeight="1">
      <c r="B18" s="6"/>
      <c r="C18" s="8" t="s">
        <v>14</v>
      </c>
      <c r="D18" s="8"/>
      <c r="E18" s="8"/>
      <c r="F18" s="8"/>
      <c r="G18" s="8"/>
      <c r="H18" s="3"/>
    </row>
    <row r="19" spans="2:12" ht="15" customHeight="1">
      <c r="B19" s="6"/>
      <c r="C19" s="8" t="s">
        <v>15</v>
      </c>
      <c r="D19" s="8"/>
      <c r="E19" s="8"/>
      <c r="F19" s="8"/>
      <c r="G19" s="8"/>
      <c r="H19" s="3"/>
    </row>
    <row r="20" spans="2:12" ht="15" customHeight="1">
      <c r="B20" s="6"/>
      <c r="C20" s="8" t="s">
        <v>16</v>
      </c>
      <c r="D20" s="8"/>
      <c r="E20" s="8"/>
      <c r="F20" s="8"/>
      <c r="G20" s="8"/>
      <c r="H20" s="3"/>
      <c r="J20" s="9"/>
    </row>
    <row r="21" spans="2:12" ht="15" customHeight="1">
      <c r="B21" s="6"/>
      <c r="C21" s="8" t="s">
        <v>17</v>
      </c>
      <c r="D21" s="8"/>
      <c r="E21" s="8"/>
      <c r="F21" s="8"/>
      <c r="G21" s="8"/>
      <c r="H21" s="3"/>
    </row>
    <row r="22" spans="2:12" ht="15" customHeight="1">
      <c r="B22" s="6"/>
      <c r="C22" s="8" t="s">
        <v>18</v>
      </c>
      <c r="D22" s="8"/>
      <c r="E22" s="8"/>
      <c r="F22" s="8"/>
      <c r="G22" s="8"/>
      <c r="H22" s="3"/>
    </row>
    <row r="23" spans="2:12" ht="15" customHeight="1">
      <c r="B23" s="6"/>
      <c r="C23" s="8" t="s">
        <v>19</v>
      </c>
      <c r="D23" s="8"/>
      <c r="E23" s="8"/>
      <c r="F23" s="8"/>
      <c r="G23" s="8"/>
      <c r="H23" s="3"/>
    </row>
    <row r="24" spans="2:12" ht="15" customHeight="1">
      <c r="B24" s="6"/>
      <c r="C24" s="8" t="s">
        <v>20</v>
      </c>
      <c r="D24" s="8"/>
      <c r="E24" s="8"/>
      <c r="F24" s="8"/>
      <c r="G24" s="8"/>
      <c r="H24" s="3"/>
    </row>
    <row r="25" spans="2:12" ht="15" customHeight="1">
      <c r="B25" s="6"/>
      <c r="C25" s="8" t="s">
        <v>21</v>
      </c>
      <c r="D25" s="8"/>
      <c r="E25" s="8"/>
      <c r="F25" s="8"/>
      <c r="G25" s="8"/>
      <c r="H25" s="3"/>
      <c r="L25" s="9"/>
    </row>
    <row r="26" spans="2:12" ht="15" customHeight="1">
      <c r="B26" s="6"/>
      <c r="C26" s="8" t="s">
        <v>22</v>
      </c>
      <c r="D26" s="8"/>
      <c r="E26" s="8"/>
      <c r="F26" s="8"/>
      <c r="G26" s="8"/>
      <c r="H26" s="3"/>
    </row>
    <row r="27" spans="2:12" ht="15" customHeight="1">
      <c r="B27" s="6"/>
      <c r="C27" s="8" t="s">
        <v>23</v>
      </c>
      <c r="D27" s="8"/>
      <c r="E27" s="8"/>
      <c r="F27" s="8"/>
      <c r="G27" s="8"/>
      <c r="H27" s="3"/>
      <c r="L27" s="9"/>
    </row>
    <row r="28" spans="2:12" ht="15" customHeight="1">
      <c r="B28" s="6"/>
      <c r="C28" s="8" t="s">
        <v>24</v>
      </c>
      <c r="D28" s="8"/>
      <c r="E28" s="8"/>
      <c r="F28" s="8"/>
      <c r="G28" s="8"/>
      <c r="H28" s="3"/>
    </row>
    <row r="29" spans="2:12" ht="15" customHeight="1">
      <c r="B29" s="6"/>
      <c r="C29" s="8" t="s">
        <v>25</v>
      </c>
      <c r="D29" s="8"/>
      <c r="E29" s="8"/>
      <c r="F29" s="8"/>
      <c r="G29" s="8"/>
      <c r="H29" s="3"/>
    </row>
    <row r="30" spans="2:12" ht="15" customHeight="1">
      <c r="B30" s="6"/>
      <c r="C30" s="8" t="s">
        <v>26</v>
      </c>
      <c r="D30" s="8"/>
      <c r="E30" s="8"/>
      <c r="F30" s="8"/>
      <c r="G30" s="8"/>
      <c r="H30" s="3"/>
    </row>
    <row r="31" spans="2:12" ht="15" customHeight="1">
      <c r="B31" s="6"/>
      <c r="C31" s="8" t="s">
        <v>27</v>
      </c>
      <c r="D31" s="8"/>
      <c r="E31" s="8"/>
      <c r="F31" s="8"/>
      <c r="G31" s="8"/>
      <c r="H31" s="3"/>
      <c r="L31" s="9"/>
    </row>
    <row r="32" spans="2:12" ht="15" customHeight="1">
      <c r="B32" s="6"/>
      <c r="C32" s="8" t="s">
        <v>28</v>
      </c>
      <c r="D32" s="8"/>
      <c r="E32" s="8"/>
      <c r="F32" s="8"/>
      <c r="G32" s="8"/>
      <c r="H32" s="3"/>
    </row>
    <row r="33" spans="2:13" ht="15" customHeight="1">
      <c r="B33" s="6"/>
      <c r="C33" s="8" t="s">
        <v>29</v>
      </c>
      <c r="D33" s="8"/>
      <c r="E33" s="8"/>
      <c r="F33" s="8"/>
      <c r="G33" s="8"/>
      <c r="H33" s="3"/>
      <c r="L33" s="9"/>
    </row>
    <row r="34" spans="2:13" ht="15" customHeight="1">
      <c r="B34" s="6"/>
      <c r="C34" s="8" t="s">
        <v>30</v>
      </c>
      <c r="D34" s="8"/>
      <c r="E34" s="8"/>
      <c r="F34" s="8"/>
      <c r="G34" s="8"/>
      <c r="H34" s="3"/>
    </row>
    <row r="35" spans="2:13" ht="15" customHeight="1">
      <c r="B35" s="6"/>
      <c r="C35" s="8" t="s">
        <v>31</v>
      </c>
      <c r="D35" s="8"/>
      <c r="E35" s="8"/>
      <c r="F35" s="8"/>
      <c r="G35" s="8"/>
      <c r="H35" s="3"/>
      <c r="M35" s="9"/>
    </row>
    <row r="36" spans="2:13" ht="15" customHeight="1">
      <c r="B36" s="6"/>
      <c r="C36" s="8" t="s">
        <v>32</v>
      </c>
      <c r="D36" s="8"/>
      <c r="E36" s="8"/>
      <c r="F36" s="8"/>
      <c r="G36" s="8"/>
      <c r="H36" s="3"/>
    </row>
    <row r="37" spans="2:13" ht="15" customHeight="1">
      <c r="B37" s="6"/>
      <c r="C37" s="8" t="s">
        <v>33</v>
      </c>
      <c r="D37" s="8"/>
      <c r="E37" s="8"/>
      <c r="F37" s="8"/>
      <c r="G37" s="8"/>
      <c r="H37" s="3"/>
    </row>
    <row r="38" spans="2:13" ht="15" customHeight="1">
      <c r="B38" s="6"/>
      <c r="C38" s="8" t="s">
        <v>34</v>
      </c>
      <c r="D38" s="8"/>
      <c r="E38" s="8"/>
      <c r="F38" s="8"/>
      <c r="G38" s="8"/>
      <c r="H38" s="3"/>
    </row>
    <row r="39" spans="2:13" ht="15" customHeight="1">
      <c r="B39" s="6"/>
      <c r="C39" s="7" t="s">
        <v>35</v>
      </c>
      <c r="D39" s="7"/>
      <c r="E39" s="7"/>
      <c r="F39" s="7"/>
      <c r="G39" s="7"/>
      <c r="H39" s="3"/>
    </row>
    <row r="40" spans="2:13" ht="15" customHeight="1">
      <c r="B40" s="6"/>
      <c r="C40" s="8" t="s">
        <v>36</v>
      </c>
      <c r="D40" s="8"/>
      <c r="E40" s="8"/>
      <c r="F40" s="8"/>
      <c r="G40" s="8"/>
      <c r="H40" s="3"/>
    </row>
    <row r="41" spans="2:13" ht="15" customHeight="1">
      <c r="B41" s="6"/>
      <c r="C41" s="8" t="s">
        <v>37</v>
      </c>
      <c r="D41" s="8"/>
      <c r="E41" s="8"/>
      <c r="F41" s="8"/>
      <c r="G41" s="8"/>
      <c r="H41" s="3"/>
    </row>
    <row r="42" spans="2:13" ht="15" customHeight="1">
      <c r="B42" s="6"/>
      <c r="C42" s="8" t="s">
        <v>38</v>
      </c>
      <c r="D42" s="8"/>
      <c r="E42" s="8"/>
      <c r="F42" s="8"/>
      <c r="G42" s="8"/>
      <c r="H42" s="3"/>
    </row>
    <row r="43" spans="2:13" ht="15" customHeight="1">
      <c r="B43" s="6"/>
      <c r="C43" s="8" t="s">
        <v>39</v>
      </c>
      <c r="D43" s="8"/>
      <c r="E43" s="8"/>
      <c r="F43" s="8"/>
      <c r="G43" s="8"/>
      <c r="H43" s="3"/>
    </row>
    <row r="44" spans="2:13" ht="15" customHeight="1">
      <c r="B44" s="6"/>
      <c r="C44" s="8" t="s">
        <v>40</v>
      </c>
      <c r="D44" s="8"/>
      <c r="E44" s="8"/>
      <c r="F44" s="8"/>
      <c r="G44" s="8"/>
      <c r="H44" s="3"/>
    </row>
    <row r="45" spans="2:13" ht="15" customHeight="1">
      <c r="B45" s="6"/>
      <c r="C45" s="8" t="s">
        <v>41</v>
      </c>
      <c r="D45" s="8"/>
      <c r="E45" s="8"/>
      <c r="F45" s="8"/>
      <c r="G45" s="8"/>
      <c r="H45" s="3"/>
    </row>
    <row r="46" spans="2:13" ht="15" customHeight="1">
      <c r="B46" s="6"/>
      <c r="C46" s="8" t="s">
        <v>42</v>
      </c>
      <c r="D46" s="8"/>
      <c r="E46" s="8"/>
      <c r="F46" s="8"/>
      <c r="G46" s="8"/>
      <c r="H46" s="3"/>
    </row>
    <row r="47" spans="2:13" ht="15" customHeight="1">
      <c r="B47" s="6"/>
      <c r="C47" s="8" t="s">
        <v>43</v>
      </c>
      <c r="D47" s="8"/>
      <c r="E47" s="8"/>
      <c r="F47" s="8"/>
      <c r="G47" s="8"/>
      <c r="H47" s="3"/>
    </row>
    <row r="48" spans="2:13" ht="15" customHeight="1">
      <c r="B48" s="6"/>
      <c r="C48" s="8" t="s">
        <v>44</v>
      </c>
      <c r="D48" s="8"/>
      <c r="E48" s="8"/>
      <c r="F48" s="8"/>
      <c r="G48" s="8"/>
      <c r="H48" s="3"/>
    </row>
    <row r="49" spans="2:8">
      <c r="B49" s="6"/>
      <c r="C49" s="8" t="s">
        <v>45</v>
      </c>
      <c r="D49" s="8"/>
      <c r="E49" s="8"/>
      <c r="F49" s="8"/>
      <c r="G49" s="8"/>
      <c r="H49" s="3"/>
    </row>
    <row r="50" spans="2:8">
      <c r="B50" s="6"/>
      <c r="C50" s="8" t="s">
        <v>46</v>
      </c>
      <c r="D50" s="8"/>
      <c r="E50" s="8"/>
      <c r="F50" s="8"/>
      <c r="G50" s="8"/>
      <c r="H50" s="3"/>
    </row>
    <row r="51" spans="2:8">
      <c r="B51" s="6"/>
      <c r="C51" s="8" t="s">
        <v>47</v>
      </c>
      <c r="D51" s="8"/>
      <c r="E51" s="8"/>
      <c r="F51" s="8"/>
      <c r="G51" s="8"/>
      <c r="H51" s="3"/>
    </row>
    <row r="52" spans="2:8">
      <c r="B52" s="6"/>
      <c r="C52" s="8" t="s">
        <v>48</v>
      </c>
      <c r="D52" s="8"/>
      <c r="E52" s="8"/>
      <c r="F52" s="8"/>
      <c r="G52" s="8"/>
      <c r="H52" s="3"/>
    </row>
    <row r="53" spans="2:8">
      <c r="B53" s="6"/>
      <c r="C53" s="8" t="s">
        <v>49</v>
      </c>
      <c r="D53" s="8"/>
      <c r="E53" s="8"/>
      <c r="F53" s="8"/>
      <c r="G53" s="8"/>
      <c r="H53" s="3"/>
    </row>
    <row r="54" spans="2:8">
      <c r="C54" s="3"/>
      <c r="D54" s="3"/>
      <c r="E54" s="3"/>
      <c r="F54" s="3"/>
      <c r="G54" s="3"/>
      <c r="H54" s="3"/>
    </row>
    <row r="55" spans="2:8">
      <c r="C55" s="3"/>
      <c r="D55" s="3"/>
      <c r="E55" s="3"/>
      <c r="F55" s="3"/>
      <c r="G55" s="3"/>
      <c r="H55" s="3"/>
    </row>
    <row r="57" spans="2:8">
      <c r="H57" s="10"/>
    </row>
  </sheetData>
  <mergeCells count="50">
    <mergeCell ref="C50:G50"/>
    <mergeCell ref="C51:G51"/>
    <mergeCell ref="C52:G52"/>
    <mergeCell ref="C53:G53"/>
    <mergeCell ref="C44:G44"/>
    <mergeCell ref="C45:G45"/>
    <mergeCell ref="C46:G46"/>
    <mergeCell ref="C47:G47"/>
    <mergeCell ref="C48:G48"/>
    <mergeCell ref="C49:G49"/>
    <mergeCell ref="C38:G38"/>
    <mergeCell ref="C39:G39"/>
    <mergeCell ref="C40:G40"/>
    <mergeCell ref="C41:G41"/>
    <mergeCell ref="C42:G42"/>
    <mergeCell ref="C43:G43"/>
    <mergeCell ref="C32:G32"/>
    <mergeCell ref="C33:G33"/>
    <mergeCell ref="C34:G34"/>
    <mergeCell ref="C35:G35"/>
    <mergeCell ref="C36:G36"/>
    <mergeCell ref="C37:G37"/>
    <mergeCell ref="C26:G26"/>
    <mergeCell ref="C27:G27"/>
    <mergeCell ref="C28:G28"/>
    <mergeCell ref="C29:G29"/>
    <mergeCell ref="C30:G30"/>
    <mergeCell ref="C31:G31"/>
    <mergeCell ref="C20:G20"/>
    <mergeCell ref="C21:G21"/>
    <mergeCell ref="C22:G22"/>
    <mergeCell ref="C23:G23"/>
    <mergeCell ref="C24:G24"/>
    <mergeCell ref="C25:G25"/>
    <mergeCell ref="C15:G15"/>
    <mergeCell ref="C16:G16"/>
    <mergeCell ref="C17:G17"/>
    <mergeCell ref="C18:G18"/>
    <mergeCell ref="C19:G19"/>
    <mergeCell ref="C10:G10"/>
    <mergeCell ref="C11:G11"/>
    <mergeCell ref="C12:G12"/>
    <mergeCell ref="C13:G13"/>
    <mergeCell ref="C14:G14"/>
    <mergeCell ref="C4:G4"/>
    <mergeCell ref="C5:G5"/>
    <mergeCell ref="C6:G6"/>
    <mergeCell ref="C7:G7"/>
    <mergeCell ref="C8:G8"/>
    <mergeCell ref="C9:G9"/>
  </mergeCells>
  <hyperlinks>
    <hyperlink ref="C8:G8" location="Edad!A1" tooltip="GRUPOS DE EDAD" display="GRUPOS DE EDAD"/>
    <hyperlink ref="C10:G10" location="'renta media'!A1" tooltip="NIVEL DE RENTA DEL TURISTA" display="NIVEL DE RENTA DEL TURISTA"/>
    <hyperlink ref="C11:G11" location="'renta nacionalidades'!A1" tooltip="NIVEL DE RENTA DEL TURISTA POR MERCADOS" display="NIVEL DE RENTA DEL TURISTA POR MERCADOS"/>
    <hyperlink ref="C12:G12" location="'ACOMPAÑANTES '!A1" display="GRUPO VACACIONAL"/>
    <hyperlink ref="C13:G13" location="GASTO!A1" tooltip="GASTO EN ORIGEN Y DESTINO" display="GASTO EN ORIGEN Y DESTINO"/>
    <hyperlink ref="C14:G14" location="'Gasto partidas'!A1" tooltip="GASTO EN DESTINO SEGÚN CONCEPTOS" display="GASTO EN DESTINO SEGÚN CONCEPTOS"/>
    <hyperlink ref="C16:G16" location="'Evolución gasto (nacionalidad) '!A1" tooltip="GASTO SEGÚN MERCADOS" display="GASTO SEGÚN MERCADOS"/>
    <hyperlink ref="C19:G19" location="fidelidad!A1" display="NIVEL DE FIDELIDAD POR MERCADOS"/>
    <hyperlink ref="C21:G21" location="'Zonas de aloja Total y País '!A1" tooltip="ZONA DE ALOJAMIENTO" display="ZONA DE ALOJAMIENTO"/>
    <hyperlink ref="C23:G23" location="'Tipo de alojamiento'!A1" display="TIPO DE ALOJAMIENTO"/>
    <hyperlink ref="C25:G25" location="'fórmde contratación(new version'!A1" tooltip="FORMULA DE CONTRATACIÓN DEL VUELO Y EL ALOJAMIENTO" display="FORMULA DE CONTRATACIÓN DEL VUELO Y EL ALOJAMIENTO"/>
    <hyperlink ref="C29:G29" location="'Uso de internet'!A1" tooltip="USO INTERNET" display="USO INTERNET"/>
    <hyperlink ref="C31:G31" location="'Actividades realizadas '!A1" tooltip="ACTIVIDADES REALIZADAS" display="ACTIVIDADES REALIZADAS"/>
    <hyperlink ref="C33:G33" location="'Excursiones realizadas'!A1" tooltip="EXCURSIONES REALIZADAS" display="EXCURSIONES REALIZADAS"/>
    <hyperlink ref="C35:G35" location="'Motivación NUEVA'!A1" tooltip="MOTIVOS ELECCIÓN TENERIFE" display="MOTIVOS ELECCIÓN TENERIFE"/>
    <hyperlink ref="C36:G36" location="'Índice satisfacción agrupad '!A1" tooltip="SATISFACCIÓN" display="SATISFACCIÓN"/>
    <hyperlink ref="C37:G37" location="satisfacción!A1" tooltip="SATISFACCIÓN DETALLADA" display="SATISFACCIÓN DETALLADA"/>
    <hyperlink ref="C17:G17" location="'Gasto y estimación de ingresos '!A1" tooltip="GASTO Y ESTIMACIÓN DE INGRESOS" display="GASTO Y ESTIMACIÓN DE INGRESOS"/>
    <hyperlink ref="C27:G27" location="'Servi contrata origen '!A1" tooltip="SERVICIOS CONTRATADOS EN ORIGEN" display="SERVICIOS CONTRATADOS EN ORIGEN"/>
    <hyperlink ref="C40:G40" location="'EDAD GRAFICA 1 '!A1" tooltip="GRÁFICA DE LOS GRUPOS DE EDAD (1)" display="GRÁFICA DE LOS GRUPOS DE EDAD (1)"/>
    <hyperlink ref="C41:G41" location="'EDAD GRAFICA 2 '!A1" tooltip="GRÁFICA DE LOS GRUPOS DE EDAD (2)" display="GRÁFICA DE LOS GRUPOS DE EDAD (2)"/>
    <hyperlink ref="C43:G43" location="'GRAFICO RENTA X NACIONAL'!A1" tooltip="GRÁFICA NIVEL DE RENTA DEL TURISTA POR MERCADOS" display="GRÁFICA NIVEL DE RENTA DEL TURISTA POR MERCADOS"/>
    <hyperlink ref="C44:G44" location="'GRAFICA Acompañantes'!A1" tooltip="GRÁFICA GRUPO VACACIONAL" display="GRÁFICA GRUPO VACACIONAL"/>
    <hyperlink ref="C45:G45" location="'GRAFICA GASTO'!A1" tooltip="GRÁFICA GASTO EN ORIGEN Y DESTINO" display="GRÁFICA GASTO EN ORIGEN Y DESTINO"/>
    <hyperlink ref="C46:G46" location="'GRAFICA GASTO PARTIDA'!A1" tooltip="GRÁFICA GASTO EN DESTINO SEGÚN PARTIDAS" display="GRÁFICA GASTO EN DESTINO SEGÚN PARTIDAS"/>
    <hyperlink ref="C47:G47" location="'GRAFICA FIDELIDAD'!A1" tooltip="GRÁFICA FIDELIDAD POR MERCADOS" display="GRÁFICA FIDELIDAD POR MERCADOS"/>
    <hyperlink ref="C48:G48" location="'GRAFICA ZONAS ALOJA PAIS'!A1" tooltip="GRÁFICA ZONA DE ALOJAMIENTO" display="GRÁFICA ZONA DE ALOJAMIENTO"/>
    <hyperlink ref="C50:G50" location="'gráfica tipo alojamiento'!A1" tooltip="GRÁFICA TIPO DE ALOJAMIENTO" display="GRÁFICA TIPO DE ALOJAMIENTO"/>
    <hyperlink ref="C52:G52" location="'gráfica motivación'!A1" tooltip="GRÁFICA MOTIVOS ELECCIÓN TENERIFE" display="GRÁFICA MOTIVOS ELECCIÓN TENERIFE"/>
    <hyperlink ref="C53:G53" location="'grafica indice de satisfacción'!A1" tooltip="GRÁFICA SATISFACCIÓN" display="GRÁFICA SATISFACCIÓN"/>
    <hyperlink ref="C26:G26" location="'fórmula de contratación por mer'!A1" tooltip="FORMULA DE CONTRATACIÓN DEL VUELO Y EL ALOJAMIENTO" display="FORMULA DE CONTRATACIÓN POR MERCADOS"/>
    <hyperlink ref="C9:G9" location="'edad por mercados'!A1" tooltip="EDAD MEDIA DE LOS TURISTAS POR MERCADOS" display="EDAD MEDIA DE LOS TURISTAS POR MERCADOS"/>
    <hyperlink ref="C42:G42" location="'GRAFICA EDAD POR MERCADOS'!A1" tooltip="GRÁFICA DE LOS GRUPOS DE EDAD (2)" display="GRÁFICA EDAD MEDIA DE LOS TURISTAS POR MERCADOS"/>
    <hyperlink ref="C22:G22" location="'estancia media nacionalidades'!A1" tooltip="ESTANCIA MEDIA POR MERCADOS" display="ESTANCIA MEDIA POR MERCADOS"/>
    <hyperlink ref="C49:G49" location="'GRAFICA estancia media nac'!A1" display="GRÁFICA ESTANCIA MEDIA POR MERCADOS"/>
    <hyperlink ref="C28:G28" location="'escala nacionalidad'!A1" tooltip="SERVICIOS CONTRATADOS EN ORIGEN" display="TURISTAS QUE REALIZAN ESCALA EN SU VIAJE POR MERCADOS"/>
    <hyperlink ref="C51:G51" location="'GRAFICA ESCALA nac'!A1" tooltip="GRÁFICA TIPO DE ALOJAMIENTO" display="GRÁFICA REALIZACIÓN DE ESCALA EN EL VIAJE POR MERCADOS"/>
    <hyperlink ref="C30:G30" location="'internet nacionalidad'!A1" tooltip="USO INTERNET" display="USO INTERNET POR MERCADOS"/>
    <hyperlink ref="C32:G32" location="'actividades nacionalidad'!A1" tooltip="ACTIVIDADES REALIZADAS" display="ACTIVIDADES REALIZADAS POR MERCADOS"/>
    <hyperlink ref="C34:G34" location="'excursiones nacionalidad'!A1" tooltip="EXCURSIONES REALIZADAS" display="EXCURSIONES REALIZADAS POR MERCADOS"/>
    <hyperlink ref="C18:G18" location="'estimación de ingresos por merc'!A1" tooltip="GASTO Y ESTIMACIÓN DE INGRESOS" display="GASTO Y ESTIMACIÓN DE INGRESOS POR NACIONALIDAD"/>
    <hyperlink ref="C24" location="'uso coche '!A1" display="USO DE COCHE "/>
    <hyperlink ref="C38" location="'aspectos negativos'!A1" display="ASPECTOS NEGATIVOS DEL VIAJE"/>
    <hyperlink ref="C20:G20" location="fidelidad!B36" display="NIVEL DE FIDELIDAD POR MERCADOS (Últimos 5 años)"/>
    <hyperlink ref="C15" location="'Gasto partidas QUIENES GASTAN'!A1" display="GASTO MEDIO EN DESTINO SEGÚN CONCEPTOS DE QUIÉNES GASTAN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24"/>
  <sheetViews>
    <sheetView showGridLines="0" zoomScaleNormal="100" workbookViewId="0"/>
  </sheetViews>
  <sheetFormatPr baseColWidth="10" defaultRowHeight="12.75"/>
  <cols>
    <col min="1" max="1" width="19.5703125" customWidth="1"/>
    <col min="3" max="3" width="22.5703125" customWidth="1"/>
    <col min="4" max="10" width="9.7109375" customWidth="1"/>
    <col min="11" max="12" width="8.5703125" hidden="1" customWidth="1"/>
    <col min="13" max="13" width="8.42578125" hidden="1" customWidth="1"/>
    <col min="14" max="14" width="16.85546875" hidden="1" customWidth="1"/>
    <col min="15" max="15" width="13.42578125" hidden="1" customWidth="1"/>
    <col min="16" max="16" width="11.42578125" hidden="1" customWidth="1"/>
    <col min="17" max="18" width="12.85546875" hidden="1" customWidth="1"/>
    <col min="19" max="20" width="12.85546875" style="102" hidden="1" customWidth="1"/>
    <col min="21" max="28" width="11.42578125" style="102" customWidth="1"/>
    <col min="29" max="30" width="13.85546875" hidden="1" customWidth="1"/>
    <col min="31" max="31" width="12" hidden="1" customWidth="1"/>
    <col min="32" max="33" width="14.85546875" bestFit="1" customWidth="1"/>
  </cols>
  <sheetData>
    <row r="2" spans="3:31" ht="34.5" customHeight="1"/>
    <row r="4" spans="3:31" ht="18" customHeight="1">
      <c r="C4" s="11" t="s">
        <v>139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3:31" ht="28.5" customHeight="1">
      <c r="C5" s="53"/>
      <c r="D5" s="13">
        <f>actualizaciones!A7</f>
        <v>2007</v>
      </c>
      <c r="E5" s="13">
        <f>actualizaciones!B7</f>
        <v>2008</v>
      </c>
      <c r="F5" s="13">
        <f>actualizaciones!C7</f>
        <v>2009</v>
      </c>
      <c r="G5" s="13">
        <f>actualizaciones!D7</f>
        <v>2010</v>
      </c>
      <c r="H5" s="103" t="str">
        <f>actualizaciones!H7</f>
        <v>var.08/07</v>
      </c>
      <c r="I5" s="103" t="str">
        <f>actualizaciones!I7</f>
        <v>var.09/08</v>
      </c>
      <c r="J5" s="103" t="str">
        <f>actualizaciones!J7</f>
        <v>var.10/09</v>
      </c>
      <c r="K5" s="13" t="str">
        <f>actualizaciones!$E$7</f>
        <v>Invierno 08-09</v>
      </c>
      <c r="L5" s="13" t="str">
        <f>actualizaciones!$F$7</f>
        <v>Invierno 09-10</v>
      </c>
      <c r="M5" s="13" t="str">
        <f>actualizaciones!$G7</f>
        <v>Invierno 10-11</v>
      </c>
      <c r="N5" s="104" t="s">
        <v>100</v>
      </c>
      <c r="O5" s="103" t="s">
        <v>140</v>
      </c>
      <c r="P5" s="13" t="str">
        <f>actualizaciones!$N$7</f>
        <v>I semestre 2009</v>
      </c>
      <c r="Q5" s="13" t="str">
        <f>actualizaciones!$O$7</f>
        <v>I semestre 2010</v>
      </c>
      <c r="R5" s="13" t="str">
        <f>actualizaciones!$P$7</f>
        <v>I semestre 2011</v>
      </c>
      <c r="S5" s="104" t="str">
        <f>actualizaciones!$Q$7</f>
        <v>Var. I semestre 10/09</v>
      </c>
      <c r="T5" s="103" t="str">
        <f>actualizaciones!$R$7</f>
        <v>Var. I semestre 11/10</v>
      </c>
      <c r="U5" s="14" t="str">
        <f>actualizaciones!$U$7</f>
        <v>Ene-Sep 2009</v>
      </c>
      <c r="V5" s="14" t="str">
        <f>actualizaciones!$V$7</f>
        <v>Ene-Sep 2010</v>
      </c>
      <c r="W5" s="14" t="s">
        <v>51</v>
      </c>
      <c r="X5" s="14" t="str">
        <f>actualizaciones!$W$7</f>
        <v>Var.10/09</v>
      </c>
      <c r="Y5" s="14" t="s">
        <v>55</v>
      </c>
      <c r="Z5" s="14" t="s">
        <v>53</v>
      </c>
      <c r="AA5" s="14" t="s">
        <v>54</v>
      </c>
      <c r="AB5" s="14" t="s">
        <v>114</v>
      </c>
      <c r="AC5" s="13" t="str">
        <f>actualizaciones!Y7</f>
        <v>I trimestre 2010</v>
      </c>
      <c r="AD5" s="13" t="str">
        <f>actualizaciones!Z7</f>
        <v>I trimestre 2011</v>
      </c>
      <c r="AE5" s="14" t="str">
        <f>actualizaciones!$AA$7</f>
        <v>Var.11/10</v>
      </c>
    </row>
    <row r="6" spans="3:31" ht="15" customHeight="1">
      <c r="C6" s="105" t="s">
        <v>141</v>
      </c>
      <c r="D6" s="16">
        <v>54.345454545454501</v>
      </c>
      <c r="E6" s="16">
        <v>55.145454545454548</v>
      </c>
      <c r="F6" s="16">
        <v>56.1</v>
      </c>
      <c r="G6" s="16">
        <v>56.572727272727271</v>
      </c>
      <c r="H6" s="17">
        <f t="shared" ref="H6:I11" si="0">E6/D6-1</f>
        <v>1.4720642355303681E-2</v>
      </c>
      <c r="I6" s="17">
        <f t="shared" si="0"/>
        <v>1.7309594460929834E-2</v>
      </c>
      <c r="J6" s="17">
        <f>IFERROR(G6/F6-1,"-")</f>
        <v>8.4265111003078985E-3</v>
      </c>
      <c r="K6" s="16">
        <v>57.204783258594915</v>
      </c>
      <c r="L6" s="16">
        <v>59.467231723929167</v>
      </c>
      <c r="M6" s="16">
        <v>57.527464025994121</v>
      </c>
      <c r="N6" s="17">
        <f>IFERROR(L6/K6-1,"-")</f>
        <v>3.9549987543993081E-2</v>
      </c>
      <c r="O6" s="17">
        <f>IFERROR(M6/L6-1,"-")</f>
        <v>-3.2619102011343437E-2</v>
      </c>
      <c r="P6" s="16">
        <v>56.565281899109792</v>
      </c>
      <c r="Q6" s="16">
        <v>59.193907875185737</v>
      </c>
      <c r="R6" s="16">
        <v>55.214608433734938</v>
      </c>
      <c r="S6" s="17">
        <f>Q6/P6-1</f>
        <v>4.6470659878693477E-2</v>
      </c>
      <c r="T6" s="56">
        <f>IFERROR(R6/Q6-1,"-")</f>
        <v>-6.722481390891466E-2</v>
      </c>
      <c r="U6" s="55">
        <v>55.205663371170509</v>
      </c>
      <c r="V6" s="16">
        <v>55.73770491803279</v>
      </c>
      <c r="W6" s="16">
        <v>52.011317505228199</v>
      </c>
      <c r="X6" s="56">
        <f>IFERROR(V6/U6-1,"-")</f>
        <v>9.637445044091697E-3</v>
      </c>
      <c r="Y6" s="56">
        <f>IFERROR(W6/V6-1,"-")</f>
        <v>-6.6855774170905935E-2</v>
      </c>
      <c r="Z6" s="16">
        <v>51.041956098916366</v>
      </c>
      <c r="AA6" s="16">
        <v>46.747186384847652</v>
      </c>
      <c r="AB6" s="56">
        <f>IFERROR(AA6/Z6-1,"-")</f>
        <v>-8.4141949923425718E-2</v>
      </c>
      <c r="AC6" s="16">
        <v>60.877131917855898</v>
      </c>
      <c r="AD6" s="16">
        <v>58.408071748878925</v>
      </c>
      <c r="AE6" s="56">
        <f t="shared" ref="AE6:AE15" si="1">IFERROR(AD6/AC6-1,"-")</f>
        <v>-4.0558089568158096E-2</v>
      </c>
    </row>
    <row r="7" spans="3:31" ht="15" customHeight="1">
      <c r="C7" s="105" t="s">
        <v>142</v>
      </c>
      <c r="D7" s="16">
        <v>17.363636363636399</v>
      </c>
      <c r="E7" s="16">
        <v>16.227272727272727</v>
      </c>
      <c r="F7" s="16">
        <v>14.927272727272728</v>
      </c>
      <c r="G7" s="16">
        <v>16.663636363636364</v>
      </c>
      <c r="H7" s="17">
        <f t="shared" si="0"/>
        <v>-6.54450261780124E-2</v>
      </c>
      <c r="I7" s="17">
        <f t="shared" si="0"/>
        <v>-8.0112044817927108E-2</v>
      </c>
      <c r="J7" s="17">
        <f>IFERROR(G7/F7-1,"-")</f>
        <v>0.11632155907429964</v>
      </c>
      <c r="K7" s="16">
        <v>12.541106128550075</v>
      </c>
      <c r="L7" s="16">
        <v>13.425155138489481</v>
      </c>
      <c r="M7" s="16">
        <v>14.575274640259941</v>
      </c>
      <c r="N7" s="17">
        <f t="shared" ref="N7:O15" si="2">IFERROR(L7/K7-1,"-")</f>
        <v>7.0492108182296009E-2</v>
      </c>
      <c r="O7" s="17">
        <f t="shared" si="2"/>
        <v>8.5668991524209925E-2</v>
      </c>
      <c r="P7" s="16">
        <v>12.926557863501484</v>
      </c>
      <c r="Q7" s="16">
        <v>14.450222882615156</v>
      </c>
      <c r="R7" s="16">
        <v>15.192018072289157</v>
      </c>
      <c r="S7" s="17">
        <f t="shared" ref="S7:S11" si="3">Q7/P7-1</f>
        <v>0.11787090076127571</v>
      </c>
      <c r="T7" s="56">
        <f t="shared" ref="T7:T15" si="4">IFERROR(R7/Q7-1,"-")</f>
        <v>5.133451543965073E-2</v>
      </c>
      <c r="U7" s="55">
        <v>15.427804223117295</v>
      </c>
      <c r="V7" s="16">
        <v>17.352762598664238</v>
      </c>
      <c r="W7" s="16">
        <v>19.411981793578548</v>
      </c>
      <c r="X7" s="56">
        <f t="shared" ref="X7:Y15" si="5">IFERROR(V7/U7-1,"-")</f>
        <v>0.12477202508588681</v>
      </c>
      <c r="Y7" s="56">
        <f t="shared" si="5"/>
        <v>0.11866809006381618</v>
      </c>
      <c r="Z7" s="16">
        <v>22.61739372047791</v>
      </c>
      <c r="AA7" s="16">
        <v>25.418611034861378</v>
      </c>
      <c r="AB7" s="56">
        <f t="shared" ref="AB7:AB15" si="6">IFERROR(AA7/Z7-1,"-")</f>
        <v>0.1238523478435638</v>
      </c>
      <c r="AC7" s="16">
        <v>12.600069613644274</v>
      </c>
      <c r="AD7" s="16">
        <v>12.929745889387146</v>
      </c>
      <c r="AE7" s="56">
        <f t="shared" si="1"/>
        <v>2.616463923230028E-2</v>
      </c>
    </row>
    <row r="8" spans="3:31" ht="15" customHeight="1">
      <c r="C8" s="105" t="s">
        <v>143</v>
      </c>
      <c r="D8" s="16">
        <v>9.2181818181818205</v>
      </c>
      <c r="E8" s="16">
        <v>9.745454545454546</v>
      </c>
      <c r="F8" s="16">
        <v>9.5272727272727273</v>
      </c>
      <c r="G8" s="16">
        <v>8.827272727272728</v>
      </c>
      <c r="H8" s="17">
        <f t="shared" si="0"/>
        <v>5.719921104536474E-2</v>
      </c>
      <c r="I8" s="17">
        <f t="shared" si="0"/>
        <v>-2.2388059701492602E-2</v>
      </c>
      <c r="J8" s="17">
        <f t="shared" ref="J8:J15" si="7">IFERROR(G8/F8-1,"-")</f>
        <v>-7.3473282442747978E-2</v>
      </c>
      <c r="K8" s="16">
        <v>9.4319880418535131</v>
      </c>
      <c r="L8" s="16">
        <v>9.4445285303466022</v>
      </c>
      <c r="M8" s="16">
        <v>9.3300324926504725</v>
      </c>
      <c r="N8" s="17">
        <f t="shared" si="2"/>
        <v>1.3295700161453095E-3</v>
      </c>
      <c r="O8" s="17">
        <f t="shared" si="2"/>
        <v>-1.2123001940037348E-2</v>
      </c>
      <c r="P8" s="16">
        <v>9.4584569732937691</v>
      </c>
      <c r="Q8" s="16">
        <v>9.0081723625557206</v>
      </c>
      <c r="R8" s="16">
        <v>10.071536144578314</v>
      </c>
      <c r="S8" s="17">
        <f t="shared" si="3"/>
        <v>-4.7606561198030528E-2</v>
      </c>
      <c r="T8" s="56">
        <f t="shared" si="4"/>
        <v>0.11804434231772465</v>
      </c>
      <c r="U8" s="55">
        <v>9.5325277676064939</v>
      </c>
      <c r="V8" s="16">
        <v>9.1317547055251982</v>
      </c>
      <c r="W8" s="16">
        <v>9.2754336326731455</v>
      </c>
      <c r="X8" s="56">
        <f t="shared" si="5"/>
        <v>-4.2042684988886747E-2</v>
      </c>
      <c r="Y8" s="56">
        <f t="shared" si="5"/>
        <v>1.5733988897118856E-2</v>
      </c>
      <c r="Z8" s="16">
        <v>9.1692136704640177</v>
      </c>
      <c r="AA8" s="16">
        <v>8.0428218501235254</v>
      </c>
      <c r="AB8" s="56">
        <f t="shared" si="6"/>
        <v>-0.12284497458804344</v>
      </c>
      <c r="AC8" s="16">
        <v>9.7459101983988869</v>
      </c>
      <c r="AD8" s="16">
        <v>10.538116591928251</v>
      </c>
      <c r="AE8" s="56">
        <f t="shared" si="1"/>
        <v>8.1286034593209378E-2</v>
      </c>
    </row>
    <row r="9" spans="3:31" ht="15" customHeight="1">
      <c r="C9" s="105" t="s">
        <v>144</v>
      </c>
      <c r="D9" s="16">
        <v>8.7181818181818205</v>
      </c>
      <c r="E9" s="16">
        <v>7.9636363636363638</v>
      </c>
      <c r="F9" s="16">
        <v>7.8090909090909095</v>
      </c>
      <c r="G9" s="16">
        <v>6.290909090909091</v>
      </c>
      <c r="H9" s="17">
        <f t="shared" si="0"/>
        <v>-8.654848800834225E-2</v>
      </c>
      <c r="I9" s="17">
        <f t="shared" si="0"/>
        <v>-1.9406392694063856E-2</v>
      </c>
      <c r="J9" s="17">
        <f t="shared" si="7"/>
        <v>-0.19441210710128054</v>
      </c>
      <c r="K9" s="16">
        <v>8.101644245142003</v>
      </c>
      <c r="L9" s="16">
        <v>7.4769184198577268</v>
      </c>
      <c r="M9" s="16">
        <v>4.8429521893857341</v>
      </c>
      <c r="N9" s="17">
        <f t="shared" si="2"/>
        <v>-7.7110992087671693E-2</v>
      </c>
      <c r="O9" s="17">
        <f t="shared" si="2"/>
        <v>-0.35227965353701329</v>
      </c>
      <c r="P9" s="16">
        <v>8.1973293768545989</v>
      </c>
      <c r="Q9" s="16">
        <v>7.8566121842496282</v>
      </c>
      <c r="R9" s="16">
        <v>5.5534638554216871</v>
      </c>
      <c r="S9" s="17">
        <f t="shared" si="3"/>
        <v>-4.1564414084298673E-2</v>
      </c>
      <c r="T9" s="56">
        <f t="shared" si="4"/>
        <v>-0.29314776837847834</v>
      </c>
      <c r="U9" s="55">
        <v>7.9824240205053094</v>
      </c>
      <c r="V9" s="16">
        <v>6.6909532483302971</v>
      </c>
      <c r="W9" s="16">
        <v>5.7694673391561073</v>
      </c>
      <c r="X9" s="56">
        <f t="shared" si="5"/>
        <v>-0.16178929719311741</v>
      </c>
      <c r="Y9" s="56">
        <f t="shared" si="5"/>
        <v>-0.13772116991015337</v>
      </c>
      <c r="Z9" s="16">
        <v>5.2236732425673802</v>
      </c>
      <c r="AA9" s="16">
        <v>6.8075761734833931</v>
      </c>
      <c r="AB9" s="56">
        <f t="shared" si="6"/>
        <v>0.3032163110833368</v>
      </c>
      <c r="AC9" s="16">
        <v>7.0309780717020534</v>
      </c>
      <c r="AD9" s="16">
        <v>4.521674140508221</v>
      </c>
      <c r="AE9" s="56">
        <f t="shared" si="1"/>
        <v>-0.35689258387722178</v>
      </c>
    </row>
    <row r="10" spans="3:31" ht="15" customHeight="1">
      <c r="C10" s="105" t="s">
        <v>145</v>
      </c>
      <c r="D10" s="16">
        <v>5.8545454545454501</v>
      </c>
      <c r="E10" s="16">
        <v>5.3909090909090907</v>
      </c>
      <c r="F10" s="16">
        <v>6.3090909090909095</v>
      </c>
      <c r="G10" s="16">
        <v>5.3909090909090907</v>
      </c>
      <c r="H10" s="17">
        <f t="shared" si="0"/>
        <v>-7.9192546583850221E-2</v>
      </c>
      <c r="I10" s="17">
        <f t="shared" si="0"/>
        <v>0.17032040472175392</v>
      </c>
      <c r="J10" s="17">
        <f t="shared" si="7"/>
        <v>-0.14553314121037475</v>
      </c>
      <c r="K10" s="16">
        <v>7.2047832585949179</v>
      </c>
      <c r="L10" s="16">
        <v>6.3720296655062816</v>
      </c>
      <c r="M10" s="16">
        <v>5.9415132291505497</v>
      </c>
      <c r="N10" s="17">
        <f t="shared" si="2"/>
        <v>-0.11558343439342278</v>
      </c>
      <c r="O10" s="17">
        <f t="shared" si="2"/>
        <v>-6.7563470190078911E-2</v>
      </c>
      <c r="P10" s="16">
        <v>7.2514836795252222</v>
      </c>
      <c r="Q10" s="16">
        <v>5.6835066864784549</v>
      </c>
      <c r="R10" s="16">
        <v>5.6852409638554215</v>
      </c>
      <c r="S10" s="17">
        <f t="shared" si="3"/>
        <v>-0.2162284385296207</v>
      </c>
      <c r="T10" s="56">
        <f t="shared" si="4"/>
        <v>3.0514213717602878E-4</v>
      </c>
      <c r="U10" s="55">
        <v>6.2858537776150376</v>
      </c>
      <c r="V10" s="16">
        <v>5.1123254401942928</v>
      </c>
      <c r="W10" s="16">
        <v>5.1789888055111328</v>
      </c>
      <c r="X10" s="56">
        <f t="shared" si="5"/>
        <v>-0.18669354696093521</v>
      </c>
      <c r="Y10" s="56">
        <f t="shared" si="5"/>
        <v>1.3039734284659765E-2</v>
      </c>
      <c r="Z10" s="16">
        <v>4.1678243956654626</v>
      </c>
      <c r="AA10" s="16">
        <v>4.282185012352457</v>
      </c>
      <c r="AB10" s="56">
        <f t="shared" si="6"/>
        <v>2.7438923963766237E-2</v>
      </c>
      <c r="AC10" s="16">
        <v>6.3000348068221372</v>
      </c>
      <c r="AD10" s="16">
        <v>5.9790732436472345</v>
      </c>
      <c r="AE10" s="56">
        <f t="shared" si="1"/>
        <v>-5.0945998397872727E-2</v>
      </c>
    </row>
    <row r="11" spans="3:31" ht="15" customHeight="1">
      <c r="C11" s="105" t="s">
        <v>146</v>
      </c>
      <c r="D11" s="16">
        <v>2.1363636363636398</v>
      </c>
      <c r="E11" s="16">
        <v>3.0181818181818181</v>
      </c>
      <c r="F11" s="16">
        <v>3.0909090909090908</v>
      </c>
      <c r="G11" s="16">
        <v>2.6454545454545455</v>
      </c>
      <c r="H11" s="17">
        <f t="shared" si="0"/>
        <v>0.41276595744680611</v>
      </c>
      <c r="I11" s="17">
        <f t="shared" si="0"/>
        <v>2.4096385542168752E-2</v>
      </c>
      <c r="J11" s="17">
        <f t="shared" si="7"/>
        <v>-0.14411764705882346</v>
      </c>
      <c r="K11" s="16">
        <v>2.8400597907324365</v>
      </c>
      <c r="L11" s="16">
        <v>2.7849250794611775</v>
      </c>
      <c r="M11" s="16">
        <v>2.908865851771623</v>
      </c>
      <c r="N11" s="17">
        <f t="shared" si="2"/>
        <v>-1.9413222021301246E-2</v>
      </c>
      <c r="O11" s="17">
        <f t="shared" si="2"/>
        <v>4.4504167535603933E-2</v>
      </c>
      <c r="P11" s="16">
        <v>2.9117210682492582</v>
      </c>
      <c r="Q11" s="16">
        <v>2.7860326894502228</v>
      </c>
      <c r="R11" s="16">
        <v>3.3885542168674698</v>
      </c>
      <c r="S11" s="17">
        <f t="shared" si="3"/>
        <v>-4.3166352769706928E-2</v>
      </c>
      <c r="T11" s="56">
        <f t="shared" si="4"/>
        <v>0.21626506024096392</v>
      </c>
      <c r="U11" s="55">
        <v>3.2466739899914563</v>
      </c>
      <c r="V11" s="106">
        <v>2.7808136004857316</v>
      </c>
      <c r="W11" s="16">
        <v>3.7643006519867144</v>
      </c>
      <c r="X11" s="56">
        <f t="shared" si="5"/>
        <v>-0.14348850267745872</v>
      </c>
      <c r="Y11" s="56">
        <f t="shared" si="5"/>
        <v>0.35366881524500404</v>
      </c>
      <c r="Z11" s="16">
        <v>2.7229786051681022</v>
      </c>
      <c r="AA11" s="16">
        <v>4.3096349162777932</v>
      </c>
      <c r="AB11" s="56">
        <f t="shared" si="6"/>
        <v>0.58269143506977317</v>
      </c>
      <c r="AC11" s="16">
        <v>2.6453184824225549</v>
      </c>
      <c r="AD11" s="16">
        <v>2.7653213751868462</v>
      </c>
      <c r="AE11" s="56">
        <f t="shared" si="1"/>
        <v>4.5364251435764391E-2</v>
      </c>
    </row>
    <row r="12" spans="3:31" ht="15" customHeight="1">
      <c r="C12" s="107" t="s">
        <v>147</v>
      </c>
      <c r="D12" s="106"/>
      <c r="E12" s="106"/>
      <c r="F12" s="106"/>
      <c r="G12" s="106">
        <v>1.5909090909090908</v>
      </c>
      <c r="H12" s="17"/>
      <c r="I12" s="17"/>
      <c r="J12" s="17" t="str">
        <f t="shared" si="7"/>
        <v>-</v>
      </c>
      <c r="K12" s="106">
        <v>0</v>
      </c>
      <c r="L12" s="106">
        <v>0</v>
      </c>
      <c r="M12" s="106">
        <v>3.2183196657898807</v>
      </c>
      <c r="N12" s="17" t="str">
        <f t="shared" si="2"/>
        <v>-</v>
      </c>
      <c r="O12" s="17" t="str">
        <f t="shared" si="2"/>
        <v>-</v>
      </c>
      <c r="P12" s="106"/>
      <c r="Q12" s="106"/>
      <c r="R12" s="106">
        <v>3.3509036144578315</v>
      </c>
      <c r="S12" s="17"/>
      <c r="T12" s="91" t="str">
        <f t="shared" si="4"/>
        <v>-</v>
      </c>
      <c r="U12" s="55"/>
      <c r="V12" s="68" t="s">
        <v>94</v>
      </c>
      <c r="W12" s="106">
        <v>2.7924713986960268</v>
      </c>
      <c r="X12" s="56" t="str">
        <f t="shared" si="5"/>
        <v>-</v>
      </c>
      <c r="Y12" s="108" t="s">
        <v>94</v>
      </c>
      <c r="Z12" s="106">
        <v>2.2784106696304529</v>
      </c>
      <c r="AA12" s="106">
        <v>2.3332418336535823</v>
      </c>
      <c r="AB12" s="56">
        <f t="shared" si="6"/>
        <v>2.406553162429792E-2</v>
      </c>
      <c r="AC12" s="106">
        <v>0</v>
      </c>
      <c r="AD12" s="106">
        <v>2.6905829596412558</v>
      </c>
      <c r="AE12" s="91" t="str">
        <f t="shared" si="1"/>
        <v>-</v>
      </c>
    </row>
    <row r="13" spans="3:31" ht="15" customHeight="1">
      <c r="C13" s="105" t="s">
        <v>148</v>
      </c>
      <c r="D13" s="16">
        <v>0.27272727272727298</v>
      </c>
      <c r="E13" s="16">
        <v>0.76363636363636367</v>
      </c>
      <c r="F13" s="16">
        <v>0.8545454545454545</v>
      </c>
      <c r="G13" s="16">
        <v>0.9363636363636364</v>
      </c>
      <c r="H13" s="17">
        <f>E13/D13-1</f>
        <v>1.7999999999999976</v>
      </c>
      <c r="I13" s="17">
        <f t="shared" ref="H13:I15" si="8">F13/E13-1</f>
        <v>0.11904761904761885</v>
      </c>
      <c r="J13" s="17">
        <f t="shared" si="7"/>
        <v>9.5744680851064023E-2</v>
      </c>
      <c r="K13" s="16">
        <v>0.89686098654708524</v>
      </c>
      <c r="L13" s="16">
        <v>1.0292114424095655</v>
      </c>
      <c r="M13" s="16">
        <v>0.95930682345659912</v>
      </c>
      <c r="N13" s="17">
        <f t="shared" si="2"/>
        <v>0.14757075828666544</v>
      </c>
      <c r="O13" s="17">
        <f t="shared" si="2"/>
        <v>-6.7920561385624856E-2</v>
      </c>
      <c r="P13" s="16">
        <v>0.96439169139465875</v>
      </c>
      <c r="Q13" s="16">
        <v>1.0215453194650816</v>
      </c>
      <c r="R13" s="16">
        <v>0.9412650602409639</v>
      </c>
      <c r="S13" s="17">
        <f>Q13/P13-1</f>
        <v>5.9263915876100137E-2</v>
      </c>
      <c r="T13" s="56">
        <f t="shared" si="4"/>
        <v>-7.858707557502731E-2</v>
      </c>
      <c r="U13" s="55">
        <v>0.76894910289271334</v>
      </c>
      <c r="V13" s="16">
        <v>0.94717668488160289</v>
      </c>
      <c r="W13" s="16">
        <v>1.1809570672899496</v>
      </c>
      <c r="X13" s="56">
        <f t="shared" si="5"/>
        <v>0.23178072686269391</v>
      </c>
      <c r="Y13" s="56">
        <f t="shared" si="5"/>
        <v>0.24681813450419687</v>
      </c>
      <c r="Z13" s="16">
        <v>0.80577938316198949</v>
      </c>
      <c r="AA13" s="16">
        <v>1.5371946198188307</v>
      </c>
      <c r="AB13" s="56">
        <f t="shared" si="6"/>
        <v>0.90771152990619686</v>
      </c>
      <c r="AC13" s="16">
        <v>0.8005569091541942</v>
      </c>
      <c r="AD13" s="16">
        <v>1.195814648729447</v>
      </c>
      <c r="AE13" s="91">
        <f t="shared" si="1"/>
        <v>0.49372847208682669</v>
      </c>
    </row>
    <row r="14" spans="3:31" ht="15" customHeight="1">
      <c r="C14" s="109" t="s">
        <v>149</v>
      </c>
      <c r="D14" s="110">
        <f>SUM(D7,D11)</f>
        <v>19.500000000000039</v>
      </c>
      <c r="E14" s="110">
        <f t="shared" ref="E14:AA14" si="9">SUM(E7,E11)</f>
        <v>19.245454545454546</v>
      </c>
      <c r="F14" s="110">
        <f t="shared" si="9"/>
        <v>18.018181818181819</v>
      </c>
      <c r="G14" s="110">
        <f t="shared" si="9"/>
        <v>19.309090909090909</v>
      </c>
      <c r="H14" s="111">
        <f>E14/D14-1</f>
        <v>-1.3053613053614965E-2</v>
      </c>
      <c r="I14" s="111">
        <f t="shared" si="8"/>
        <v>-6.376948512045344E-2</v>
      </c>
      <c r="J14" s="111">
        <f t="shared" si="7"/>
        <v>7.1644803229061527E-2</v>
      </c>
      <c r="K14" s="110">
        <f t="shared" si="9"/>
        <v>15.381165919282511</v>
      </c>
      <c r="L14" s="110">
        <f t="shared" si="9"/>
        <v>16.210080217950658</v>
      </c>
      <c r="M14" s="110">
        <f t="shared" si="9"/>
        <v>17.484140492031564</v>
      </c>
      <c r="N14" s="110">
        <f t="shared" si="9"/>
        <v>5.1078886160994763E-2</v>
      </c>
      <c r="O14" s="110">
        <f t="shared" si="9"/>
        <v>0.13017315905981386</v>
      </c>
      <c r="P14" s="110">
        <f t="shared" si="9"/>
        <v>15.838278931750743</v>
      </c>
      <c r="Q14" s="110">
        <f t="shared" si="9"/>
        <v>17.236255572065378</v>
      </c>
      <c r="R14" s="110">
        <f t="shared" si="9"/>
        <v>18.580572289156628</v>
      </c>
      <c r="S14" s="110">
        <f t="shared" si="9"/>
        <v>7.4704547991568782E-2</v>
      </c>
      <c r="T14" s="110">
        <f t="shared" si="9"/>
        <v>0.26759957568061465</v>
      </c>
      <c r="U14" s="110">
        <f t="shared" si="9"/>
        <v>18.674478213108753</v>
      </c>
      <c r="V14" s="110">
        <f t="shared" si="9"/>
        <v>20.133576199149971</v>
      </c>
      <c r="W14" s="110">
        <f>SUM(W7,W11)</f>
        <v>23.176282445565263</v>
      </c>
      <c r="X14" s="112">
        <f t="shared" si="5"/>
        <v>7.813326666428555E-2</v>
      </c>
      <c r="Y14" s="112">
        <f>IFERROR(W14/V14-1,"-")</f>
        <v>0.15112597068293088</v>
      </c>
      <c r="Z14" s="110">
        <f t="shared" si="9"/>
        <v>25.340372325646012</v>
      </c>
      <c r="AA14" s="110">
        <f t="shared" si="9"/>
        <v>29.728245951139172</v>
      </c>
      <c r="AB14" s="112">
        <f t="shared" si="6"/>
        <v>0.17315742519901178</v>
      </c>
      <c r="AC14" s="16"/>
      <c r="AD14" s="16"/>
      <c r="AE14" s="91"/>
    </row>
    <row r="15" spans="3:31" ht="15" customHeight="1">
      <c r="C15" s="105" t="s">
        <v>150</v>
      </c>
      <c r="D15" s="16">
        <v>2.0909090909090899</v>
      </c>
      <c r="E15" s="16">
        <v>1.7454545454545454</v>
      </c>
      <c r="F15" s="16">
        <v>1.3818181818181818</v>
      </c>
      <c r="G15" s="16">
        <v>1.0818181818181818</v>
      </c>
      <c r="H15" s="17">
        <f t="shared" si="8"/>
        <v>-0.16521739130434743</v>
      </c>
      <c r="I15" s="17">
        <f t="shared" si="8"/>
        <v>-0.20833333333333326</v>
      </c>
      <c r="J15" s="17">
        <f t="shared" si="7"/>
        <v>-0.2171052631578948</v>
      </c>
      <c r="K15" s="16">
        <v>1.7787742899850523</v>
      </c>
      <c r="L15" s="16">
        <v>0</v>
      </c>
      <c r="M15" s="16">
        <v>0.69627108154107997</v>
      </c>
      <c r="N15" s="17">
        <f t="shared" si="2"/>
        <v>-1</v>
      </c>
      <c r="O15" s="17" t="str">
        <f t="shared" si="2"/>
        <v>-</v>
      </c>
      <c r="P15" s="16">
        <v>1.7247774480712166</v>
      </c>
      <c r="Q15" s="16">
        <v>0</v>
      </c>
      <c r="R15" s="16">
        <v>0.60240963855421692</v>
      </c>
      <c r="S15" s="17">
        <f>Q15/P15-1</f>
        <v>-1</v>
      </c>
      <c r="T15" s="91" t="str">
        <f t="shared" si="4"/>
        <v>-</v>
      </c>
      <c r="U15" s="55">
        <v>1.550103747101184</v>
      </c>
      <c r="V15" s="16">
        <v>1.2507589556769885</v>
      </c>
      <c r="W15" s="16">
        <v>0.61508180588018202</v>
      </c>
      <c r="X15" s="56">
        <f t="shared" si="5"/>
        <v>-0.19311274615263263</v>
      </c>
      <c r="Y15" s="56">
        <f t="shared" si="5"/>
        <v>-0.50823313869676712</v>
      </c>
      <c r="Z15" s="16">
        <v>1.972770213948319</v>
      </c>
      <c r="AA15" s="16">
        <v>0.52154817458138891</v>
      </c>
      <c r="AB15" s="56">
        <f t="shared" si="6"/>
        <v>-0.73562649572980021</v>
      </c>
      <c r="AC15" s="16">
        <v>0</v>
      </c>
      <c r="AD15" s="16">
        <v>0.97159940209267559</v>
      </c>
      <c r="AE15" s="91" t="str">
        <f t="shared" si="1"/>
        <v>-</v>
      </c>
    </row>
    <row r="16" spans="3:31" ht="42" customHeight="1">
      <c r="C16" s="24" t="s">
        <v>151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3:30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3:30">
      <c r="C18" s="18"/>
      <c r="D18" s="18"/>
      <c r="E18" s="18"/>
      <c r="F18" s="27"/>
      <c r="G18" s="27"/>
      <c r="H18" s="18"/>
      <c r="I18" s="18"/>
      <c r="J18" s="18"/>
      <c r="K18" s="18"/>
      <c r="L18" s="18"/>
      <c r="M18" s="18"/>
      <c r="N18" s="18"/>
      <c r="O18" s="18"/>
      <c r="AC18" s="27">
        <f>SUM(AC7,AC11)</f>
        <v>15.245388096066829</v>
      </c>
      <c r="AD18" s="27">
        <f>SUM(AD7,AD11)</f>
        <v>15.695067264573993</v>
      </c>
    </row>
    <row r="19" spans="3:30">
      <c r="C19" s="18"/>
      <c r="D19" s="18"/>
      <c r="E19" s="18"/>
      <c r="F19" s="18"/>
      <c r="G19" s="28"/>
      <c r="H19" s="18"/>
      <c r="I19" s="18"/>
      <c r="J19" s="18"/>
      <c r="K19" s="18"/>
      <c r="L19" s="18"/>
      <c r="M19" s="18"/>
      <c r="N19" s="18"/>
      <c r="O19" s="18"/>
      <c r="AD19" s="28">
        <f>AD18/AC18-1</f>
        <v>2.9496078792718761E-2</v>
      </c>
    </row>
    <row r="20" spans="3:30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3:30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3:30">
      <c r="C22" s="18"/>
      <c r="D22" s="18"/>
      <c r="E22" s="18"/>
      <c r="F22" s="18"/>
      <c r="G22" s="18"/>
      <c r="H22" s="18"/>
      <c r="I22" s="19" t="s">
        <v>98</v>
      </c>
      <c r="J22" s="20"/>
    </row>
    <row r="23" spans="3:30">
      <c r="C23" s="18"/>
      <c r="D23" s="18"/>
      <c r="E23" s="18"/>
      <c r="F23" s="18"/>
      <c r="G23" s="18"/>
      <c r="H23" s="18"/>
      <c r="I23" s="19"/>
      <c r="J23" s="20"/>
    </row>
    <row r="24" spans="3:30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</sheetData>
  <mergeCells count="3">
    <mergeCell ref="C4:AE4"/>
    <mergeCell ref="C16:AE16"/>
    <mergeCell ref="I22:I23"/>
  </mergeCells>
  <hyperlinks>
    <hyperlink ref="I22:I23" location="'GRAFICA Acompañante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E5:H37"/>
  <sheetViews>
    <sheetView showGridLines="0" zoomScaleNormal="100" workbookViewId="0"/>
  </sheetViews>
  <sheetFormatPr baseColWidth="10" defaultRowHeight="12.75"/>
  <cols>
    <col min="2" max="2" width="25.85546875" customWidth="1"/>
    <col min="3" max="3" width="21.42578125" bestFit="1" customWidth="1"/>
    <col min="4" max="4" width="12" customWidth="1"/>
  </cols>
  <sheetData>
    <row r="5" ht="21" customHeight="1"/>
    <row r="16" ht="8.25" customHeight="1"/>
    <row r="23" spans="5:7" ht="6" customHeight="1"/>
    <row r="26" spans="5:7">
      <c r="E26" s="18"/>
      <c r="F26" s="18"/>
      <c r="G26" s="18"/>
    </row>
    <row r="27" spans="5:7">
      <c r="E27" s="18"/>
      <c r="F27" s="18"/>
      <c r="G27" s="18"/>
    </row>
    <row r="28" spans="5:7">
      <c r="E28" s="18"/>
      <c r="F28" s="18"/>
      <c r="G28" s="18"/>
    </row>
    <row r="29" spans="5:7">
      <c r="E29" s="18"/>
      <c r="F29" s="18"/>
      <c r="G29" s="18"/>
    </row>
    <row r="30" spans="5:7">
      <c r="E30" s="18"/>
      <c r="F30" s="18"/>
      <c r="G30" s="18"/>
    </row>
    <row r="31" spans="5:7">
      <c r="E31" s="18"/>
      <c r="F31" s="18"/>
      <c r="G31" s="18"/>
    </row>
    <row r="32" spans="5:7">
      <c r="E32" s="18"/>
      <c r="F32" s="18"/>
      <c r="G32" s="18"/>
    </row>
    <row r="33" spans="5:8">
      <c r="E33" s="18"/>
      <c r="F33" s="18"/>
      <c r="G33" s="18"/>
    </row>
    <row r="34" spans="5:8">
      <c r="E34" s="18"/>
      <c r="F34" s="18"/>
      <c r="H34" s="19" t="s">
        <v>71</v>
      </c>
    </row>
    <row r="35" spans="5:8">
      <c r="E35" s="18"/>
      <c r="F35" s="18"/>
      <c r="H35" s="19"/>
    </row>
    <row r="36" spans="5:8">
      <c r="E36" s="18"/>
      <c r="F36" s="18"/>
      <c r="G36" s="18"/>
    </row>
    <row r="37" spans="5:8">
      <c r="E37" s="18"/>
      <c r="F37" s="18"/>
      <c r="G37" s="18"/>
    </row>
  </sheetData>
  <mergeCells count="1">
    <mergeCell ref="H34:H35"/>
  </mergeCells>
  <hyperlinks>
    <hyperlink ref="H34:H35" location="'ACOMPAÑANTE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K27"/>
  <sheetViews>
    <sheetView showGridLines="0" zoomScaleNormal="100" workbookViewId="0"/>
  </sheetViews>
  <sheetFormatPr baseColWidth="10" defaultRowHeight="12.75"/>
  <cols>
    <col min="3" max="3" width="16.5703125" customWidth="1"/>
    <col min="4" max="10" width="9.7109375" customWidth="1"/>
    <col min="11" max="11" width="10.140625" hidden="1" customWidth="1"/>
    <col min="12" max="13" width="10.5703125" hidden="1" customWidth="1"/>
    <col min="14" max="15" width="12.7109375" hidden="1" customWidth="1"/>
    <col min="16" max="16" width="11.42578125" hidden="1" customWidth="1"/>
    <col min="17" max="17" width="15" hidden="1" customWidth="1"/>
    <col min="18" max="18" width="13.7109375" hidden="1" customWidth="1"/>
    <col min="19" max="19" width="11.42578125" hidden="1" customWidth="1"/>
    <col min="20" max="20" width="18.28515625" hidden="1" customWidth="1"/>
    <col min="21" max="28" width="11.42578125" customWidth="1"/>
    <col min="29" max="30" width="13.85546875" hidden="1" customWidth="1"/>
    <col min="31" max="31" width="16.42578125" hidden="1" customWidth="1"/>
    <col min="32" max="32" width="73.42578125" bestFit="1" customWidth="1"/>
    <col min="33" max="33" width="47.5703125" bestFit="1" customWidth="1"/>
    <col min="34" max="34" width="34.5703125" bestFit="1" customWidth="1"/>
    <col min="35" max="35" width="76.28515625" bestFit="1" customWidth="1"/>
    <col min="36" max="36" width="48" bestFit="1" customWidth="1"/>
    <col min="37" max="37" width="34.42578125" bestFit="1" customWidth="1"/>
  </cols>
  <sheetData>
    <row r="1" spans="3:37" ht="39.75" customHeight="1"/>
    <row r="2" spans="3:37" ht="39.75" customHeight="1"/>
    <row r="3" spans="3:37" ht="36" customHeight="1">
      <c r="C3" s="11" t="s">
        <v>152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3"/>
      <c r="AG3" s="113"/>
      <c r="AH3" s="113"/>
      <c r="AI3" s="113"/>
      <c r="AJ3" s="113"/>
      <c r="AK3" s="113"/>
    </row>
    <row r="4" spans="3:37" ht="15" customHeight="1">
      <c r="C4" s="114" t="s">
        <v>153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3"/>
      <c r="AG4" s="113"/>
      <c r="AH4" s="113"/>
      <c r="AI4" s="113"/>
      <c r="AJ4" s="113"/>
      <c r="AK4" s="113"/>
    </row>
    <row r="5" spans="3:37" ht="15" customHeight="1">
      <c r="C5" s="115"/>
      <c r="D5" s="116">
        <f>actualizaciones!A7</f>
        <v>2007</v>
      </c>
      <c r="E5" s="116">
        <f>actualizaciones!B7</f>
        <v>2008</v>
      </c>
      <c r="F5" s="116">
        <f>actualizaciones!C7</f>
        <v>2009</v>
      </c>
      <c r="G5" s="116">
        <f>actualizaciones!D7</f>
        <v>2010</v>
      </c>
      <c r="H5" s="103" t="str">
        <f>actualizaciones!H7</f>
        <v>var.08/07</v>
      </c>
      <c r="I5" s="103" t="str">
        <f>actualizaciones!I7</f>
        <v>var.09/08</v>
      </c>
      <c r="J5" s="103" t="str">
        <f>actualizaciones!J7</f>
        <v>var.10/09</v>
      </c>
      <c r="K5" s="116" t="str">
        <f>actualizaciones!$E$7</f>
        <v>Invierno 08-09</v>
      </c>
      <c r="L5" s="116" t="str">
        <f>actualizaciones!$F$7</f>
        <v>Invierno 09-10</v>
      </c>
      <c r="M5" s="116" t="str">
        <f>actualizaciones!$G$7</f>
        <v>Invierno 10-11</v>
      </c>
      <c r="N5" s="103" t="s">
        <v>100</v>
      </c>
      <c r="O5" s="103" t="s">
        <v>140</v>
      </c>
      <c r="P5" s="116" t="str">
        <f>actualizaciones!$N$7</f>
        <v>I semestre 2009</v>
      </c>
      <c r="Q5" s="116" t="str">
        <f>actualizaciones!$O$7</f>
        <v>I semestre 2010</v>
      </c>
      <c r="R5" s="116" t="str">
        <f>actualizaciones!$P$7</f>
        <v>I semestre 2011</v>
      </c>
      <c r="S5" s="103" t="str">
        <f>actualizaciones!$Q$7</f>
        <v>Var. I semestre 10/09</v>
      </c>
      <c r="T5" s="103" t="str">
        <f>actualizaciones!$R$7</f>
        <v>Var. I semestre 11/10</v>
      </c>
      <c r="U5" s="13" t="str">
        <f>actualizaciones!$U$7</f>
        <v>Ene-Sep 2009</v>
      </c>
      <c r="V5" s="13" t="str">
        <f>actualizaciones!$V$7</f>
        <v>Ene-Sep 2010</v>
      </c>
      <c r="W5" s="13" t="s">
        <v>51</v>
      </c>
      <c r="X5" s="14" t="str">
        <f>actualizaciones!$W$7</f>
        <v>Var.10/09</v>
      </c>
      <c r="Y5" s="14" t="str">
        <f>actualizaciones!$AA$7</f>
        <v>Var.11/10</v>
      </c>
      <c r="Z5" s="116" t="s">
        <v>53</v>
      </c>
      <c r="AA5" s="116" t="s">
        <v>54</v>
      </c>
      <c r="AB5" s="103" t="s">
        <v>114</v>
      </c>
      <c r="AC5" s="116" t="str">
        <f>actualizaciones!Y7</f>
        <v>I trimestre 2010</v>
      </c>
      <c r="AD5" s="116" t="str">
        <f>actualizaciones!Z7</f>
        <v>I trimestre 2011</v>
      </c>
      <c r="AE5" s="103" t="str">
        <f>actualizaciones!$AA$7</f>
        <v>Var.11/10</v>
      </c>
    </row>
    <row r="6" spans="3:37" ht="15" customHeight="1">
      <c r="C6" s="117" t="s">
        <v>154</v>
      </c>
      <c r="D6" s="118">
        <v>637.36725732437696</v>
      </c>
      <c r="E6" s="118">
        <v>643.17659762201754</v>
      </c>
      <c r="F6" s="118">
        <v>630.41157436711387</v>
      </c>
      <c r="G6" s="118">
        <v>653.13452385656899</v>
      </c>
      <c r="H6" s="17">
        <f t="shared" ref="H6:J8" si="0">E6/D6-1</f>
        <v>9.1145885372709845E-3</v>
      </c>
      <c r="I6" s="17">
        <f t="shared" si="0"/>
        <v>-1.9846840357841233E-2</v>
      </c>
      <c r="J6" s="17">
        <f>G6/F6-1</f>
        <v>3.6044626103616917E-2</v>
      </c>
      <c r="K6" s="118">
        <v>647.18687516245416</v>
      </c>
      <c r="L6" s="118">
        <v>646.39274393605513</v>
      </c>
      <c r="M6" s="118">
        <v>684.15899066727604</v>
      </c>
      <c r="N6" s="17">
        <f t="shared" ref="N6:O8" si="1">L6/K6-1</f>
        <v>-1.2270508826367488E-3</v>
      </c>
      <c r="O6" s="17">
        <f t="shared" si="1"/>
        <v>5.8426161316806224E-2</v>
      </c>
      <c r="P6" s="118">
        <v>619.50112204586367</v>
      </c>
      <c r="Q6" s="118">
        <v>632.96484255954954</v>
      </c>
      <c r="R6" s="118">
        <v>656.28682783327611</v>
      </c>
      <c r="S6" s="17">
        <f t="shared" ref="S6:T8" si="2">Q6/P6-1</f>
        <v>2.1733165662755738E-2</v>
      </c>
      <c r="T6" s="17">
        <f t="shared" si="2"/>
        <v>3.6845625073611332E-2</v>
      </c>
      <c r="U6" s="118">
        <v>626.5962040470049</v>
      </c>
      <c r="V6" s="118">
        <v>643.49693516063758</v>
      </c>
      <c r="W6" s="118">
        <v>666.1438742871959</v>
      </c>
      <c r="X6" s="17">
        <f t="shared" ref="X6:Y8" si="3">V6/U6-1</f>
        <v>2.697228455020273E-2</v>
      </c>
      <c r="Y6" s="17">
        <f t="shared" si="3"/>
        <v>3.5193546214645099E-2</v>
      </c>
      <c r="Z6" s="118">
        <v>653.27823761341426</v>
      </c>
      <c r="AA6" s="118">
        <v>662.67631546051541</v>
      </c>
      <c r="AB6" s="17">
        <f>AA6/Z6-1</f>
        <v>1.4386026207507951E-2</v>
      </c>
      <c r="AC6" s="118">
        <v>666.65319334545507</v>
      </c>
      <c r="AD6" s="118">
        <v>699.9908758294398</v>
      </c>
      <c r="AE6" s="17">
        <f>AD6/AC6-1</f>
        <v>5.0007534377337626E-2</v>
      </c>
    </row>
    <row r="7" spans="3:37" ht="15" customHeight="1">
      <c r="C7" s="117" t="s">
        <v>155</v>
      </c>
      <c r="D7" s="118">
        <v>388.14461438331301</v>
      </c>
      <c r="E7" s="118">
        <v>376.69051645709465</v>
      </c>
      <c r="F7" s="118">
        <v>357.95475030382158</v>
      </c>
      <c r="G7" s="118">
        <v>359.88552289794779</v>
      </c>
      <c r="H7" s="17">
        <f t="shared" si="0"/>
        <v>-2.9509872098616441E-2</v>
      </c>
      <c r="I7" s="17">
        <f t="shared" si="0"/>
        <v>-4.9737822787495278E-2</v>
      </c>
      <c r="J7" s="17">
        <f t="shared" si="0"/>
        <v>5.3939013031323313E-3</v>
      </c>
      <c r="K7" s="118">
        <v>368.6297500970349</v>
      </c>
      <c r="L7" s="118">
        <v>359.32228728728228</v>
      </c>
      <c r="M7" s="118">
        <v>353.18276070955295</v>
      </c>
      <c r="N7" s="17">
        <f t="shared" si="1"/>
        <v>-2.5248810784540887E-2</v>
      </c>
      <c r="O7" s="17">
        <f t="shared" si="1"/>
        <v>-1.7086406256845099E-2</v>
      </c>
      <c r="P7" s="118">
        <v>353.32309931673603</v>
      </c>
      <c r="Q7" s="118">
        <v>358.57791727140909</v>
      </c>
      <c r="R7" s="118">
        <v>346.31800822491448</v>
      </c>
      <c r="S7" s="17">
        <f t="shared" si="2"/>
        <v>1.487255705849666E-2</v>
      </c>
      <c r="T7" s="17">
        <f t="shared" si="2"/>
        <v>-3.4190362696582488E-2</v>
      </c>
      <c r="U7" s="118">
        <v>358.49496500043227</v>
      </c>
      <c r="V7" s="118">
        <v>360.7571754844401</v>
      </c>
      <c r="W7" s="118">
        <v>349.58474805436026</v>
      </c>
      <c r="X7" s="17">
        <f t="shared" si="3"/>
        <v>6.3102991809245168E-3</v>
      </c>
      <c r="Y7" s="17">
        <f t="shared" si="3"/>
        <v>-3.0969383810805717E-2</v>
      </c>
      <c r="Z7" s="118">
        <v>362.15058280513063</v>
      </c>
      <c r="AA7" s="118">
        <v>351.68688092739171</v>
      </c>
      <c r="AB7" s="17">
        <f>AA7/Z7-1</f>
        <v>-2.8893234954061375E-2</v>
      </c>
      <c r="AC7" s="118">
        <v>361.16874285410671</v>
      </c>
      <c r="AD7" s="118">
        <v>344.83763827607117</v>
      </c>
      <c r="AE7" s="17">
        <f>AD7/AC7-1</f>
        <v>-4.5217380798183937E-2</v>
      </c>
    </row>
    <row r="8" spans="3:37" ht="15" customHeight="1">
      <c r="C8" s="109" t="s">
        <v>156</v>
      </c>
      <c r="D8" s="69">
        <v>1022.40866834669</v>
      </c>
      <c r="E8" s="69">
        <v>1015.4233629359832</v>
      </c>
      <c r="F8" s="69">
        <v>981.43492695952568</v>
      </c>
      <c r="G8" s="69">
        <v>1008.5442716873425</v>
      </c>
      <c r="H8" s="119">
        <f t="shared" si="0"/>
        <v>-6.832204799283037E-3</v>
      </c>
      <c r="I8" s="119">
        <f t="shared" si="0"/>
        <v>-3.3472182359664981E-2</v>
      </c>
      <c r="J8" s="119">
        <f t="shared" si="0"/>
        <v>2.7622151997179545E-2</v>
      </c>
      <c r="K8" s="69">
        <v>1007.8348844987788</v>
      </c>
      <c r="L8" s="69">
        <v>1002.0021595435492</v>
      </c>
      <c r="M8" s="69">
        <v>1036.0317672968235</v>
      </c>
      <c r="N8" s="119">
        <f t="shared" si="1"/>
        <v>-5.7873814897074771E-3</v>
      </c>
      <c r="O8" s="119">
        <f t="shared" si="1"/>
        <v>3.3961611189317287E-2</v>
      </c>
      <c r="P8" s="69">
        <v>967.75393097034998</v>
      </c>
      <c r="Q8" s="69">
        <v>987.16373808587389</v>
      </c>
      <c r="R8" s="69">
        <v>999.24148487516277</v>
      </c>
      <c r="S8" s="119">
        <f t="shared" si="2"/>
        <v>2.0056552078338896E-2</v>
      </c>
      <c r="T8" s="119">
        <f t="shared" si="2"/>
        <v>1.2234795833067968E-2</v>
      </c>
      <c r="U8" s="69">
        <v>977.70431111001619</v>
      </c>
      <c r="V8" s="69">
        <v>999.03006041630942</v>
      </c>
      <c r="W8" s="69">
        <v>1012.2804658186932</v>
      </c>
      <c r="X8" s="119">
        <f t="shared" si="3"/>
        <v>2.1812064306110601E-2</v>
      </c>
      <c r="Y8" s="119">
        <f t="shared" si="3"/>
        <v>1.3263269972939584E-2</v>
      </c>
      <c r="Z8" s="69">
        <v>1009.5157592446002</v>
      </c>
      <c r="AA8" s="69">
        <v>1008.5415657380428</v>
      </c>
      <c r="AB8" s="119">
        <f>AA8/Z8-1</f>
        <v>-9.6501069709542531E-4</v>
      </c>
      <c r="AC8" s="69">
        <v>1025.7656335658112</v>
      </c>
      <c r="AD8" s="69">
        <v>1045.5741381783844</v>
      </c>
      <c r="AE8" s="119">
        <f>AD8/AC8-1</f>
        <v>1.9310945857792028E-2</v>
      </c>
    </row>
    <row r="9" spans="3:37" ht="15" customHeight="1">
      <c r="C9" s="114" t="s">
        <v>157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</row>
    <row r="10" spans="3:37" ht="15" customHeight="1">
      <c r="C10" s="115"/>
      <c r="D10" s="116">
        <f>actualizaciones!A7</f>
        <v>2007</v>
      </c>
      <c r="E10" s="116">
        <f>actualizaciones!B7</f>
        <v>2008</v>
      </c>
      <c r="F10" s="116">
        <f>actualizaciones!C7</f>
        <v>2009</v>
      </c>
      <c r="G10" s="116">
        <f>actualizaciones!D7</f>
        <v>2010</v>
      </c>
      <c r="H10" s="103" t="str">
        <f>actualizaciones!H7</f>
        <v>var.08/07</v>
      </c>
      <c r="I10" s="103" t="str">
        <f>actualizaciones!I7</f>
        <v>var.09/08</v>
      </c>
      <c r="J10" s="103" t="str">
        <f>actualizaciones!J7</f>
        <v>var.10/09</v>
      </c>
      <c r="K10" s="116" t="s">
        <v>158</v>
      </c>
      <c r="L10" s="116" t="s">
        <v>159</v>
      </c>
      <c r="M10" s="116" t="str">
        <f>actualizaciones!$G$7</f>
        <v>Invierno 10-11</v>
      </c>
      <c r="N10" s="13" t="s">
        <v>100</v>
      </c>
      <c r="O10" s="13" t="s">
        <v>160</v>
      </c>
      <c r="P10" s="116" t="str">
        <f>actualizaciones!$N$7</f>
        <v>I semestre 2009</v>
      </c>
      <c r="Q10" s="116" t="str">
        <f>actualizaciones!$O$7</f>
        <v>I semestre 2010</v>
      </c>
      <c r="R10" s="116" t="str">
        <f>actualizaciones!$P$7</f>
        <v>I semestre 2011</v>
      </c>
      <c r="S10" s="103" t="str">
        <f>actualizaciones!$Q$7</f>
        <v>Var. I semestre 10/09</v>
      </c>
      <c r="T10" s="103" t="str">
        <f>actualizaciones!$R$7</f>
        <v>Var. I semestre 11/10</v>
      </c>
      <c r="U10" s="13" t="str">
        <f>actualizaciones!$U$7</f>
        <v>Ene-Sep 2009</v>
      </c>
      <c r="V10" s="13" t="str">
        <f>actualizaciones!$V$7</f>
        <v>Ene-Sep 2010</v>
      </c>
      <c r="W10" s="13" t="s">
        <v>51</v>
      </c>
      <c r="X10" s="13" t="str">
        <f>actualizaciones!$W$7</f>
        <v>Var.10/09</v>
      </c>
      <c r="Y10" s="14" t="str">
        <f>actualizaciones!$AA$7</f>
        <v>Var.11/10</v>
      </c>
      <c r="Z10" s="116" t="s">
        <v>53</v>
      </c>
      <c r="AA10" s="116" t="s">
        <v>54</v>
      </c>
      <c r="AB10" s="103" t="s">
        <v>114</v>
      </c>
      <c r="AC10" s="116" t="str">
        <f>actualizaciones!Y7</f>
        <v>I trimestre 2010</v>
      </c>
      <c r="AD10" s="116" t="str">
        <f>actualizaciones!Z7</f>
        <v>I trimestre 2011</v>
      </c>
      <c r="AE10" s="103" t="str">
        <f>actualizaciones!$AA$7</f>
        <v>Var.11/10</v>
      </c>
    </row>
    <row r="11" spans="3:37" ht="15" customHeight="1">
      <c r="C11" s="117" t="s">
        <v>154</v>
      </c>
      <c r="D11" s="118">
        <v>66.468318345722494</v>
      </c>
      <c r="E11" s="118">
        <v>68.307611983919543</v>
      </c>
      <c r="F11" s="118">
        <v>65.273888009829918</v>
      </c>
      <c r="G11" s="118">
        <v>67.447191395233872</v>
      </c>
      <c r="H11" s="17">
        <f t="shared" ref="H11:J13" si="4">E11/D11-1</f>
        <v>2.7671734203208009E-2</v>
      </c>
      <c r="I11" s="17">
        <f t="shared" si="4"/>
        <v>-4.441267797216808E-2</v>
      </c>
      <c r="J11" s="17">
        <f t="shared" si="4"/>
        <v>3.3295142233241259E-2</v>
      </c>
      <c r="K11" s="118">
        <v>65.09941098375333</v>
      </c>
      <c r="L11" s="118">
        <v>64.301445686213071</v>
      </c>
      <c r="M11" s="118">
        <v>70.300988364915725</v>
      </c>
      <c r="N11" s="17">
        <f t="shared" ref="N11:O13" si="5">L11/K11-1</f>
        <v>-1.2257642357768828E-2</v>
      </c>
      <c r="O11" s="17">
        <f t="shared" si="5"/>
        <v>9.3303387111699498E-2</v>
      </c>
      <c r="P11" s="118">
        <v>62.431329898946792</v>
      </c>
      <c r="Q11" s="118">
        <v>63.178953647546869</v>
      </c>
      <c r="R11" s="118">
        <v>68.838119961508966</v>
      </c>
      <c r="S11" s="17">
        <f t="shared" ref="S11:T13" si="6">Q11/P11-1</f>
        <v>1.1975137319839346E-2</v>
      </c>
      <c r="T11" s="17">
        <f t="shared" si="6"/>
        <v>8.957359986574942E-2</v>
      </c>
      <c r="U11" s="118">
        <v>64.633349515594702</v>
      </c>
      <c r="V11" s="118">
        <v>66.032695993682154</v>
      </c>
      <c r="W11" s="118">
        <v>70.219495043548619</v>
      </c>
      <c r="X11" s="17">
        <f t="shared" ref="X11:Y13" si="7">V11/U11-1</f>
        <v>2.165053317791954E-2</v>
      </c>
      <c r="Y11" s="17">
        <f t="shared" si="7"/>
        <v>6.3404938824049406E-2</v>
      </c>
      <c r="Z11" s="118">
        <v>70.859648756505408</v>
      </c>
      <c r="AA11" s="118">
        <v>71.364516606259613</v>
      </c>
      <c r="AB11" s="17">
        <f>AA11/Z11-1</f>
        <v>7.1248991296737341E-3</v>
      </c>
      <c r="AC11" s="118">
        <v>63.02103893051455</v>
      </c>
      <c r="AD11" s="118">
        <v>69.577986635348395</v>
      </c>
      <c r="AE11" s="17">
        <f>AD11/AC11-1</f>
        <v>0.10404378944090986</v>
      </c>
    </row>
    <row r="12" spans="3:37" ht="15" customHeight="1">
      <c r="C12" s="117" t="s">
        <v>155</v>
      </c>
      <c r="D12" s="118">
        <v>40.642639932184302</v>
      </c>
      <c r="E12" s="118">
        <v>40.062917528009486</v>
      </c>
      <c r="F12" s="118">
        <v>37.178670560809259</v>
      </c>
      <c r="G12" s="118">
        <v>37.314044359511058</v>
      </c>
      <c r="H12" s="17">
        <f t="shared" si="4"/>
        <v>-1.4263896369481222E-2</v>
      </c>
      <c r="I12" s="17">
        <f t="shared" si="4"/>
        <v>-7.199293374437199E-2</v>
      </c>
      <c r="J12" s="17">
        <f t="shared" si="4"/>
        <v>3.6411683543224882E-3</v>
      </c>
      <c r="K12" s="118">
        <v>37.182187930313901</v>
      </c>
      <c r="L12" s="118">
        <v>35.856282569163113</v>
      </c>
      <c r="M12" s="118">
        <v>36.631568848881095</v>
      </c>
      <c r="N12" s="17">
        <f t="shared" si="5"/>
        <v>-3.565969177595929E-2</v>
      </c>
      <c r="O12" s="17">
        <f t="shared" si="5"/>
        <v>2.1622048471492628E-2</v>
      </c>
      <c r="P12" s="118">
        <v>35.931389038883296</v>
      </c>
      <c r="Q12" s="118">
        <v>36.061272260270961</v>
      </c>
      <c r="R12" s="118">
        <v>36.613419438565991</v>
      </c>
      <c r="S12" s="17">
        <f t="shared" si="6"/>
        <v>3.6147564806667809E-3</v>
      </c>
      <c r="T12" s="17">
        <f t="shared" si="6"/>
        <v>1.5311361571214821E-2</v>
      </c>
      <c r="U12" s="118">
        <v>37.18072566228809</v>
      </c>
      <c r="V12" s="118">
        <v>37.128078215142395</v>
      </c>
      <c r="W12" s="118">
        <v>37.029754074428958</v>
      </c>
      <c r="X12" s="17">
        <f t="shared" si="7"/>
        <v>-1.41598761745243E-3</v>
      </c>
      <c r="Y12" s="17">
        <f t="shared" si="7"/>
        <v>-2.6482421240250353E-3</v>
      </c>
      <c r="Z12" s="118">
        <v>39.207713822334654</v>
      </c>
      <c r="AA12" s="118">
        <v>37.870453348067969</v>
      </c>
      <c r="AB12" s="17">
        <f>AA12/Z12-1</f>
        <v>-3.410707597811824E-2</v>
      </c>
      <c r="AC12" s="118">
        <v>34.573622618362492</v>
      </c>
      <c r="AD12" s="118">
        <v>34.669028065776203</v>
      </c>
      <c r="AE12" s="17">
        <f>AD12/AC12-1</f>
        <v>2.7594865735314222E-3</v>
      </c>
    </row>
    <row r="13" spans="3:37" ht="15" customHeight="1">
      <c r="C13" s="109" t="s">
        <v>156</v>
      </c>
      <c r="D13" s="120">
        <v>106.610511622506</v>
      </c>
      <c r="E13" s="120">
        <v>107.80798338039341</v>
      </c>
      <c r="F13" s="120">
        <v>101.6994310100757</v>
      </c>
      <c r="G13" s="120">
        <v>104.29226898946538</v>
      </c>
      <c r="H13" s="119">
        <f t="shared" si="4"/>
        <v>1.1232210967409229E-2</v>
      </c>
      <c r="I13" s="119">
        <f t="shared" si="4"/>
        <v>-5.6661410210819718E-2</v>
      </c>
      <c r="J13" s="119">
        <f t="shared" si="4"/>
        <v>2.549510802211663E-2</v>
      </c>
      <c r="K13" s="69">
        <v>101.4488368999006</v>
      </c>
      <c r="L13" s="69">
        <v>99.787590800986123</v>
      </c>
      <c r="M13" s="69">
        <v>106.92695988318951</v>
      </c>
      <c r="N13" s="17">
        <f t="shared" si="5"/>
        <v>-1.6375210891314884E-2</v>
      </c>
      <c r="O13" s="17">
        <f t="shared" si="5"/>
        <v>7.1545660386189258E-2</v>
      </c>
      <c r="P13" s="69">
        <v>97.620802003272232</v>
      </c>
      <c r="Q13" s="69">
        <v>98.663549778366942</v>
      </c>
      <c r="R13" s="69">
        <v>105.22848467545329</v>
      </c>
      <c r="S13" s="119">
        <f t="shared" si="6"/>
        <v>1.0681614509372217E-2</v>
      </c>
      <c r="T13" s="119">
        <f t="shared" si="6"/>
        <v>6.653860429544145E-2</v>
      </c>
      <c r="U13" s="69">
        <v>100.96517021150255</v>
      </c>
      <c r="V13" s="69">
        <v>102.59906904101379</v>
      </c>
      <c r="W13" s="69">
        <v>106.98528818370245</v>
      </c>
      <c r="X13" s="119">
        <f t="shared" si="7"/>
        <v>1.6182796761383456E-2</v>
      </c>
      <c r="Y13" s="119">
        <f t="shared" si="7"/>
        <v>4.2751061814559677E-2</v>
      </c>
      <c r="Z13" s="69">
        <v>109.45975971192739</v>
      </c>
      <c r="AA13" s="69">
        <v>108.62979559117709</v>
      </c>
      <c r="AB13" s="119">
        <f>AA13/Z13-1</f>
        <v>-7.5823674648526351E-3</v>
      </c>
      <c r="AC13" s="120">
        <v>97.227257022270123</v>
      </c>
      <c r="AD13" s="120">
        <v>103.94428246049011</v>
      </c>
      <c r="AE13" s="119">
        <f>AD13/AC13-1</f>
        <v>6.908582679321551E-2</v>
      </c>
    </row>
    <row r="14" spans="3:37" ht="15" customHeight="1">
      <c r="C14" s="24" t="s">
        <v>68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3:37" ht="26.25" customHeight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3:37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3:37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87" t="s">
        <v>98</v>
      </c>
    </row>
    <row r="18" spans="3:37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87"/>
    </row>
    <row r="19" spans="3:37"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3:37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6" spans="3:37">
      <c r="AC26" s="113"/>
      <c r="AD26" s="113"/>
      <c r="AE26" s="113"/>
      <c r="AF26" s="113"/>
      <c r="AG26" s="113"/>
      <c r="AH26" s="113"/>
      <c r="AI26" s="113"/>
      <c r="AJ26" s="113"/>
      <c r="AK26" s="113"/>
    </row>
    <row r="27" spans="3:37">
      <c r="AC27" s="113"/>
      <c r="AD27" s="113"/>
      <c r="AE27" s="113"/>
      <c r="AF27" s="113"/>
      <c r="AG27" s="113"/>
      <c r="AH27" s="113"/>
      <c r="AI27" s="113"/>
      <c r="AJ27" s="113"/>
      <c r="AK27" s="113"/>
    </row>
  </sheetData>
  <mergeCells count="5">
    <mergeCell ref="C3:AE3"/>
    <mergeCell ref="C4:AE4"/>
    <mergeCell ref="C9:AE9"/>
    <mergeCell ref="C14:AE14"/>
    <mergeCell ref="P17:P18"/>
  </mergeCells>
  <hyperlinks>
    <hyperlink ref="P17:P18" location="'GRAFICA GAS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0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J31:L41"/>
  <sheetViews>
    <sheetView showGridLines="0" zoomScaleNormal="100" workbookViewId="0"/>
  </sheetViews>
  <sheetFormatPr baseColWidth="10" defaultRowHeight="12.75"/>
  <cols>
    <col min="3" max="3" width="12.28515625" customWidth="1"/>
    <col min="9" max="9" width="7.7109375" customWidth="1"/>
    <col min="16" max="16" width="8.28515625" customWidth="1"/>
  </cols>
  <sheetData>
    <row r="31" spans="10:11" ht="21.75" customHeight="1">
      <c r="J31" s="18"/>
      <c r="K31" s="18"/>
    </row>
    <row r="32" spans="10:11">
      <c r="J32" s="18"/>
      <c r="K32" s="18"/>
    </row>
    <row r="33" spans="10:12">
      <c r="J33" s="18"/>
      <c r="K33" s="18"/>
      <c r="L33" s="18"/>
    </row>
    <row r="34" spans="10:12">
      <c r="J34" s="18"/>
      <c r="K34" s="18"/>
      <c r="L34" s="18"/>
    </row>
    <row r="35" spans="10:12">
      <c r="J35" s="18"/>
      <c r="K35" s="18"/>
      <c r="L35" s="18"/>
    </row>
    <row r="36" spans="10:12">
      <c r="J36" s="18"/>
      <c r="K36" s="18"/>
      <c r="L36" s="18"/>
    </row>
    <row r="37" spans="10:12">
      <c r="J37" s="18"/>
      <c r="K37" s="87" t="s">
        <v>71</v>
      </c>
      <c r="L37" s="18"/>
    </row>
    <row r="38" spans="10:12">
      <c r="J38" s="18"/>
      <c r="K38" s="87"/>
      <c r="L38" s="18"/>
    </row>
    <row r="39" spans="10:12">
      <c r="J39" s="18"/>
      <c r="K39" s="18"/>
      <c r="L39" s="18"/>
    </row>
    <row r="40" spans="10:12">
      <c r="J40" s="18"/>
      <c r="K40" s="18"/>
    </row>
    <row r="41" spans="10:12">
      <c r="J41" s="18"/>
      <c r="K41" s="18"/>
    </row>
  </sheetData>
  <mergeCells count="1">
    <mergeCell ref="K37:K38"/>
  </mergeCells>
  <hyperlinks>
    <hyperlink ref="K37:K38" location="GASTO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S105"/>
  <sheetViews>
    <sheetView showGridLines="0" zoomScaleNormal="100" workbookViewId="0"/>
  </sheetViews>
  <sheetFormatPr baseColWidth="10" defaultRowHeight="12.75"/>
  <cols>
    <col min="1" max="2" width="14.7109375" style="113" customWidth="1"/>
    <col min="3" max="3" width="16.28515625" style="113" customWidth="1"/>
    <col min="4" max="15" width="8.7109375" style="113" customWidth="1"/>
    <col min="16" max="23" width="8" style="113" customWidth="1"/>
    <col min="24" max="24" width="7.140625" style="113" customWidth="1"/>
    <col min="25" max="25" width="7.7109375" style="113" customWidth="1"/>
    <col min="26" max="26" width="7" style="113" customWidth="1"/>
    <col min="27" max="27" width="7.42578125" style="113" customWidth="1"/>
    <col min="28" max="29" width="8.7109375" style="113" customWidth="1"/>
    <col min="30" max="30" width="8.7109375" customWidth="1"/>
    <col min="31" max="43" width="8.7109375" hidden="1" customWidth="1"/>
    <col min="44" max="47" width="11.42578125" hidden="1" customWidth="1"/>
    <col min="48" max="48" width="10" hidden="1" customWidth="1"/>
    <col min="49" max="55" width="10" style="113" hidden="1" customWidth="1"/>
    <col min="56" max="67" width="8" style="113" hidden="1" customWidth="1"/>
    <col min="68" max="68" width="7.140625" style="113" bestFit="1" customWidth="1"/>
    <col min="69" max="69" width="7.7109375" style="113" bestFit="1" customWidth="1"/>
    <col min="70" max="70" width="7.140625" style="113" bestFit="1" customWidth="1"/>
    <col min="71" max="71" width="7.7109375" style="113" bestFit="1" customWidth="1"/>
    <col min="72" max="72" width="7.140625" style="113" bestFit="1" customWidth="1"/>
    <col min="73" max="73" width="7.7109375" style="113" bestFit="1" customWidth="1"/>
    <col min="74" max="74" width="7.140625" style="113" bestFit="1" customWidth="1"/>
    <col min="75" max="75" width="7.7109375" style="113" bestFit="1" customWidth="1"/>
    <col min="76" max="76" width="7.140625" style="113" bestFit="1" customWidth="1"/>
    <col min="77" max="77" width="7.7109375" style="113" bestFit="1" customWidth="1"/>
    <col min="78" max="78" width="7.140625" style="113" bestFit="1" customWidth="1"/>
    <col min="79" max="79" width="7.7109375" style="113" bestFit="1" customWidth="1"/>
    <col min="80" max="80" width="7.140625" style="113" bestFit="1" customWidth="1"/>
    <col min="81" max="81" width="7.7109375" style="113" bestFit="1" customWidth="1"/>
    <col min="82" max="82" width="7.140625" style="113" bestFit="1" customWidth="1"/>
    <col min="83" max="83" width="7.7109375" style="113" bestFit="1" customWidth="1"/>
    <col min="84" max="84" width="7.140625" style="113" bestFit="1" customWidth="1"/>
    <col min="85" max="85" width="7.7109375" style="113" bestFit="1" customWidth="1"/>
    <col min="86" max="86" width="7.140625" style="113" bestFit="1" customWidth="1"/>
    <col min="87" max="87" width="7.7109375" style="113" bestFit="1" customWidth="1"/>
    <col min="88" max="88" width="7.140625" style="113" bestFit="1" customWidth="1"/>
    <col min="89" max="89" width="7.7109375" style="113" bestFit="1" customWidth="1"/>
    <col min="90" max="90" width="7.140625" style="113" bestFit="1" customWidth="1"/>
    <col min="91" max="91" width="7.7109375" style="113" bestFit="1" customWidth="1"/>
    <col min="92" max="330" width="76.28515625" style="113" bestFit="1" customWidth="1"/>
    <col min="331" max="331" width="13.140625" style="113" bestFit="1" customWidth="1"/>
    <col min="332" max="16384" width="11.42578125" style="113"/>
  </cols>
  <sheetData>
    <row r="1" spans="1:331" ht="24" customHeight="1"/>
    <row r="2" spans="1:331" ht="24" customHeight="1"/>
    <row r="3" spans="1:331" ht="36" customHeight="1">
      <c r="C3" s="121" t="s">
        <v>162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</row>
    <row r="4" spans="1:331" ht="12.75" customHeight="1">
      <c r="C4" s="122"/>
      <c r="D4" s="123">
        <f>actualizaciones!$A$7</f>
        <v>2007</v>
      </c>
      <c r="E4" s="123"/>
      <c r="F4" s="123"/>
      <c r="G4" s="123"/>
      <c r="H4" s="124">
        <f>actualizaciones!$B$7</f>
        <v>2008</v>
      </c>
      <c r="I4" s="124"/>
      <c r="J4" s="124"/>
      <c r="K4" s="124"/>
      <c r="L4" s="123">
        <f>actualizaciones!$C$7</f>
        <v>2009</v>
      </c>
      <c r="M4" s="123"/>
      <c r="N4" s="123"/>
      <c r="O4" s="123"/>
      <c r="P4" s="124">
        <f>actualizaciones!$D$7</f>
        <v>2010</v>
      </c>
      <c r="Q4" s="124"/>
      <c r="R4" s="124"/>
      <c r="S4" s="124"/>
      <c r="T4" s="125" t="str">
        <f>actualizaciones!$H$7</f>
        <v>var.08/07</v>
      </c>
      <c r="U4" s="125"/>
      <c r="V4" s="125"/>
      <c r="W4" s="125"/>
      <c r="X4" s="124" t="str">
        <f>actualizaciones!$I$7</f>
        <v>var.09/08</v>
      </c>
      <c r="Y4" s="124"/>
      <c r="Z4" s="124"/>
      <c r="AA4" s="124"/>
      <c r="AB4" s="125" t="str">
        <f>actualizaciones!$J$7</f>
        <v>var.10/09</v>
      </c>
      <c r="AC4" s="125"/>
      <c r="AD4" s="125"/>
      <c r="AE4" s="125"/>
      <c r="AF4" s="124" t="str">
        <f>actualizaciones!$Y$7</f>
        <v>I trimestre 2010</v>
      </c>
      <c r="AG4" s="124"/>
      <c r="AH4" s="124"/>
      <c r="AI4" s="124"/>
      <c r="AJ4" s="124" t="str">
        <f>actualizaciones!$Z$7</f>
        <v>I trimestre 2011</v>
      </c>
      <c r="AK4" s="124"/>
      <c r="AL4" s="124"/>
      <c r="AM4" s="124"/>
      <c r="AN4" s="125" t="str">
        <f>actualizaciones!AA$7</f>
        <v>Var.11/10</v>
      </c>
      <c r="AO4" s="125"/>
      <c r="AP4" s="125"/>
      <c r="AQ4" s="125"/>
      <c r="AR4" s="124" t="str">
        <f>actualizaciones!$F$7</f>
        <v>Invierno 09-10</v>
      </c>
      <c r="AS4" s="124"/>
      <c r="AT4" s="124"/>
      <c r="AU4" s="124"/>
      <c r="AV4" s="124" t="str">
        <f>actualizaciones!$G$7</f>
        <v>Invierno 10-11</v>
      </c>
      <c r="AW4" s="124"/>
      <c r="AX4" s="124"/>
      <c r="AY4" s="124"/>
      <c r="AZ4" s="125" t="s">
        <v>52</v>
      </c>
      <c r="BA4" s="125"/>
      <c r="BB4" s="125"/>
      <c r="BC4" s="125"/>
      <c r="BD4" s="124" t="s">
        <v>163</v>
      </c>
      <c r="BE4" s="124"/>
      <c r="BF4" s="124"/>
      <c r="BG4" s="124"/>
      <c r="BH4" s="124" t="s">
        <v>116</v>
      </c>
      <c r="BI4" s="124"/>
      <c r="BJ4" s="124"/>
      <c r="BK4" s="124"/>
      <c r="BL4" s="125" t="s">
        <v>52</v>
      </c>
      <c r="BM4" s="125"/>
      <c r="BN4" s="125"/>
      <c r="BO4" s="125"/>
      <c r="BP4" s="124" t="s">
        <v>164</v>
      </c>
      <c r="BQ4" s="124"/>
      <c r="BR4" s="124"/>
      <c r="BS4" s="124"/>
      <c r="BT4" s="124" t="s">
        <v>165</v>
      </c>
      <c r="BU4" s="124"/>
      <c r="BV4" s="124"/>
      <c r="BW4" s="124"/>
      <c r="BX4" s="125" t="s">
        <v>52</v>
      </c>
      <c r="BY4" s="125"/>
      <c r="BZ4" s="125"/>
      <c r="CA4" s="125"/>
      <c r="CB4" s="124" t="s">
        <v>53</v>
      </c>
      <c r="CC4" s="124"/>
      <c r="CD4" s="124"/>
      <c r="CE4" s="124"/>
      <c r="CF4" s="124" t="s">
        <v>54</v>
      </c>
      <c r="CG4" s="124"/>
      <c r="CH4" s="124"/>
      <c r="CI4" s="124"/>
      <c r="CJ4" s="125" t="s">
        <v>52</v>
      </c>
      <c r="CK4" s="125"/>
      <c r="CL4" s="125"/>
      <c r="CM4" s="125"/>
    </row>
    <row r="5" spans="1:331" ht="28.5" customHeight="1">
      <c r="A5"/>
      <c r="B5"/>
      <c r="C5" s="126"/>
      <c r="D5" s="127" t="s">
        <v>166</v>
      </c>
      <c r="E5" s="127"/>
      <c r="F5" s="123" t="s">
        <v>167</v>
      </c>
      <c r="G5" s="123"/>
      <c r="H5" s="127" t="s">
        <v>166</v>
      </c>
      <c r="I5" s="127"/>
      <c r="J5" s="123" t="s">
        <v>167</v>
      </c>
      <c r="K5" s="123"/>
      <c r="L5" s="127" t="s">
        <v>166</v>
      </c>
      <c r="M5" s="127"/>
      <c r="N5" s="123" t="s">
        <v>167</v>
      </c>
      <c r="O5" s="123"/>
      <c r="P5" s="127" t="s">
        <v>166</v>
      </c>
      <c r="Q5" s="127"/>
      <c r="R5" s="123" t="s">
        <v>167</v>
      </c>
      <c r="S5" s="123"/>
      <c r="T5" s="124" t="s">
        <v>166</v>
      </c>
      <c r="U5" s="124"/>
      <c r="V5" s="125" t="s">
        <v>167</v>
      </c>
      <c r="W5" s="125"/>
      <c r="X5" s="124" t="s">
        <v>166</v>
      </c>
      <c r="Y5" s="124"/>
      <c r="Z5" s="125" t="s">
        <v>167</v>
      </c>
      <c r="AA5" s="125"/>
      <c r="AB5" s="124" t="s">
        <v>166</v>
      </c>
      <c r="AC5" s="124"/>
      <c r="AD5" s="125" t="s">
        <v>167</v>
      </c>
      <c r="AE5" s="125"/>
      <c r="AF5" s="127" t="s">
        <v>166</v>
      </c>
      <c r="AG5" s="127"/>
      <c r="AH5" s="123" t="s">
        <v>167</v>
      </c>
      <c r="AI5" s="123"/>
      <c r="AJ5" s="127" t="s">
        <v>166</v>
      </c>
      <c r="AK5" s="127"/>
      <c r="AL5" s="123" t="s">
        <v>167</v>
      </c>
      <c r="AM5" s="123"/>
      <c r="AN5" s="124" t="s">
        <v>166</v>
      </c>
      <c r="AO5" s="124"/>
      <c r="AP5" s="125" t="s">
        <v>167</v>
      </c>
      <c r="AQ5" s="125"/>
      <c r="AR5" s="127" t="s">
        <v>166</v>
      </c>
      <c r="AS5" s="127"/>
      <c r="AT5" s="123" t="s">
        <v>167</v>
      </c>
      <c r="AU5" s="123"/>
      <c r="AV5" s="127" t="s">
        <v>166</v>
      </c>
      <c r="AW5" s="127"/>
      <c r="AX5" s="123" t="s">
        <v>167</v>
      </c>
      <c r="AY5" s="123"/>
      <c r="AZ5" s="124" t="s">
        <v>166</v>
      </c>
      <c r="BA5" s="124"/>
      <c r="BB5" s="125" t="s">
        <v>167</v>
      </c>
      <c r="BC5" s="125"/>
      <c r="BD5" s="127" t="s">
        <v>166</v>
      </c>
      <c r="BE5" s="127"/>
      <c r="BF5" s="123" t="s">
        <v>167</v>
      </c>
      <c r="BG5" s="123"/>
      <c r="BH5" s="127" t="s">
        <v>166</v>
      </c>
      <c r="BI5" s="127"/>
      <c r="BJ5" s="123" t="s">
        <v>167</v>
      </c>
      <c r="BK5" s="123"/>
      <c r="BL5" s="124" t="s">
        <v>166</v>
      </c>
      <c r="BM5" s="124"/>
      <c r="BN5" s="125" t="s">
        <v>167</v>
      </c>
      <c r="BO5" s="125"/>
      <c r="BP5" s="127" t="s">
        <v>166</v>
      </c>
      <c r="BQ5" s="127"/>
      <c r="BR5" s="123" t="s">
        <v>167</v>
      </c>
      <c r="BS5" s="123"/>
      <c r="BT5" s="127" t="s">
        <v>166</v>
      </c>
      <c r="BU5" s="127"/>
      <c r="BV5" s="123" t="s">
        <v>167</v>
      </c>
      <c r="BW5" s="123"/>
      <c r="BX5" s="124" t="s">
        <v>166</v>
      </c>
      <c r="BY5" s="124"/>
      <c r="BZ5" s="125" t="s">
        <v>167</v>
      </c>
      <c r="CA5" s="125"/>
      <c r="CB5" s="127" t="s">
        <v>166</v>
      </c>
      <c r="CC5" s="127"/>
      <c r="CD5" s="123" t="s">
        <v>167</v>
      </c>
      <c r="CE5" s="123"/>
      <c r="CF5" s="127" t="s">
        <v>166</v>
      </c>
      <c r="CG5" s="127"/>
      <c r="CH5" s="123" t="s">
        <v>167</v>
      </c>
      <c r="CI5" s="123"/>
      <c r="CJ5" s="124" t="s">
        <v>166</v>
      </c>
      <c r="CK5" s="124"/>
      <c r="CL5" s="125" t="s">
        <v>167</v>
      </c>
      <c r="CM5" s="12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</row>
    <row r="6" spans="1:331" ht="18" customHeight="1">
      <c r="A6"/>
      <c r="B6"/>
      <c r="C6" s="126"/>
      <c r="D6" s="128" t="s">
        <v>168</v>
      </c>
      <c r="E6" s="128" t="s">
        <v>169</v>
      </c>
      <c r="F6" s="126" t="s">
        <v>168</v>
      </c>
      <c r="G6" s="126" t="s">
        <v>169</v>
      </c>
      <c r="H6" s="128" t="s">
        <v>168</v>
      </c>
      <c r="I6" s="128" t="s">
        <v>169</v>
      </c>
      <c r="J6" s="126" t="s">
        <v>168</v>
      </c>
      <c r="K6" s="126" t="s">
        <v>169</v>
      </c>
      <c r="L6" s="128" t="s">
        <v>168</v>
      </c>
      <c r="M6" s="128" t="s">
        <v>169</v>
      </c>
      <c r="N6" s="126" t="s">
        <v>168</v>
      </c>
      <c r="O6" s="126" t="s">
        <v>169</v>
      </c>
      <c r="P6" s="128" t="s">
        <v>168</v>
      </c>
      <c r="Q6" s="128" t="s">
        <v>169</v>
      </c>
      <c r="R6" s="126" t="s">
        <v>168</v>
      </c>
      <c r="S6" s="126" t="s">
        <v>169</v>
      </c>
      <c r="T6" s="129" t="s">
        <v>168</v>
      </c>
      <c r="U6" s="129" t="s">
        <v>169</v>
      </c>
      <c r="V6" s="130" t="s">
        <v>168</v>
      </c>
      <c r="W6" s="130" t="s">
        <v>169</v>
      </c>
      <c r="X6" s="129" t="s">
        <v>168</v>
      </c>
      <c r="Y6" s="129" t="s">
        <v>169</v>
      </c>
      <c r="Z6" s="130" t="s">
        <v>168</v>
      </c>
      <c r="AA6" s="130" t="s">
        <v>169</v>
      </c>
      <c r="AB6" s="129" t="s">
        <v>168</v>
      </c>
      <c r="AC6" s="129" t="s">
        <v>169</v>
      </c>
      <c r="AD6" s="130" t="s">
        <v>168</v>
      </c>
      <c r="AE6" s="130" t="s">
        <v>169</v>
      </c>
      <c r="AF6" s="128" t="s">
        <v>168</v>
      </c>
      <c r="AG6" s="128" t="s">
        <v>169</v>
      </c>
      <c r="AH6" s="126" t="s">
        <v>168</v>
      </c>
      <c r="AI6" s="126" t="s">
        <v>169</v>
      </c>
      <c r="AJ6" s="128" t="s">
        <v>168</v>
      </c>
      <c r="AK6" s="128" t="s">
        <v>169</v>
      </c>
      <c r="AL6" s="126" t="s">
        <v>168</v>
      </c>
      <c r="AM6" s="126" t="s">
        <v>169</v>
      </c>
      <c r="AN6" s="129" t="s">
        <v>168</v>
      </c>
      <c r="AO6" s="129" t="s">
        <v>169</v>
      </c>
      <c r="AP6" s="130" t="s">
        <v>168</v>
      </c>
      <c r="AQ6" s="130" t="s">
        <v>169</v>
      </c>
      <c r="AR6" s="128" t="s">
        <v>168</v>
      </c>
      <c r="AS6" s="128" t="s">
        <v>169</v>
      </c>
      <c r="AT6" s="126" t="s">
        <v>168</v>
      </c>
      <c r="AU6" s="126" t="s">
        <v>169</v>
      </c>
      <c r="AV6" s="128" t="s">
        <v>168</v>
      </c>
      <c r="AW6" s="128" t="s">
        <v>169</v>
      </c>
      <c r="AX6" s="126" t="s">
        <v>168</v>
      </c>
      <c r="AY6" s="126" t="s">
        <v>169</v>
      </c>
      <c r="AZ6" s="129" t="s">
        <v>168</v>
      </c>
      <c r="BA6" s="129" t="s">
        <v>169</v>
      </c>
      <c r="BB6" s="130" t="s">
        <v>168</v>
      </c>
      <c r="BC6" s="130" t="s">
        <v>169</v>
      </c>
      <c r="BD6" s="128" t="s">
        <v>168</v>
      </c>
      <c r="BE6" s="128" t="s">
        <v>169</v>
      </c>
      <c r="BF6" s="126" t="s">
        <v>168</v>
      </c>
      <c r="BG6" s="126" t="s">
        <v>169</v>
      </c>
      <c r="BH6" s="128" t="s">
        <v>168</v>
      </c>
      <c r="BI6" s="128" t="s">
        <v>169</v>
      </c>
      <c r="BJ6" s="126" t="s">
        <v>168</v>
      </c>
      <c r="BK6" s="126" t="s">
        <v>169</v>
      </c>
      <c r="BL6" s="129" t="s">
        <v>168</v>
      </c>
      <c r="BM6" s="129" t="s">
        <v>169</v>
      </c>
      <c r="BN6" s="130" t="s">
        <v>168</v>
      </c>
      <c r="BO6" s="130" t="s">
        <v>169</v>
      </c>
      <c r="BP6" s="128" t="s">
        <v>168</v>
      </c>
      <c r="BQ6" s="128" t="s">
        <v>169</v>
      </c>
      <c r="BR6" s="126" t="s">
        <v>168</v>
      </c>
      <c r="BS6" s="126" t="s">
        <v>169</v>
      </c>
      <c r="BT6" s="128" t="s">
        <v>168</v>
      </c>
      <c r="BU6" s="128" t="s">
        <v>169</v>
      </c>
      <c r="BV6" s="126" t="s">
        <v>168</v>
      </c>
      <c r="BW6" s="126" t="s">
        <v>169</v>
      </c>
      <c r="BX6" s="129" t="s">
        <v>168</v>
      </c>
      <c r="BY6" s="129" t="s">
        <v>169</v>
      </c>
      <c r="BZ6" s="130" t="s">
        <v>168</v>
      </c>
      <c r="CA6" s="130" t="s">
        <v>169</v>
      </c>
      <c r="CB6" s="128" t="s">
        <v>168</v>
      </c>
      <c r="CC6" s="128" t="s">
        <v>169</v>
      </c>
      <c r="CD6" s="126" t="s">
        <v>168</v>
      </c>
      <c r="CE6" s="126" t="s">
        <v>169</v>
      </c>
      <c r="CF6" s="128" t="s">
        <v>168</v>
      </c>
      <c r="CG6" s="128" t="s">
        <v>169</v>
      </c>
      <c r="CH6" s="126" t="s">
        <v>168</v>
      </c>
      <c r="CI6" s="126" t="s">
        <v>169</v>
      </c>
      <c r="CJ6" s="129" t="s">
        <v>168</v>
      </c>
      <c r="CK6" s="129" t="s">
        <v>169</v>
      </c>
      <c r="CL6" s="130" t="s">
        <v>168</v>
      </c>
      <c r="CM6" s="130" t="s">
        <v>169</v>
      </c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</row>
    <row r="7" spans="1:331" ht="15" customHeight="1">
      <c r="C7" s="34" t="s">
        <v>90</v>
      </c>
      <c r="D7" s="131">
        <v>888.22456536803395</v>
      </c>
      <c r="E7" s="131">
        <v>469.675366578872</v>
      </c>
      <c r="F7" s="132">
        <v>74.844815496971606</v>
      </c>
      <c r="G7" s="132">
        <v>38.340846251336501</v>
      </c>
      <c r="H7" s="131">
        <v>981.95942652915357</v>
      </c>
      <c r="I7" s="131">
        <v>381.18548199522434</v>
      </c>
      <c r="J7" s="132">
        <v>95.109604493843634</v>
      </c>
      <c r="K7" s="132">
        <v>36.80411550298718</v>
      </c>
      <c r="L7" s="131">
        <v>932.61449986781167</v>
      </c>
      <c r="M7" s="131">
        <v>417.79314706654759</v>
      </c>
      <c r="N7" s="132">
        <v>90.75778689988779</v>
      </c>
      <c r="O7" s="132">
        <v>40.356489747604599</v>
      </c>
      <c r="P7" s="131">
        <v>974.37544878022481</v>
      </c>
      <c r="Q7" s="131">
        <v>457.06037647556502</v>
      </c>
      <c r="R7" s="132">
        <v>87.266128568098537</v>
      </c>
      <c r="S7" s="132">
        <v>40.616163938773489</v>
      </c>
      <c r="T7" s="133">
        <f t="shared" ref="T7:AB22" si="0">H7/D7-1</f>
        <v>0.10553058856493203</v>
      </c>
      <c r="U7" s="133">
        <f t="shared" si="0"/>
        <v>-0.18840648430896079</v>
      </c>
      <c r="V7" s="134">
        <f t="shared" si="0"/>
        <v>0.2707574180297363</v>
      </c>
      <c r="W7" s="134">
        <f t="shared" si="0"/>
        <v>-4.0080772820598631E-2</v>
      </c>
      <c r="X7" s="133">
        <f t="shared" si="0"/>
        <v>-5.0251492402040632E-2</v>
      </c>
      <c r="Y7" s="133">
        <f t="shared" si="0"/>
        <v>9.6036357102870618E-2</v>
      </c>
      <c r="Z7" s="134">
        <f t="shared" si="0"/>
        <v>-4.575581632491732E-2</v>
      </c>
      <c r="AA7" s="134">
        <f t="shared" si="0"/>
        <v>9.652111444789635E-2</v>
      </c>
      <c r="AB7" s="133">
        <f>P7/L7-1</f>
        <v>4.4778361175311199E-2</v>
      </c>
      <c r="AC7" s="133">
        <f t="shared" ref="AC7:AE23" si="1">Q7/M7-1</f>
        <v>9.3987251070833944E-2</v>
      </c>
      <c r="AD7" s="134">
        <f t="shared" si="1"/>
        <v>-3.8472272749894176E-2</v>
      </c>
      <c r="AE7" s="134">
        <f t="shared" si="1"/>
        <v>6.4345088681629914E-3</v>
      </c>
      <c r="AF7" s="131">
        <v>900.97346184929654</v>
      </c>
      <c r="AG7" s="131">
        <v>557.67757318753627</v>
      </c>
      <c r="AH7" s="132">
        <v>82.698047222882337</v>
      </c>
      <c r="AI7" s="132">
        <v>51.187796572769045</v>
      </c>
      <c r="AJ7" s="131">
        <v>937.76784032298156</v>
      </c>
      <c r="AK7" s="131">
        <v>348.31374771663309</v>
      </c>
      <c r="AL7" s="132">
        <v>75.626438735724307</v>
      </c>
      <c r="AM7" s="132">
        <v>28.447935570481992</v>
      </c>
      <c r="AN7" s="133">
        <f>AJ7/AF7-1</f>
        <v>4.0838470867013754E-2</v>
      </c>
      <c r="AO7" s="133">
        <f>AK7/AG7-1</f>
        <v>-0.37542091620115792</v>
      </c>
      <c r="AP7" s="134">
        <f>AL7/AH7-1</f>
        <v>-8.5511190706826445E-2</v>
      </c>
      <c r="AQ7" s="134">
        <f>AM7/AI7-1</f>
        <v>-0.44424379490451116</v>
      </c>
      <c r="AR7" s="131">
        <v>918.17061630618616</v>
      </c>
      <c r="AS7" s="131">
        <v>504.88012400565719</v>
      </c>
      <c r="AT7" s="132">
        <v>73.199043934288696</v>
      </c>
      <c r="AU7" s="132">
        <v>40.563018509856221</v>
      </c>
      <c r="AV7" s="131">
        <v>1028.3249725481587</v>
      </c>
      <c r="AW7" s="131">
        <v>418.129404806222</v>
      </c>
      <c r="AX7" s="132">
        <v>92.235255171304303</v>
      </c>
      <c r="AY7" s="132">
        <v>36.818718295927141</v>
      </c>
      <c r="AZ7" s="133">
        <f>AV7/AR7-1</f>
        <v>0.11997155461707676</v>
      </c>
      <c r="BA7" s="133">
        <f>AW7/AS7-1</f>
        <v>-0.17182438974060932</v>
      </c>
      <c r="BB7" s="134">
        <f>AX7/AT7-1</f>
        <v>0.26006092721790952</v>
      </c>
      <c r="BC7" s="134">
        <f>AY7/AU7-1</f>
        <v>-9.2308224374851977E-2</v>
      </c>
      <c r="BD7" s="131">
        <v>874.99371909159152</v>
      </c>
      <c r="BE7" s="131">
        <v>482.54345451887804</v>
      </c>
      <c r="BF7" s="132">
        <v>70.41258469084697</v>
      </c>
      <c r="BG7" s="132">
        <v>39.27679280967611</v>
      </c>
      <c r="BH7" s="131">
        <v>939.65859693583445</v>
      </c>
      <c r="BI7" s="131">
        <v>328.60102822277224</v>
      </c>
      <c r="BJ7" s="132">
        <v>92.49940570076636</v>
      </c>
      <c r="BK7" s="132">
        <v>32.321412612075967</v>
      </c>
      <c r="BL7" s="133">
        <f>BH7/BD7-1</f>
        <v>7.3903248027171298E-2</v>
      </c>
      <c r="BM7" s="133">
        <f>BI7/BE7-1</f>
        <v>-0.31902292913618469</v>
      </c>
      <c r="BN7" s="134">
        <f>BJ7/BF7-1</f>
        <v>0.31367718010769874</v>
      </c>
      <c r="BO7" s="134">
        <f>BK7/BG7-1</f>
        <v>-0.17708625628634922</v>
      </c>
      <c r="BP7" s="131">
        <v>898.7529853742468</v>
      </c>
      <c r="BQ7" s="131">
        <v>434.43749929249537</v>
      </c>
      <c r="BR7" s="132">
        <v>80.441682987117332</v>
      </c>
      <c r="BS7" s="132">
        <v>39.144810877521678</v>
      </c>
      <c r="BT7" s="131">
        <v>930.52801085638077</v>
      </c>
      <c r="BU7" s="131">
        <v>483.79215904540467</v>
      </c>
      <c r="BV7" s="132">
        <v>93.131726277398514</v>
      </c>
      <c r="BW7" s="132">
        <v>48.379215904540459</v>
      </c>
      <c r="BX7" s="133">
        <f>BT7/BP7-1</f>
        <v>3.5354570164685128E-2</v>
      </c>
      <c r="BY7" s="133">
        <f>BU7/BQ7-1</f>
        <v>0.11360589229356588</v>
      </c>
      <c r="BZ7" s="134">
        <f>BV7/BR7-1</f>
        <v>0.15775457224475864</v>
      </c>
      <c r="CA7" s="134">
        <f>BW7/BS7-1</f>
        <v>0.23590368225080627</v>
      </c>
      <c r="CB7" s="131">
        <v>937.2891510267516</v>
      </c>
      <c r="CC7" s="131">
        <v>300.09971680309303</v>
      </c>
      <c r="CD7" s="132">
        <v>110.56494006749885</v>
      </c>
      <c r="CE7" s="132">
        <v>35.538124358261008</v>
      </c>
      <c r="CF7" s="131">
        <v>922.85248966888628</v>
      </c>
      <c r="CG7" s="131">
        <v>689.29302049657315</v>
      </c>
      <c r="CH7" s="132">
        <v>97.935366250575711</v>
      </c>
      <c r="CI7" s="132">
        <v>73.149463399636318</v>
      </c>
      <c r="CJ7" s="133">
        <f>CF7/CB7-1</f>
        <v>-1.5402569572101288E-2</v>
      </c>
      <c r="CK7" s="133">
        <f>CG7/CC7-1</f>
        <v>1.296879943238483</v>
      </c>
      <c r="CL7" s="134">
        <f>CH7/CD7-1</f>
        <v>-0.11422765488963238</v>
      </c>
      <c r="CM7" s="134">
        <f>CI7/CE7-1</f>
        <v>1.0583377631924002</v>
      </c>
      <c r="CN7" s="34" t="s">
        <v>90</v>
      </c>
    </row>
    <row r="8" spans="1:331" ht="15" customHeight="1">
      <c r="C8" s="34" t="s">
        <v>84</v>
      </c>
      <c r="D8" s="131">
        <v>820.75364243128104</v>
      </c>
      <c r="E8" s="131">
        <v>401.38148148148099</v>
      </c>
      <c r="F8" s="132">
        <v>77.819604615706595</v>
      </c>
      <c r="G8" s="132">
        <v>37.7211973546815</v>
      </c>
      <c r="H8" s="131">
        <v>904.88175680676147</v>
      </c>
      <c r="I8" s="131">
        <v>294.48924731182808</v>
      </c>
      <c r="J8" s="132">
        <v>83.913161711104735</v>
      </c>
      <c r="K8" s="132">
        <v>26.261536617523671</v>
      </c>
      <c r="L8" s="131">
        <v>940.86738701955028</v>
      </c>
      <c r="M8" s="131">
        <v>326.61038276069928</v>
      </c>
      <c r="N8" s="132">
        <v>90.870364959405634</v>
      </c>
      <c r="O8" s="132">
        <v>31.601004578193802</v>
      </c>
      <c r="P8" s="131">
        <v>818.35194600628722</v>
      </c>
      <c r="Q8" s="131">
        <v>385.38654572940266</v>
      </c>
      <c r="R8" s="132">
        <v>75.993516148404481</v>
      </c>
      <c r="S8" s="132">
        <v>36.379011658604107</v>
      </c>
      <c r="T8" s="133">
        <f t="shared" si="0"/>
        <v>0.10250105515983043</v>
      </c>
      <c r="U8" s="133">
        <f t="shared" si="0"/>
        <v>-0.26631082673549977</v>
      </c>
      <c r="V8" s="134">
        <f t="shared" si="0"/>
        <v>7.8303624459282517E-2</v>
      </c>
      <c r="W8" s="134">
        <f t="shared" si="0"/>
        <v>-0.30379896558971753</v>
      </c>
      <c r="X8" s="133">
        <f t="shared" si="0"/>
        <v>3.9768323255602533E-2</v>
      </c>
      <c r="Y8" s="133">
        <f t="shared" si="0"/>
        <v>0.10907405191218689</v>
      </c>
      <c r="Z8" s="134">
        <f t="shared" si="0"/>
        <v>8.2909559197078986E-2</v>
      </c>
      <c r="AA8" s="134">
        <f t="shared" si="0"/>
        <v>0.20331894658088046</v>
      </c>
      <c r="AB8" s="133">
        <f t="shared" si="0"/>
        <v>-0.13021541898839062</v>
      </c>
      <c r="AC8" s="133">
        <f t="shared" si="1"/>
        <v>0.17995803584654402</v>
      </c>
      <c r="AD8" s="134">
        <f t="shared" si="1"/>
        <v>-0.16371507716126221</v>
      </c>
      <c r="AE8" s="134">
        <f t="shared" si="1"/>
        <v>0.1511979490584725</v>
      </c>
      <c r="AF8" s="131">
        <v>793.56063422275975</v>
      </c>
      <c r="AG8" s="131">
        <v>330.24305555555554</v>
      </c>
      <c r="AH8" s="132">
        <v>73.077568132056953</v>
      </c>
      <c r="AI8" s="132">
        <v>30.483974358974358</v>
      </c>
      <c r="AJ8" s="131">
        <v>886.8766176128081</v>
      </c>
      <c r="AK8" s="131">
        <v>327.46573464912285</v>
      </c>
      <c r="AL8" s="132">
        <v>85.042963332735013</v>
      </c>
      <c r="AM8" s="132">
        <v>30.35048272357723</v>
      </c>
      <c r="AN8" s="133">
        <f t="shared" ref="AN8:AQ24" si="2">AJ8/AF8-1</f>
        <v>0.11759149756898557</v>
      </c>
      <c r="AO8" s="133">
        <f t="shared" si="2"/>
        <v>-8.4099297766020431E-3</v>
      </c>
      <c r="AP8" s="134">
        <f t="shared" si="2"/>
        <v>0.16373554165151805</v>
      </c>
      <c r="AQ8" s="134">
        <f t="shared" si="2"/>
        <v>-4.379075832604773E-3</v>
      </c>
      <c r="AR8" s="131">
        <v>855.07126659640039</v>
      </c>
      <c r="AS8" s="131">
        <v>366.51603498542278</v>
      </c>
      <c r="AT8" s="132">
        <v>77.695571866568741</v>
      </c>
      <c r="AU8" s="132">
        <v>33.506130063965877</v>
      </c>
      <c r="AV8" s="131">
        <v>857.37309163115196</v>
      </c>
      <c r="AW8" s="131">
        <v>373.63210227272725</v>
      </c>
      <c r="AX8" s="132">
        <v>78.366228284838286</v>
      </c>
      <c r="AY8" s="132">
        <v>34.364156563545166</v>
      </c>
      <c r="AZ8" s="133">
        <f t="shared" ref="AZ8:BC9" si="3">AV8/AR8-1</f>
        <v>2.6919686401274401E-3</v>
      </c>
      <c r="BA8" s="133">
        <f t="shared" si="3"/>
        <v>1.9415432363245611E-2</v>
      </c>
      <c r="BB8" s="134">
        <f t="shared" si="3"/>
        <v>8.6318486646999038E-3</v>
      </c>
      <c r="BC8" s="134">
        <f t="shared" si="3"/>
        <v>2.5608045391731338E-2</v>
      </c>
      <c r="BD8" s="131">
        <v>801.82846585017592</v>
      </c>
      <c r="BE8" s="131">
        <v>388.08503401360542</v>
      </c>
      <c r="BF8" s="132">
        <v>74.94213765789226</v>
      </c>
      <c r="BG8" s="132">
        <v>36.553575069171394</v>
      </c>
      <c r="BH8" s="131">
        <v>800.11183606889347</v>
      </c>
      <c r="BI8" s="131">
        <v>340.9713450929151</v>
      </c>
      <c r="BJ8" s="132">
        <v>80.750073165264354</v>
      </c>
      <c r="BK8" s="132">
        <v>33.747314782883592</v>
      </c>
      <c r="BL8" s="133">
        <f t="shared" ref="BL8:BO9" si="4">BH8/BD8-1</f>
        <v>-2.1408940370585272E-3</v>
      </c>
      <c r="BM8" s="133">
        <f t="shared" si="4"/>
        <v>-0.12140042720389632</v>
      </c>
      <c r="BN8" s="134">
        <f t="shared" si="4"/>
        <v>7.7498930359914064E-2</v>
      </c>
      <c r="BO8" s="134">
        <f t="shared" si="4"/>
        <v>-7.6771157977774673E-2</v>
      </c>
      <c r="BP8" s="131">
        <v>781.46503147273859</v>
      </c>
      <c r="BQ8" s="131">
        <v>381.48458049886608</v>
      </c>
      <c r="BR8" s="132">
        <v>74.804961710461413</v>
      </c>
      <c r="BS8" s="132">
        <v>36.731665247483676</v>
      </c>
      <c r="BT8" s="131">
        <v>827.34361093634141</v>
      </c>
      <c r="BU8" s="131">
        <v>334.62838257793049</v>
      </c>
      <c r="BV8" s="132">
        <v>84.82750737962489</v>
      </c>
      <c r="BW8" s="132">
        <v>33.435982047313317</v>
      </c>
      <c r="BX8" s="133">
        <f t="shared" ref="BX8:CA9" si="5">BT8/BP8-1</f>
        <v>5.8708422790384684E-2</v>
      </c>
      <c r="BY8" s="133">
        <f t="shared" si="5"/>
        <v>-0.1228259287955018</v>
      </c>
      <c r="BZ8" s="134">
        <f t="shared" si="5"/>
        <v>0.13398236480564685</v>
      </c>
      <c r="CA8" s="134">
        <f t="shared" si="5"/>
        <v>-8.9723217773148289E-2</v>
      </c>
      <c r="CB8" s="131">
        <v>796.79174173387833</v>
      </c>
      <c r="CC8" s="131">
        <v>337.13963963963971</v>
      </c>
      <c r="CD8" s="132">
        <v>80.970000264562046</v>
      </c>
      <c r="CE8" s="132">
        <v>34.459023941068118</v>
      </c>
      <c r="CF8" s="131">
        <v>859.02588988967113</v>
      </c>
      <c r="CG8" s="131">
        <v>311.99752920035957</v>
      </c>
      <c r="CH8" s="132">
        <v>91.804293575995359</v>
      </c>
      <c r="CI8" s="132">
        <v>32.359822010996176</v>
      </c>
      <c r="CJ8" s="133">
        <f t="shared" ref="CJ8:CM9" si="6">CF8/CB8-1</f>
        <v>7.810591512955023E-2</v>
      </c>
      <c r="CK8" s="133">
        <f t="shared" si="6"/>
        <v>-7.45747680876504E-2</v>
      </c>
      <c r="CL8" s="134">
        <f t="shared" si="6"/>
        <v>0.13380626498744297</v>
      </c>
      <c r="CM8" s="134">
        <f t="shared" si="6"/>
        <v>-6.091878672077311E-2</v>
      </c>
      <c r="CN8" s="34" t="s">
        <v>84</v>
      </c>
    </row>
    <row r="9" spans="1:331" ht="15" customHeight="1">
      <c r="C9" s="34" t="s">
        <v>95</v>
      </c>
      <c r="D9" s="131">
        <v>501.12180882247998</v>
      </c>
      <c r="E9" s="131">
        <v>351.23191440308398</v>
      </c>
      <c r="F9" s="132">
        <v>73.188751010941701</v>
      </c>
      <c r="G9" s="132">
        <v>51.275390960856498</v>
      </c>
      <c r="H9" s="131">
        <v>495.81818437929809</v>
      </c>
      <c r="I9" s="131">
        <v>339.11581428034975</v>
      </c>
      <c r="J9" s="132">
        <v>73.948275529781526</v>
      </c>
      <c r="K9" s="132">
        <v>50.91419447203463</v>
      </c>
      <c r="L9" s="131">
        <v>458.06965964166938</v>
      </c>
      <c r="M9" s="131">
        <v>328.48909725428297</v>
      </c>
      <c r="N9" s="132">
        <v>69.92608707540721</v>
      </c>
      <c r="O9" s="132">
        <v>50.309491282641986</v>
      </c>
      <c r="P9" s="131">
        <v>479.13985116860067</v>
      </c>
      <c r="Q9" s="131">
        <v>315.34543830105707</v>
      </c>
      <c r="R9" s="132">
        <v>69.51144215481122</v>
      </c>
      <c r="S9" s="132">
        <v>46.041772731122158</v>
      </c>
      <c r="T9" s="133">
        <f t="shared" si="0"/>
        <v>-1.0583503551051088E-2</v>
      </c>
      <c r="U9" s="133">
        <f t="shared" si="0"/>
        <v>-3.4496011398410187E-2</v>
      </c>
      <c r="V9" s="134">
        <f t="shared" si="0"/>
        <v>1.0377612793614599E-2</v>
      </c>
      <c r="W9" s="134">
        <f t="shared" si="0"/>
        <v>-7.0442464124281789E-3</v>
      </c>
      <c r="X9" s="133">
        <f t="shared" si="0"/>
        <v>-7.6133804541447248E-2</v>
      </c>
      <c r="Y9" s="133">
        <f t="shared" si="0"/>
        <v>-3.1336542203489248E-2</v>
      </c>
      <c r="Z9" s="134">
        <f t="shared" si="0"/>
        <v>-5.4391916857539746E-2</v>
      </c>
      <c r="AA9" s="134">
        <f t="shared" si="0"/>
        <v>-1.1876907720199448E-2</v>
      </c>
      <c r="AB9" s="133">
        <f t="shared" si="0"/>
        <v>4.5997788946366081E-2</v>
      </c>
      <c r="AC9" s="133">
        <f t="shared" si="1"/>
        <v>-4.00124663591237E-2</v>
      </c>
      <c r="AD9" s="134">
        <f t="shared" si="1"/>
        <v>-5.9297600929513195E-3</v>
      </c>
      <c r="AE9" s="134">
        <f>S9/O9-1</f>
        <v>-8.4829292499570497E-2</v>
      </c>
      <c r="AF9" s="131">
        <v>379.76638808798737</v>
      </c>
      <c r="AG9" s="131">
        <v>312.09625366734377</v>
      </c>
      <c r="AH9" s="132">
        <v>59.0344624122881</v>
      </c>
      <c r="AI9" s="132">
        <v>49.58758247274816</v>
      </c>
      <c r="AJ9" s="131">
        <v>434.94842331789101</v>
      </c>
      <c r="AK9" s="131">
        <v>313.41211052322194</v>
      </c>
      <c r="AL9" s="132">
        <v>60.933297569794114</v>
      </c>
      <c r="AM9" s="132">
        <v>44.459511300141791</v>
      </c>
      <c r="AN9" s="133">
        <f t="shared" si="2"/>
        <v>0.14530521120557571</v>
      </c>
      <c r="AO9" s="133">
        <f t="shared" si="2"/>
        <v>4.2161892057848149E-3</v>
      </c>
      <c r="AP9" s="134">
        <f t="shared" si="2"/>
        <v>3.2164858963986687E-2</v>
      </c>
      <c r="AQ9" s="134">
        <f t="shared" si="2"/>
        <v>-0.10341442185499972</v>
      </c>
      <c r="AR9" s="131">
        <v>401.53551254392352</v>
      </c>
      <c r="AS9" s="131">
        <v>324.68148977459271</v>
      </c>
      <c r="AT9" s="132">
        <v>62.380421283826969</v>
      </c>
      <c r="AU9" s="132">
        <v>50.197324821875014</v>
      </c>
      <c r="AV9" s="131">
        <v>463.44078896740325</v>
      </c>
      <c r="AW9" s="131">
        <v>316.96589163524635</v>
      </c>
      <c r="AX9" s="132">
        <v>69.782298245635062</v>
      </c>
      <c r="AY9" s="132">
        <v>48.28832571003089</v>
      </c>
      <c r="AZ9" s="133">
        <f t="shared" si="3"/>
        <v>0.15417136091221328</v>
      </c>
      <c r="BA9" s="133">
        <f t="shared" si="3"/>
        <v>-2.3763591034101861E-2</v>
      </c>
      <c r="BB9" s="134">
        <f t="shared" si="3"/>
        <v>0.11865705311815744</v>
      </c>
      <c r="BC9" s="134">
        <f t="shared" si="3"/>
        <v>-3.8029897382344524E-2</v>
      </c>
      <c r="BD9" s="131">
        <v>415.2594717495237</v>
      </c>
      <c r="BE9" s="131">
        <v>307.28274821833509</v>
      </c>
      <c r="BF9" s="132">
        <v>61.893406797042623</v>
      </c>
      <c r="BG9" s="132">
        <v>46.424012320755615</v>
      </c>
      <c r="BH9" s="131">
        <v>461.73566596699078</v>
      </c>
      <c r="BI9" s="131">
        <v>311.63161643967931</v>
      </c>
      <c r="BJ9" s="132">
        <v>67.600608917413467</v>
      </c>
      <c r="BK9" s="132">
        <v>45.902117390129078</v>
      </c>
      <c r="BL9" s="133">
        <f t="shared" si="4"/>
        <v>0.11192085281440756</v>
      </c>
      <c r="BM9" s="133">
        <f t="shared" si="4"/>
        <v>1.4152659876154772E-2</v>
      </c>
      <c r="BN9" s="134">
        <f t="shared" si="4"/>
        <v>9.2210179011240845E-2</v>
      </c>
      <c r="BO9" s="134">
        <f t="shared" si="4"/>
        <v>-1.1241917803670898E-2</v>
      </c>
      <c r="BP9" s="131">
        <v>480.05842170787668</v>
      </c>
      <c r="BQ9" s="131">
        <v>314.70347263615696</v>
      </c>
      <c r="BR9" s="132">
        <v>68.397184642843442</v>
      </c>
      <c r="BS9" s="132">
        <v>45.050132099561324</v>
      </c>
      <c r="BT9" s="131">
        <v>502.40981462654543</v>
      </c>
      <c r="BU9" s="131">
        <v>310.38681711155857</v>
      </c>
      <c r="BV9" s="132">
        <v>70.680442863956316</v>
      </c>
      <c r="BW9" s="132">
        <v>44.015431650086967</v>
      </c>
      <c r="BX9" s="133">
        <f t="shared" si="5"/>
        <v>4.6559735040477834E-2</v>
      </c>
      <c r="BY9" s="133">
        <f t="shared" si="5"/>
        <v>-1.3716580527184274E-2</v>
      </c>
      <c r="BZ9" s="134">
        <f t="shared" si="5"/>
        <v>3.3382342168549739E-2</v>
      </c>
      <c r="CA9" s="134">
        <f t="shared" si="5"/>
        <v>-2.2967756169674614E-2</v>
      </c>
      <c r="CB9" s="131">
        <v>539.70219645816928</v>
      </c>
      <c r="CC9" s="131">
        <v>317.12642133270782</v>
      </c>
      <c r="CD9" s="132">
        <v>74.437249106545949</v>
      </c>
      <c r="CE9" s="132">
        <v>43.496320834205456</v>
      </c>
      <c r="CF9" s="131">
        <v>544.39266398381392</v>
      </c>
      <c r="CG9" s="131">
        <v>308.62383623250622</v>
      </c>
      <c r="CH9" s="132">
        <v>74.404995634462878</v>
      </c>
      <c r="CI9" s="132">
        <v>42.521315046397376</v>
      </c>
      <c r="CJ9" s="133">
        <f t="shared" si="6"/>
        <v>8.6908438698714008E-3</v>
      </c>
      <c r="CK9" s="133">
        <f t="shared" si="6"/>
        <v>-2.6811342506467661E-2</v>
      </c>
      <c r="CL9" s="134">
        <f t="shared" si="6"/>
        <v>-4.3329747498999094E-4</v>
      </c>
      <c r="CM9" s="134">
        <f t="shared" si="6"/>
        <v>-2.2415822053651446E-2</v>
      </c>
      <c r="CN9" s="34" t="s">
        <v>95</v>
      </c>
    </row>
    <row r="10" spans="1:331" ht="15" customHeight="1">
      <c r="C10" s="135" t="s">
        <v>92</v>
      </c>
      <c r="D10" s="136" t="s">
        <v>94</v>
      </c>
      <c r="E10" s="136" t="s">
        <v>94</v>
      </c>
      <c r="F10" s="137" t="s">
        <v>94</v>
      </c>
      <c r="G10" s="137" t="s">
        <v>94</v>
      </c>
      <c r="H10" s="136">
        <v>521.13222803318104</v>
      </c>
      <c r="I10" s="136">
        <v>345.69810671032832</v>
      </c>
      <c r="J10" s="137">
        <v>75.128581545583842</v>
      </c>
      <c r="K10" s="137">
        <v>50.147299380970644</v>
      </c>
      <c r="L10" s="136">
        <v>475.08556452670211</v>
      </c>
      <c r="M10" s="136">
        <v>336.62210772901955</v>
      </c>
      <c r="N10" s="137">
        <v>70.500359736968207</v>
      </c>
      <c r="O10" s="137">
        <v>49.818920536734431</v>
      </c>
      <c r="P10" s="136">
        <v>492.84480416910333</v>
      </c>
      <c r="Q10" s="136">
        <v>320.16480096572803</v>
      </c>
      <c r="R10" s="137">
        <v>69.936137302383273</v>
      </c>
      <c r="S10" s="137">
        <v>45.520706038964903</v>
      </c>
      <c r="T10" s="133" t="s">
        <v>94</v>
      </c>
      <c r="U10" s="133" t="s">
        <v>94</v>
      </c>
      <c r="V10" s="134" t="s">
        <v>94</v>
      </c>
      <c r="W10" s="134" t="s">
        <v>94</v>
      </c>
      <c r="X10" s="133">
        <f t="shared" si="0"/>
        <v>-8.8358886726819463E-2</v>
      </c>
      <c r="Y10" s="133">
        <f t="shared" si="0"/>
        <v>-2.625411827584534E-2</v>
      </c>
      <c r="Z10" s="134">
        <f t="shared" si="0"/>
        <v>-6.1604008932439225E-2</v>
      </c>
      <c r="AA10" s="134">
        <f t="shared" si="0"/>
        <v>-6.5482857160763519E-3</v>
      </c>
      <c r="AB10" s="133">
        <f t="shared" si="0"/>
        <v>3.7381139248239714E-2</v>
      </c>
      <c r="AC10" s="133">
        <f t="shared" si="1"/>
        <v>-4.8889560089557804E-2</v>
      </c>
      <c r="AD10" s="134">
        <f t="shared" si="1"/>
        <v>-8.003114263388289E-3</v>
      </c>
      <c r="AE10" s="134">
        <f t="shared" si="1"/>
        <v>-8.6276748903063916E-2</v>
      </c>
      <c r="AF10" s="136">
        <v>388.70333548037428</v>
      </c>
      <c r="AG10" s="136">
        <v>316.75715473221732</v>
      </c>
      <c r="AH10" s="137">
        <v>59.787259490997343</v>
      </c>
      <c r="AI10" s="137">
        <v>49.27060475082201</v>
      </c>
      <c r="AJ10" s="136">
        <v>455.31912597161079</v>
      </c>
      <c r="AK10" s="136">
        <v>322.35942249240128</v>
      </c>
      <c r="AL10" s="137">
        <v>61.097666995093618</v>
      </c>
      <c r="AM10" s="137">
        <v>43.552692366921576</v>
      </c>
      <c r="AN10" s="133">
        <f>AJ10/AF10-1</f>
        <v>0.17137951854441957</v>
      </c>
      <c r="AO10" s="133">
        <f>AK10/AG10-1</f>
        <v>1.7686317977316346E-2</v>
      </c>
      <c r="AP10" s="134">
        <f>AL10/AH10-1</f>
        <v>2.1917838603952022E-2</v>
      </c>
      <c r="AQ10" s="134">
        <f>AM10/AI10-1</f>
        <v>-0.11605119143184539</v>
      </c>
      <c r="AR10" s="136">
        <v>413.71462626592819</v>
      </c>
      <c r="AS10" s="136">
        <v>329.51171354450042</v>
      </c>
      <c r="AT10" s="137">
        <v>62.780335197588769</v>
      </c>
      <c r="AU10" s="137">
        <v>49.521470226096575</v>
      </c>
      <c r="AV10" s="136">
        <v>478.22513421740894</v>
      </c>
      <c r="AW10" s="136">
        <v>324.34177355152622</v>
      </c>
      <c r="AX10" s="137">
        <v>70.116565477249026</v>
      </c>
      <c r="AY10" s="137">
        <v>47.756751036533679</v>
      </c>
      <c r="AZ10" s="133">
        <f>AV10/AR10-1</f>
        <v>0.15592996683180971</v>
      </c>
      <c r="BA10" s="133">
        <f>AW10/AS10-1</f>
        <v>-1.5689700185046673E-2</v>
      </c>
      <c r="BB10" s="134">
        <f>AX10/AT10-1</f>
        <v>0.11685554491818051</v>
      </c>
      <c r="BC10" s="134">
        <f>AY10/AU10-1</f>
        <v>-3.5635436135192378E-2</v>
      </c>
      <c r="BD10" s="136">
        <v>426.99722820006468</v>
      </c>
      <c r="BE10" s="136">
        <v>310.49807610544229</v>
      </c>
      <c r="BF10" s="137">
        <v>62.274384548519983</v>
      </c>
      <c r="BG10" s="137">
        <v>45.739556127593772</v>
      </c>
      <c r="BH10" s="136">
        <v>474.87693700466576</v>
      </c>
      <c r="BI10" s="136">
        <v>316.78202317964212</v>
      </c>
      <c r="BJ10" s="137">
        <v>67.924494588773797</v>
      </c>
      <c r="BK10" s="137">
        <v>45.467650653821622</v>
      </c>
      <c r="BL10" s="133">
        <f>BH10/BD10-1</f>
        <v>0.1121311934656577</v>
      </c>
      <c r="BM10" s="133">
        <f>BI10/BE10-1</f>
        <v>2.0238280227107941E-2</v>
      </c>
      <c r="BN10" s="134">
        <f>BJ10/BF10-1</f>
        <v>9.0729279481704506E-2</v>
      </c>
      <c r="BO10" s="134">
        <f>BK10/BG10-1</f>
        <v>-5.9446460961197767E-3</v>
      </c>
      <c r="BP10" s="136">
        <v>493.86187174388499</v>
      </c>
      <c r="BQ10" s="136">
        <v>318.7436361534904</v>
      </c>
      <c r="BR10" s="137">
        <v>68.808209746526671</v>
      </c>
      <c r="BS10" s="137">
        <v>44.507008098433595</v>
      </c>
      <c r="BT10" s="136">
        <v>515.87792308948394</v>
      </c>
      <c r="BU10" s="136">
        <v>315.40941379926579</v>
      </c>
      <c r="BV10" s="137">
        <v>71.069430833902317</v>
      </c>
      <c r="BW10" s="137">
        <v>43.705928830857019</v>
      </c>
      <c r="BX10" s="133">
        <f>BT10/BP10-1</f>
        <v>4.4579370478343705E-2</v>
      </c>
      <c r="BY10" s="133">
        <f>BU10/BQ10-1</f>
        <v>-1.04605142692763E-2</v>
      </c>
      <c r="BZ10" s="134">
        <f>BV10/BR10-1</f>
        <v>3.2862664145825837E-2</v>
      </c>
      <c r="CA10" s="134">
        <f>BW10/BS10-1</f>
        <v>-1.799894672328628E-2</v>
      </c>
      <c r="CB10" s="136">
        <v>555.74213395566437</v>
      </c>
      <c r="CC10" s="136">
        <v>321.94151378016932</v>
      </c>
      <c r="CD10" s="137">
        <v>74.876244339648707</v>
      </c>
      <c r="CE10" s="137">
        <v>43.127387096597971</v>
      </c>
      <c r="CF10" s="136">
        <v>557.83091432140975</v>
      </c>
      <c r="CG10" s="136">
        <v>313.38611131836029</v>
      </c>
      <c r="CH10" s="137">
        <v>74.88423117738823</v>
      </c>
      <c r="CI10" s="137">
        <v>42.35907483674066</v>
      </c>
      <c r="CJ10" s="133">
        <f>CF10/CB10-1</f>
        <v>3.7585423852566358E-3</v>
      </c>
      <c r="CK10" s="133">
        <f>CG10/CC10-1</f>
        <v>-2.6574399683201078E-2</v>
      </c>
      <c r="CL10" s="134">
        <f>CH10/CD10-1</f>
        <v>1.0666717875551512E-4</v>
      </c>
      <c r="CM10" s="134">
        <f>CI10/CE10-1</f>
        <v>-1.7814950350143466E-2</v>
      </c>
      <c r="CN10" s="135" t="s">
        <v>92</v>
      </c>
    </row>
    <row r="11" spans="1:331" ht="15" customHeight="1">
      <c r="C11" s="135" t="s">
        <v>97</v>
      </c>
      <c r="D11" s="136" t="s">
        <v>94</v>
      </c>
      <c r="E11" s="136" t="s">
        <v>94</v>
      </c>
      <c r="F11" s="137" t="s">
        <v>94</v>
      </c>
      <c r="G11" s="137" t="s">
        <v>94</v>
      </c>
      <c r="H11" s="136">
        <v>129.27767390450717</v>
      </c>
      <c r="I11" s="136">
        <v>248.28796844181457</v>
      </c>
      <c r="J11" s="137">
        <v>38.57478979408684</v>
      </c>
      <c r="K11" s="137">
        <v>72.097365406643803</v>
      </c>
      <c r="L11" s="136">
        <v>141.36846441075389</v>
      </c>
      <c r="M11" s="136">
        <v>209.05707070707081</v>
      </c>
      <c r="N11" s="137">
        <v>46.324129580924982</v>
      </c>
      <c r="O11" s="137">
        <v>65.578738910012689</v>
      </c>
      <c r="P11" s="136">
        <v>147.27367743600163</v>
      </c>
      <c r="Q11" s="136">
        <v>217.09523809523807</v>
      </c>
      <c r="R11" s="137">
        <v>46.586571433837229</v>
      </c>
      <c r="S11" s="137">
        <v>70.201992753623173</v>
      </c>
      <c r="T11" s="133" t="s">
        <v>94</v>
      </c>
      <c r="U11" s="133" t="s">
        <v>94</v>
      </c>
      <c r="V11" s="134" t="s">
        <v>94</v>
      </c>
      <c r="W11" s="134" t="s">
        <v>94</v>
      </c>
      <c r="X11" s="133">
        <f t="shared" si="0"/>
        <v>9.3525743007858875E-2</v>
      </c>
      <c r="Y11" s="133">
        <f t="shared" si="0"/>
        <v>-0.15800563346240992</v>
      </c>
      <c r="Z11" s="134">
        <f t="shared" si="0"/>
        <v>0.20089130305581193</v>
      </c>
      <c r="AA11" s="134">
        <f t="shared" si="0"/>
        <v>-9.0414212223494328E-2</v>
      </c>
      <c r="AB11" s="133">
        <f t="shared" si="0"/>
        <v>4.1771784463116246E-2</v>
      </c>
      <c r="AC11" s="133">
        <f t="shared" si="1"/>
        <v>3.8449631772705217E-2</v>
      </c>
      <c r="AD11" s="134">
        <f t="shared" si="1"/>
        <v>5.6653380276423526E-3</v>
      </c>
      <c r="AE11" s="134">
        <f t="shared" si="1"/>
        <v>7.0499279499023793E-2</v>
      </c>
      <c r="AF11" s="136">
        <v>97.846320346320354</v>
      </c>
      <c r="AG11" s="136">
        <v>223.09523809523805</v>
      </c>
      <c r="AH11" s="137">
        <v>22.900202634245186</v>
      </c>
      <c r="AI11" s="137">
        <v>60.064102564102562</v>
      </c>
      <c r="AJ11" s="136">
        <v>123.44642857142856</v>
      </c>
      <c r="AK11" s="136">
        <v>197.40558292282432</v>
      </c>
      <c r="AL11" s="137">
        <v>52.905612244897952</v>
      </c>
      <c r="AM11" s="137">
        <v>79.510582010582013</v>
      </c>
      <c r="AN11" s="133">
        <f t="shared" si="2"/>
        <v>0.26163588098661616</v>
      </c>
      <c r="AO11" s="133">
        <f t="shared" si="2"/>
        <v>-0.11515106907592065</v>
      </c>
      <c r="AP11" s="134">
        <f t="shared" si="2"/>
        <v>1.310268301546921</v>
      </c>
      <c r="AQ11" s="134">
        <f t="shared" si="2"/>
        <v>0.32376209110467391</v>
      </c>
      <c r="AR11" s="136">
        <v>145.24459769825907</v>
      </c>
      <c r="AS11" s="136">
        <v>239.13978494623646</v>
      </c>
      <c r="AT11" s="137">
        <v>45.143591176485913</v>
      </c>
      <c r="AU11" s="137">
        <v>75.26226734348559</v>
      </c>
      <c r="AV11" s="136">
        <v>119.70476190476188</v>
      </c>
      <c r="AW11" s="136">
        <v>184.60978835978835</v>
      </c>
      <c r="AX11" s="137">
        <v>48.365560365560356</v>
      </c>
      <c r="AY11" s="137">
        <v>74.394989339019205</v>
      </c>
      <c r="AZ11" s="133">
        <f t="shared" ref="AZ11:BC24" si="7">AV11/AR11-1</f>
        <v>-0.17584017717860578</v>
      </c>
      <c r="BA11" s="133">
        <f t="shared" si="7"/>
        <v>-0.22802561522210774</v>
      </c>
      <c r="BB11" s="134">
        <f t="shared" si="7"/>
        <v>7.1371574682181693E-2</v>
      </c>
      <c r="BC11" s="134">
        <f t="shared" si="7"/>
        <v>-1.1523410535962952E-2</v>
      </c>
      <c r="BD11" s="136">
        <v>133.55331693653068</v>
      </c>
      <c r="BE11" s="136">
        <v>242.97619047619042</v>
      </c>
      <c r="BF11" s="137">
        <v>42.120661495367386</v>
      </c>
      <c r="BG11" s="137">
        <v>75.174953959484355</v>
      </c>
      <c r="BH11" s="136">
        <v>118.56075944025253</v>
      </c>
      <c r="BI11" s="136">
        <v>192.92102206736357</v>
      </c>
      <c r="BJ11" s="137">
        <v>45.104636743574332</v>
      </c>
      <c r="BK11" s="137">
        <v>71.906926406926402</v>
      </c>
      <c r="BL11" s="133">
        <f t="shared" ref="BL11:BO24" si="8">BH11/BD11-1</f>
        <v>-0.11225896773049193</v>
      </c>
      <c r="BM11" s="133">
        <f t="shared" si="8"/>
        <v>-0.20600853240281514</v>
      </c>
      <c r="BN11" s="134">
        <f t="shared" si="8"/>
        <v>7.0843503930609897E-2</v>
      </c>
      <c r="BO11" s="134">
        <f t="shared" si="8"/>
        <v>-4.3472292039171245E-2</v>
      </c>
      <c r="BP11" s="136">
        <v>152.22648335268519</v>
      </c>
      <c r="BQ11" s="136">
        <v>228.90206185567013</v>
      </c>
      <c r="BR11" s="137">
        <v>46.838917954672354</v>
      </c>
      <c r="BS11" s="137">
        <v>70.487301587301602</v>
      </c>
      <c r="BT11" s="136">
        <v>132.03683189570287</v>
      </c>
      <c r="BU11" s="136">
        <v>186.05935127674266</v>
      </c>
      <c r="BV11" s="137">
        <v>44.50679726821442</v>
      </c>
      <c r="BW11" s="137">
        <v>62.624854819976775</v>
      </c>
      <c r="BX11" s="133">
        <f t="shared" ref="BX11:CA24" si="9">BT11/BP11-1</f>
        <v>-0.13262903413597238</v>
      </c>
      <c r="BY11" s="133">
        <f t="shared" si="9"/>
        <v>-0.18716611913238745</v>
      </c>
      <c r="BZ11" s="134">
        <f t="shared" si="9"/>
        <v>-4.9790234025363422E-2</v>
      </c>
      <c r="CA11" s="134">
        <f t="shared" si="9"/>
        <v>-0.11154415888068636</v>
      </c>
      <c r="CB11" s="136">
        <v>160.54537603866075</v>
      </c>
      <c r="CC11" s="136">
        <v>202.35034013605443</v>
      </c>
      <c r="CD11" s="137">
        <v>50.304217825447026</v>
      </c>
      <c r="CE11" s="137">
        <v>64.384199134199122</v>
      </c>
      <c r="CF11" s="136">
        <v>142.97912164145256</v>
      </c>
      <c r="CG11" s="136">
        <v>174.99999999999994</v>
      </c>
      <c r="CH11" s="137">
        <v>42.61877664312528</v>
      </c>
      <c r="CI11" s="137">
        <v>52.654867256637161</v>
      </c>
      <c r="CJ11" s="133">
        <f t="shared" ref="CJ11:CM24" si="10">CF11/CB11-1</f>
        <v>-0.10941613412134699</v>
      </c>
      <c r="CK11" s="133">
        <f t="shared" si="10"/>
        <v>-0.13516330201206939</v>
      </c>
      <c r="CL11" s="134">
        <f t="shared" si="10"/>
        <v>-0.15277926016044663</v>
      </c>
      <c r="CM11" s="134">
        <f t="shared" si="10"/>
        <v>-0.18217718066375177</v>
      </c>
      <c r="CN11" s="135" t="s">
        <v>97</v>
      </c>
    </row>
    <row r="12" spans="1:331" ht="15" customHeight="1">
      <c r="C12" s="34" t="s">
        <v>87</v>
      </c>
      <c r="D12" s="131">
        <v>470.44104692619999</v>
      </c>
      <c r="E12" s="131">
        <v>560.22699485199405</v>
      </c>
      <c r="F12" s="132">
        <v>52.867153481934601</v>
      </c>
      <c r="G12" s="132">
        <v>61.508601808675998</v>
      </c>
      <c r="H12" s="131">
        <v>421.18860218320384</v>
      </c>
      <c r="I12" s="131">
        <v>580.75566107693385</v>
      </c>
      <c r="J12" s="132">
        <v>47.841696006431469</v>
      </c>
      <c r="K12" s="132">
        <v>65.343747666297631</v>
      </c>
      <c r="L12" s="131">
        <v>458.02353040831582</v>
      </c>
      <c r="M12" s="131">
        <v>450.80732602426878</v>
      </c>
      <c r="N12" s="132">
        <v>58.978372408742025</v>
      </c>
      <c r="O12" s="132">
        <v>57.470470370643547</v>
      </c>
      <c r="P12" s="131">
        <v>506.82196083516783</v>
      </c>
      <c r="Q12" s="131">
        <v>538.27713178294607</v>
      </c>
      <c r="R12" s="132">
        <v>49.295753029560387</v>
      </c>
      <c r="S12" s="132">
        <v>52.218650122203435</v>
      </c>
      <c r="T12" s="133">
        <f t="shared" ref="T12:AE24" si="11">H12/D12-1</f>
        <v>-0.10469419083391029</v>
      </c>
      <c r="U12" s="133">
        <f t="shared" si="11"/>
        <v>3.6643479185367145E-2</v>
      </c>
      <c r="V12" s="134">
        <f t="shared" si="11"/>
        <v>-9.5058219414449807E-2</v>
      </c>
      <c r="W12" s="134">
        <f t="shared" si="11"/>
        <v>6.2351374358190492E-2</v>
      </c>
      <c r="X12" s="133">
        <f t="shared" si="11"/>
        <v>8.7454712768058052E-2</v>
      </c>
      <c r="Y12" s="133">
        <f t="shared" si="11"/>
        <v>-0.22375732818805971</v>
      </c>
      <c r="Z12" s="134">
        <f t="shared" si="11"/>
        <v>0.23278180608006505</v>
      </c>
      <c r="AA12" s="134">
        <f t="shared" si="11"/>
        <v>-0.12049013986559098</v>
      </c>
      <c r="AB12" s="133">
        <f t="shared" si="0"/>
        <v>0.10654131761167274</v>
      </c>
      <c r="AC12" s="133">
        <f t="shared" si="1"/>
        <v>0.19402924644123565</v>
      </c>
      <c r="AD12" s="134">
        <f t="shared" si="1"/>
        <v>-0.16417237342660951</v>
      </c>
      <c r="AE12" s="134">
        <f t="shared" si="1"/>
        <v>-9.1382934828436513E-2</v>
      </c>
      <c r="AF12" s="131">
        <v>508.36167578580478</v>
      </c>
      <c r="AG12" s="131">
        <v>449.17910447761187</v>
      </c>
      <c r="AH12" s="132">
        <v>62.773405309583168</v>
      </c>
      <c r="AI12" s="132">
        <v>54.421338155515365</v>
      </c>
      <c r="AJ12" s="131">
        <v>517.88957871327079</v>
      </c>
      <c r="AK12" s="131">
        <v>529.07407407407402</v>
      </c>
      <c r="AL12" s="132">
        <v>63.111991671151294</v>
      </c>
      <c r="AM12" s="132">
        <v>65.005688282138806</v>
      </c>
      <c r="AN12" s="133">
        <f t="shared" si="2"/>
        <v>1.8742370602068181E-2</v>
      </c>
      <c r="AO12" s="133">
        <f t="shared" si="2"/>
        <v>0.17786884741528386</v>
      </c>
      <c r="AP12" s="134">
        <f t="shared" si="2"/>
        <v>5.3937867461275601E-3</v>
      </c>
      <c r="AQ12" s="134">
        <f t="shared" si="2"/>
        <v>0.19448897225528383</v>
      </c>
      <c r="AR12" s="131">
        <v>523.42648033125727</v>
      </c>
      <c r="AS12" s="131">
        <v>446.86011904761904</v>
      </c>
      <c r="AT12" s="132">
        <v>65.274361076603824</v>
      </c>
      <c r="AU12" s="132">
        <v>55.058672533920067</v>
      </c>
      <c r="AV12" s="131">
        <v>466.75788068695158</v>
      </c>
      <c r="AW12" s="131">
        <v>525.9722222222224</v>
      </c>
      <c r="AX12" s="132">
        <v>46.56622049106916</v>
      </c>
      <c r="AY12" s="132">
        <v>53.549208144796381</v>
      </c>
      <c r="AZ12" s="133">
        <f t="shared" si="7"/>
        <v>-0.10826467856277011</v>
      </c>
      <c r="BA12" s="133">
        <f t="shared" si="7"/>
        <v>0.17703997247105607</v>
      </c>
      <c r="BB12" s="134">
        <f t="shared" si="7"/>
        <v>-0.28660779327398411</v>
      </c>
      <c r="BC12" s="134">
        <f t="shared" si="7"/>
        <v>-2.7415560885412749E-2</v>
      </c>
      <c r="BD12" s="131">
        <v>503.84312742273704</v>
      </c>
      <c r="BE12" s="131">
        <v>486.97169811320759</v>
      </c>
      <c r="BF12" s="132">
        <v>59.71474102787991</v>
      </c>
      <c r="BG12" s="132">
        <v>55.864718614718612</v>
      </c>
      <c r="BH12" s="131">
        <v>443.25497035613495</v>
      </c>
      <c r="BI12" s="131">
        <v>456.84848484848493</v>
      </c>
      <c r="BJ12" s="132">
        <v>53.754578909988545</v>
      </c>
      <c r="BK12" s="132">
        <v>56.044609665427515</v>
      </c>
      <c r="BL12" s="133">
        <f t="shared" si="8"/>
        <v>-0.12025202641251298</v>
      </c>
      <c r="BM12" s="133">
        <f t="shared" si="8"/>
        <v>-6.1858242237559868E-2</v>
      </c>
      <c r="BN12" s="134">
        <f t="shared" si="8"/>
        <v>-9.9810566290635894E-2</v>
      </c>
      <c r="BO12" s="134">
        <f t="shared" si="8"/>
        <v>3.220119158740431E-3</v>
      </c>
      <c r="BP12" s="131">
        <v>516.18619737763925</v>
      </c>
      <c r="BQ12" s="131">
        <v>518.35386473429958</v>
      </c>
      <c r="BR12" s="132">
        <v>53.866595782218702</v>
      </c>
      <c r="BS12" s="132">
        <v>53.462506228201292</v>
      </c>
      <c r="BT12" s="131">
        <v>468.43505868224918</v>
      </c>
      <c r="BU12" s="131">
        <v>465.14236111111131</v>
      </c>
      <c r="BV12" s="132">
        <v>52.306644269730079</v>
      </c>
      <c r="BW12" s="132">
        <v>52.657625786163521</v>
      </c>
      <c r="BX12" s="133">
        <f t="shared" si="9"/>
        <v>-9.2507585320913854E-2</v>
      </c>
      <c r="BY12" s="133">
        <f t="shared" si="9"/>
        <v>-0.10265478323473809</v>
      </c>
      <c r="BZ12" s="134">
        <f t="shared" si="9"/>
        <v>-2.8959534008710541E-2</v>
      </c>
      <c r="CA12" s="134">
        <f t="shared" si="9"/>
        <v>-1.5055045092764452E-2</v>
      </c>
      <c r="CB12" s="131">
        <v>505.55702426991098</v>
      </c>
      <c r="CC12" s="131">
        <v>642.31972789115639</v>
      </c>
      <c r="CD12" s="132">
        <v>41.970771826181277</v>
      </c>
      <c r="CE12" s="132">
        <v>53.164977477477485</v>
      </c>
      <c r="CF12" s="131">
        <v>522.35340298927338</v>
      </c>
      <c r="CG12" s="131">
        <v>474.27083333333337</v>
      </c>
      <c r="CH12" s="132">
        <v>50.065821372773812</v>
      </c>
      <c r="CI12" s="132">
        <v>45.989898989898997</v>
      </c>
      <c r="CJ12" s="133">
        <f t="shared" si="10"/>
        <v>3.3223509738824264E-2</v>
      </c>
      <c r="CK12" s="133">
        <f t="shared" si="10"/>
        <v>-0.26162810709481987</v>
      </c>
      <c r="CL12" s="134">
        <f t="shared" si="10"/>
        <v>0.19287349730230274</v>
      </c>
      <c r="CM12" s="134">
        <f t="shared" si="10"/>
        <v>-0.13495874216476622</v>
      </c>
      <c r="CN12" s="34" t="s">
        <v>87</v>
      </c>
    </row>
    <row r="13" spans="1:331" ht="15" customHeight="1">
      <c r="C13" s="34" t="s">
        <v>89</v>
      </c>
      <c r="D13" s="131">
        <v>705.07475223996903</v>
      </c>
      <c r="E13" s="131">
        <v>322.185254803676</v>
      </c>
      <c r="F13" s="132">
        <v>71.901253366172</v>
      </c>
      <c r="G13" s="132">
        <v>32.735400220694302</v>
      </c>
      <c r="H13" s="131">
        <v>817.78486985318318</v>
      </c>
      <c r="I13" s="131">
        <v>360.15741107153855</v>
      </c>
      <c r="J13" s="132">
        <v>80.895556136629452</v>
      </c>
      <c r="K13" s="132">
        <v>35.33065907522429</v>
      </c>
      <c r="L13" s="131">
        <v>786.61843478930143</v>
      </c>
      <c r="M13" s="131">
        <v>339.60711111111152</v>
      </c>
      <c r="N13" s="132">
        <v>77.073658990638179</v>
      </c>
      <c r="O13" s="132">
        <v>33.34712402897793</v>
      </c>
      <c r="P13" s="131">
        <v>708.80168497498187</v>
      </c>
      <c r="Q13" s="131">
        <v>353.72266671324832</v>
      </c>
      <c r="R13" s="132">
        <v>70.511214468303663</v>
      </c>
      <c r="S13" s="132">
        <v>35.513192036549192</v>
      </c>
      <c r="T13" s="133">
        <f t="shared" si="11"/>
        <v>0.15985555752087666</v>
      </c>
      <c r="U13" s="133">
        <f t="shared" si="11"/>
        <v>0.1178581443492841</v>
      </c>
      <c r="V13" s="134">
        <f t="shared" si="11"/>
        <v>0.12509243371116363</v>
      </c>
      <c r="W13" s="134">
        <f t="shared" si="11"/>
        <v>7.9279887737231602E-2</v>
      </c>
      <c r="X13" s="133">
        <f t="shared" si="11"/>
        <v>-3.811079932241479E-2</v>
      </c>
      <c r="Y13" s="133">
        <f t="shared" si="11"/>
        <v>-5.7059217244165183E-2</v>
      </c>
      <c r="Z13" s="134">
        <f t="shared" si="11"/>
        <v>-4.724483430877513E-2</v>
      </c>
      <c r="AA13" s="134">
        <f t="shared" si="11"/>
        <v>-5.6142033524569035E-2</v>
      </c>
      <c r="AB13" s="133">
        <f t="shared" si="0"/>
        <v>-9.8925662522977964E-2</v>
      </c>
      <c r="AC13" s="133">
        <f t="shared" si="1"/>
        <v>4.1564369944887547E-2</v>
      </c>
      <c r="AD13" s="134">
        <f t="shared" si="1"/>
        <v>-8.5145101559686243E-2</v>
      </c>
      <c r="AE13" s="134">
        <f t="shared" si="1"/>
        <v>6.4955166919012042E-2</v>
      </c>
      <c r="AF13" s="131">
        <v>716.42241466429334</v>
      </c>
      <c r="AG13" s="131">
        <v>378.83680555555554</v>
      </c>
      <c r="AH13" s="132">
        <v>61.670061335571027</v>
      </c>
      <c r="AI13" s="132">
        <v>32.50074471254095</v>
      </c>
      <c r="AJ13" s="131">
        <v>818.32568248788664</v>
      </c>
      <c r="AK13" s="131">
        <v>319.21942640692652</v>
      </c>
      <c r="AL13" s="132">
        <v>85.512868937226273</v>
      </c>
      <c r="AM13" s="132">
        <v>34.299523228094642</v>
      </c>
      <c r="AN13" s="133">
        <f t="shared" si="2"/>
        <v>0.14223908372736194</v>
      </c>
      <c r="AO13" s="133">
        <f t="shared" si="2"/>
        <v>-0.15736955405164899</v>
      </c>
      <c r="AP13" s="134">
        <f t="shared" si="2"/>
        <v>0.38661884041134909</v>
      </c>
      <c r="AQ13" s="134">
        <f t="shared" si="2"/>
        <v>5.5345763042149665E-2</v>
      </c>
      <c r="AR13" s="131">
        <v>725.56655353510359</v>
      </c>
      <c r="AS13" s="131">
        <v>340.69627457744036</v>
      </c>
      <c r="AT13" s="132">
        <v>68.474520478811939</v>
      </c>
      <c r="AU13" s="132">
        <v>32.371226770672841</v>
      </c>
      <c r="AV13" s="131">
        <v>761.50918189500783</v>
      </c>
      <c r="AW13" s="131">
        <v>336.66674488797167</v>
      </c>
      <c r="AX13" s="132">
        <v>80.625845499522129</v>
      </c>
      <c r="AY13" s="132">
        <v>36.207555582291263</v>
      </c>
      <c r="AZ13" s="133">
        <f t="shared" si="7"/>
        <v>4.9537328015996085E-2</v>
      </c>
      <c r="BA13" s="133">
        <f t="shared" si="7"/>
        <v>-1.1827337103895386E-2</v>
      </c>
      <c r="BB13" s="134">
        <f t="shared" si="7"/>
        <v>0.17745761395247994</v>
      </c>
      <c r="BC13" s="134">
        <f t="shared" si="7"/>
        <v>0.11851045494185586</v>
      </c>
      <c r="BD13" s="131">
        <v>695.62457649626117</v>
      </c>
      <c r="BE13" s="131">
        <v>339.90872668997685</v>
      </c>
      <c r="BF13" s="132">
        <v>67.279751785476023</v>
      </c>
      <c r="BG13" s="132">
        <v>33.051898285876177</v>
      </c>
      <c r="BH13" s="131">
        <v>786.30533323761688</v>
      </c>
      <c r="BI13" s="131">
        <v>327.50969769930458</v>
      </c>
      <c r="BJ13" s="132">
        <v>85.626875598253051</v>
      </c>
      <c r="BK13" s="132">
        <v>35.721033204948633</v>
      </c>
      <c r="BL13" s="133">
        <f t="shared" si="8"/>
        <v>0.13035875931540364</v>
      </c>
      <c r="BM13" s="133">
        <f t="shared" si="8"/>
        <v>-3.6477524750287316E-2</v>
      </c>
      <c r="BN13" s="134">
        <f t="shared" si="8"/>
        <v>0.27269904132936618</v>
      </c>
      <c r="BO13" s="134">
        <f t="shared" si="8"/>
        <v>8.0755873565453884E-2</v>
      </c>
      <c r="BP13" s="131">
        <v>700.0937403941324</v>
      </c>
      <c r="BQ13" s="131">
        <v>348.7428316494254</v>
      </c>
      <c r="BR13" s="132">
        <v>68.625789572231128</v>
      </c>
      <c r="BS13" s="132">
        <v>34.48272113013148</v>
      </c>
      <c r="BT13" s="131">
        <v>805.63210650023302</v>
      </c>
      <c r="BU13" s="131">
        <v>330.27346816862962</v>
      </c>
      <c r="BV13" s="132">
        <v>81.971111418664492</v>
      </c>
      <c r="BW13" s="132">
        <v>33.654601029601039</v>
      </c>
      <c r="BX13" s="133">
        <f t="shared" si="9"/>
        <v>0.15074890692021548</v>
      </c>
      <c r="BY13" s="133">
        <f t="shared" si="9"/>
        <v>-5.2959836890245082E-2</v>
      </c>
      <c r="BZ13" s="134">
        <f t="shared" si="9"/>
        <v>0.19446511187149151</v>
      </c>
      <c r="CA13" s="134">
        <f t="shared" si="9"/>
        <v>-2.4015509025673065E-2</v>
      </c>
      <c r="CB13" s="131">
        <v>693.20621047339341</v>
      </c>
      <c r="CC13" s="131">
        <v>342.64111498257847</v>
      </c>
      <c r="CD13" s="132">
        <v>71.994710286554124</v>
      </c>
      <c r="CE13" s="132">
        <v>35.837463556851297</v>
      </c>
      <c r="CF13" s="131">
        <v>817.1134289546211</v>
      </c>
      <c r="CG13" s="131">
        <v>338.70716320716343</v>
      </c>
      <c r="CH13" s="132">
        <v>76.245926896673936</v>
      </c>
      <c r="CI13" s="132">
        <v>31.57668374122558</v>
      </c>
      <c r="CJ13" s="133">
        <f t="shared" si="10"/>
        <v>0.17874510731317739</v>
      </c>
      <c r="CK13" s="133">
        <f t="shared" si="10"/>
        <v>-1.1481260138950566E-2</v>
      </c>
      <c r="CL13" s="134">
        <f t="shared" si="10"/>
        <v>5.9049013367774794E-2</v>
      </c>
      <c r="CM13" s="134">
        <f t="shared" si="10"/>
        <v>-0.11889177951633112</v>
      </c>
      <c r="CN13" s="34" t="s">
        <v>89</v>
      </c>
    </row>
    <row r="14" spans="1:331" ht="15" customHeight="1">
      <c r="C14" s="34" t="s">
        <v>82</v>
      </c>
      <c r="D14" s="131">
        <v>722.27764824565497</v>
      </c>
      <c r="E14" s="131">
        <v>373.82556060569402</v>
      </c>
      <c r="F14" s="132">
        <v>80.424699640698094</v>
      </c>
      <c r="G14" s="132">
        <v>41.915429914517198</v>
      </c>
      <c r="H14" s="131">
        <v>722.31166008283526</v>
      </c>
      <c r="I14" s="131">
        <v>395.61895988076498</v>
      </c>
      <c r="J14" s="132">
        <v>72.5500674034637</v>
      </c>
      <c r="K14" s="132">
        <v>40.158162079779849</v>
      </c>
      <c r="L14" s="131">
        <v>733.93405837244507</v>
      </c>
      <c r="M14" s="131">
        <v>401.70006182853348</v>
      </c>
      <c r="N14" s="132">
        <v>69.788781399890937</v>
      </c>
      <c r="O14" s="132">
        <v>38.144300359505969</v>
      </c>
      <c r="P14" s="131">
        <v>790.46306521106374</v>
      </c>
      <c r="Q14" s="131">
        <v>401.12903451760377</v>
      </c>
      <c r="R14" s="132">
        <v>74.663022815818337</v>
      </c>
      <c r="S14" s="132">
        <v>38.085931667287277</v>
      </c>
      <c r="T14" s="133">
        <f t="shared" si="11"/>
        <v>4.708969917999184E-5</v>
      </c>
      <c r="U14" s="133">
        <f t="shared" si="11"/>
        <v>5.829831229239657E-2</v>
      </c>
      <c r="V14" s="134">
        <f t="shared" si="11"/>
        <v>-9.791310719735058E-2</v>
      </c>
      <c r="W14" s="134">
        <f t="shared" si="11"/>
        <v>-4.1924127661845279E-2</v>
      </c>
      <c r="X14" s="133">
        <f t="shared" si="11"/>
        <v>1.6090558870774707E-2</v>
      </c>
      <c r="Y14" s="133">
        <f t="shared" si="11"/>
        <v>1.5371108476705198E-2</v>
      </c>
      <c r="Z14" s="134">
        <f t="shared" si="11"/>
        <v>-3.8060419547465973E-2</v>
      </c>
      <c r="AA14" s="134">
        <f t="shared" si="11"/>
        <v>-5.0148254202297848E-2</v>
      </c>
      <c r="AB14" s="133">
        <f t="shared" si="0"/>
        <v>7.7021915243960848E-2</v>
      </c>
      <c r="AC14" s="133">
        <f t="shared" si="1"/>
        <v>-1.4215265696758683E-3</v>
      </c>
      <c r="AD14" s="134">
        <f t="shared" si="1"/>
        <v>6.9842764383546196E-2</v>
      </c>
      <c r="AE14" s="134">
        <f t="shared" si="1"/>
        <v>-1.5302074403927834E-3</v>
      </c>
      <c r="AF14" s="131">
        <v>836.13899412895978</v>
      </c>
      <c r="AG14" s="131">
        <v>411.08887263040765</v>
      </c>
      <c r="AH14" s="132">
        <v>72.344804816482295</v>
      </c>
      <c r="AI14" s="132">
        <v>36.179778921135636</v>
      </c>
      <c r="AJ14" s="131">
        <v>810.8636858108498</v>
      </c>
      <c r="AK14" s="131">
        <v>357.9758084951871</v>
      </c>
      <c r="AL14" s="132">
        <v>98.246455819516271</v>
      </c>
      <c r="AM14" s="132">
        <v>43.396288371617146</v>
      </c>
      <c r="AN14" s="133">
        <f t="shared" si="2"/>
        <v>-3.0228596555815779E-2</v>
      </c>
      <c r="AO14" s="133">
        <f t="shared" si="2"/>
        <v>-0.12920092873195388</v>
      </c>
      <c r="AP14" s="134">
        <f t="shared" si="2"/>
        <v>0.35803056029716185</v>
      </c>
      <c r="AQ14" s="134">
        <f t="shared" si="2"/>
        <v>0.19946250822073819</v>
      </c>
      <c r="AR14" s="131">
        <v>799.19243972244249</v>
      </c>
      <c r="AS14" s="131">
        <v>406.72480886035595</v>
      </c>
      <c r="AT14" s="132">
        <v>73.725095564656414</v>
      </c>
      <c r="AU14" s="132">
        <v>37.943171854450057</v>
      </c>
      <c r="AV14" s="131">
        <v>769.04826125687259</v>
      </c>
      <c r="AW14" s="131">
        <v>375.80105056775051</v>
      </c>
      <c r="AX14" s="132">
        <v>89.064817141858697</v>
      </c>
      <c r="AY14" s="132">
        <v>43.492756729149612</v>
      </c>
      <c r="AZ14" s="133">
        <f t="shared" si="7"/>
        <v>-3.7718297830793945E-2</v>
      </c>
      <c r="BA14" s="133">
        <f t="shared" si="7"/>
        <v>-7.6031158215437822E-2</v>
      </c>
      <c r="BB14" s="134">
        <f t="shared" si="7"/>
        <v>0.2080664861770094</v>
      </c>
      <c r="BC14" s="134">
        <f t="shared" si="7"/>
        <v>0.14626043642286302</v>
      </c>
      <c r="BD14" s="131">
        <v>837.64087028077199</v>
      </c>
      <c r="BE14" s="131">
        <v>410.93731921478275</v>
      </c>
      <c r="BF14" s="132">
        <v>72.989453426955109</v>
      </c>
      <c r="BG14" s="132">
        <v>36.320068230585377</v>
      </c>
      <c r="BH14" s="131">
        <v>783.23470211810024</v>
      </c>
      <c r="BI14" s="131">
        <v>377.36757951082535</v>
      </c>
      <c r="BJ14" s="132">
        <v>93.839315684465703</v>
      </c>
      <c r="BK14" s="132">
        <v>45.385909712617114</v>
      </c>
      <c r="BL14" s="133">
        <f t="shared" si="8"/>
        <v>-6.4951663765445367E-2</v>
      </c>
      <c r="BM14" s="133">
        <f t="shared" si="8"/>
        <v>-8.1690657271289768E-2</v>
      </c>
      <c r="BN14" s="134">
        <f t="shared" si="8"/>
        <v>0.28565582119855559</v>
      </c>
      <c r="BO14" s="134">
        <f t="shared" si="8"/>
        <v>0.24960970404778404</v>
      </c>
      <c r="BP14" s="131">
        <v>830.09968400419905</v>
      </c>
      <c r="BQ14" s="131">
        <v>414.86035925565579</v>
      </c>
      <c r="BR14" s="132">
        <v>72.325517022147906</v>
      </c>
      <c r="BS14" s="132">
        <v>36.640576508753746</v>
      </c>
      <c r="BT14" s="131">
        <v>778.70404291420846</v>
      </c>
      <c r="BU14" s="131">
        <v>383.17703518022819</v>
      </c>
      <c r="BV14" s="132">
        <v>92.954772203462412</v>
      </c>
      <c r="BW14" s="132">
        <v>45.921552985840826</v>
      </c>
      <c r="BX14" s="133">
        <f t="shared" si="9"/>
        <v>-6.1915023075385989E-2</v>
      </c>
      <c r="BY14" s="133">
        <f t="shared" si="9"/>
        <v>-7.637105683530232E-2</v>
      </c>
      <c r="BZ14" s="134">
        <f t="shared" si="9"/>
        <v>0.28522789785239011</v>
      </c>
      <c r="CA14" s="134">
        <f t="shared" si="9"/>
        <v>0.25329777425499223</v>
      </c>
      <c r="CB14" s="131">
        <v>696.54042477918847</v>
      </c>
      <c r="CC14" s="131">
        <v>456.69017102340405</v>
      </c>
      <c r="CD14" s="132">
        <v>62.858526138609705</v>
      </c>
      <c r="CE14" s="132">
        <v>41.517288274854906</v>
      </c>
      <c r="CF14" s="131">
        <v>690.01548400516742</v>
      </c>
      <c r="CG14" s="131">
        <v>492.58931291189668</v>
      </c>
      <c r="CH14" s="132">
        <v>76.214728016349852</v>
      </c>
      <c r="CI14" s="132">
        <v>54.625663105015761</v>
      </c>
      <c r="CJ14" s="133">
        <f t="shared" si="10"/>
        <v>-9.3676411905160295E-3</v>
      </c>
      <c r="CK14" s="133">
        <f t="shared" si="10"/>
        <v>7.8607213744157578E-2</v>
      </c>
      <c r="CL14" s="134">
        <f t="shared" si="10"/>
        <v>0.21248035387098185</v>
      </c>
      <c r="CM14" s="134">
        <f t="shared" si="10"/>
        <v>0.315732924158729</v>
      </c>
      <c r="CN14" s="34" t="s">
        <v>82</v>
      </c>
    </row>
    <row r="15" spans="1:331" ht="15" customHeight="1">
      <c r="C15" s="135" t="s">
        <v>78</v>
      </c>
      <c r="D15" s="131">
        <v>707.75623331991801</v>
      </c>
      <c r="E15" s="131">
        <v>358.17191735108798</v>
      </c>
      <c r="F15" s="132">
        <v>84.446035329235798</v>
      </c>
      <c r="G15" s="132">
        <v>42.524121134655601</v>
      </c>
      <c r="H15" s="131">
        <v>711.84721492058691</v>
      </c>
      <c r="I15" s="131">
        <v>358.89798511797164</v>
      </c>
      <c r="J15" s="132">
        <v>79.233877279146583</v>
      </c>
      <c r="K15" s="132">
        <v>40.206731823357664</v>
      </c>
      <c r="L15" s="131">
        <v>734.34751112747426</v>
      </c>
      <c r="M15" s="131">
        <v>340.96387362458574</v>
      </c>
      <c r="N15" s="132">
        <v>84.101251274375613</v>
      </c>
      <c r="O15" s="132">
        <v>39.336750290421335</v>
      </c>
      <c r="P15" s="131">
        <v>749.21761650989413</v>
      </c>
      <c r="Q15" s="131">
        <v>363.22931552805505</v>
      </c>
      <c r="R15" s="132">
        <v>79.959190662742174</v>
      </c>
      <c r="S15" s="132">
        <v>38.936740523106643</v>
      </c>
      <c r="T15" s="133">
        <f t="shared" si="11"/>
        <v>5.7802127456780816E-3</v>
      </c>
      <c r="U15" s="133">
        <f t="shared" si="11"/>
        <v>2.0271487844536473E-3</v>
      </c>
      <c r="V15" s="134">
        <f t="shared" si="11"/>
        <v>-6.1721761474866188E-2</v>
      </c>
      <c r="W15" s="134">
        <f t="shared" si="11"/>
        <v>-5.4495877856235109E-2</v>
      </c>
      <c r="X15" s="133">
        <f t="shared" si="11"/>
        <v>3.160832231309274E-2</v>
      </c>
      <c r="Y15" s="133">
        <f t="shared" si="11"/>
        <v>-4.996994198084137E-2</v>
      </c>
      <c r="Z15" s="134">
        <f t="shared" si="11"/>
        <v>6.1430465886213259E-2</v>
      </c>
      <c r="AA15" s="134">
        <f t="shared" si="11"/>
        <v>-2.1637708251405874E-2</v>
      </c>
      <c r="AB15" s="133">
        <f t="shared" si="0"/>
        <v>2.0249412106795539E-2</v>
      </c>
      <c r="AC15" s="133">
        <f t="shared" si="1"/>
        <v>6.5301469234199327E-2</v>
      </c>
      <c r="AD15" s="134">
        <f t="shared" si="1"/>
        <v>-4.9250879729722419E-2</v>
      </c>
      <c r="AE15" s="134">
        <f t="shared" si="1"/>
        <v>-1.0168856460216924E-2</v>
      </c>
      <c r="AF15" s="131">
        <v>787.00007756782372</v>
      </c>
      <c r="AG15" s="131">
        <v>384.43558186281837</v>
      </c>
      <c r="AH15" s="132">
        <v>85.198173534865376</v>
      </c>
      <c r="AI15" s="132">
        <v>41.697203620289258</v>
      </c>
      <c r="AJ15" s="131">
        <v>775.20417990323938</v>
      </c>
      <c r="AK15" s="131">
        <v>319.82270861200982</v>
      </c>
      <c r="AL15" s="132">
        <v>97.033810689401349</v>
      </c>
      <c r="AM15" s="132">
        <v>39.925851790315932</v>
      </c>
      <c r="AN15" s="133">
        <f t="shared" si="2"/>
        <v>-1.4988432658150197E-2</v>
      </c>
      <c r="AO15" s="133">
        <f t="shared" si="2"/>
        <v>-0.16807204197312031</v>
      </c>
      <c r="AP15" s="134">
        <f t="shared" si="2"/>
        <v>0.13891890710183485</v>
      </c>
      <c r="AQ15" s="134">
        <f t="shared" si="2"/>
        <v>-4.2481309924376154E-2</v>
      </c>
      <c r="AR15" s="131">
        <v>730.99340685851075</v>
      </c>
      <c r="AS15" s="131">
        <v>369.78181810812629</v>
      </c>
      <c r="AT15" s="132">
        <v>83.267595085744915</v>
      </c>
      <c r="AU15" s="132">
        <v>42.276603268477729</v>
      </c>
      <c r="AV15" s="131">
        <v>750.10657644819878</v>
      </c>
      <c r="AW15" s="131">
        <v>332.80241164110424</v>
      </c>
      <c r="AX15" s="132">
        <v>87.012362867991087</v>
      </c>
      <c r="AY15" s="132">
        <v>38.672972301742277</v>
      </c>
      <c r="AZ15" s="133">
        <f t="shared" si="7"/>
        <v>2.6146842653243629E-2</v>
      </c>
      <c r="BA15" s="133">
        <f t="shared" si="7"/>
        <v>-0.10000331183457234</v>
      </c>
      <c r="BB15" s="134">
        <f t="shared" si="7"/>
        <v>4.4972690497305567E-2</v>
      </c>
      <c r="BC15" s="134">
        <f t="shared" si="7"/>
        <v>-8.5239368542703864E-2</v>
      </c>
      <c r="BD15" s="131">
        <v>796.20277408167999</v>
      </c>
      <c r="BE15" s="131">
        <v>382.09146557652429</v>
      </c>
      <c r="BF15" s="132">
        <v>85.356215060214481</v>
      </c>
      <c r="BG15" s="132">
        <v>41.075571318744679</v>
      </c>
      <c r="BH15" s="131">
        <v>762.790864455573</v>
      </c>
      <c r="BI15" s="131">
        <v>338.21024128582002</v>
      </c>
      <c r="BJ15" s="132">
        <v>94.874485628802589</v>
      </c>
      <c r="BK15" s="132">
        <v>42.077051696256596</v>
      </c>
      <c r="BL15" s="133">
        <f t="shared" si="8"/>
        <v>-4.1964070854492386E-2</v>
      </c>
      <c r="BM15" s="133">
        <f t="shared" si="8"/>
        <v>-0.11484481660560897</v>
      </c>
      <c r="BN15" s="134">
        <f t="shared" si="8"/>
        <v>0.1115123317250355</v>
      </c>
      <c r="BO15" s="134">
        <f t="shared" si="8"/>
        <v>2.4381410784051427E-2</v>
      </c>
      <c r="BP15" s="131">
        <v>780.44566375488648</v>
      </c>
      <c r="BQ15" s="131">
        <v>379.37283537679224</v>
      </c>
      <c r="BR15" s="132">
        <v>83.157193849178981</v>
      </c>
      <c r="BS15" s="132">
        <v>40.618076592804314</v>
      </c>
      <c r="BT15" s="131">
        <v>756.42792734023806</v>
      </c>
      <c r="BU15" s="131">
        <v>342.41027067783943</v>
      </c>
      <c r="BV15" s="132">
        <v>93.799742982846169</v>
      </c>
      <c r="BW15" s="132">
        <v>42.476210792947178</v>
      </c>
      <c r="BX15" s="133">
        <f t="shared" si="9"/>
        <v>-3.0774386392377506E-2</v>
      </c>
      <c r="BY15" s="133">
        <f t="shared" si="9"/>
        <v>-9.743070998281067E-2</v>
      </c>
      <c r="BZ15" s="134">
        <f t="shared" si="9"/>
        <v>0.12798109990302731</v>
      </c>
      <c r="CA15" s="134">
        <f t="shared" si="9"/>
        <v>4.5746484225992257E-2</v>
      </c>
      <c r="CB15" s="131">
        <v>734.95032081802879</v>
      </c>
      <c r="CC15" s="131">
        <v>342.24602781260114</v>
      </c>
      <c r="CD15" s="132">
        <v>70.588448892127047</v>
      </c>
      <c r="CE15" s="132">
        <v>33.480589677319678</v>
      </c>
      <c r="CF15" s="131">
        <v>627.94632159921002</v>
      </c>
      <c r="CG15" s="131">
        <v>385.01137401320284</v>
      </c>
      <c r="CH15" s="132">
        <v>81.90604194772304</v>
      </c>
      <c r="CI15" s="132">
        <v>50.375319964344307</v>
      </c>
      <c r="CJ15" s="133">
        <f t="shared" si="10"/>
        <v>-0.14559351317748803</v>
      </c>
      <c r="CK15" s="133">
        <f t="shared" si="10"/>
        <v>0.12495498187058041</v>
      </c>
      <c r="CL15" s="134">
        <f t="shared" si="10"/>
        <v>0.16033208312724767</v>
      </c>
      <c r="CM15" s="134">
        <f t="shared" si="10"/>
        <v>0.50461268603251064</v>
      </c>
      <c r="CN15" s="135" t="s">
        <v>78</v>
      </c>
    </row>
    <row r="16" spans="1:331" ht="15" customHeight="1">
      <c r="C16" s="135" t="s">
        <v>85</v>
      </c>
      <c r="D16" s="131">
        <v>724.00836970141097</v>
      </c>
      <c r="E16" s="131">
        <v>414.05543154761898</v>
      </c>
      <c r="F16" s="132">
        <v>74.669270504453706</v>
      </c>
      <c r="G16" s="132">
        <v>44.712397557448199</v>
      </c>
      <c r="H16" s="131">
        <v>729.74629789549567</v>
      </c>
      <c r="I16" s="131">
        <v>407.28295591291982</v>
      </c>
      <c r="J16" s="132">
        <v>71.821932113651499</v>
      </c>
      <c r="K16" s="132">
        <v>40.920340510656075</v>
      </c>
      <c r="L16" s="131">
        <v>759.47125831747337</v>
      </c>
      <c r="M16" s="131">
        <v>410.58188594586744</v>
      </c>
      <c r="N16" s="132">
        <v>67.477098440135848</v>
      </c>
      <c r="O16" s="132">
        <v>37.449803292539642</v>
      </c>
      <c r="P16" s="131">
        <v>731.35930647907253</v>
      </c>
      <c r="Q16" s="131">
        <v>447.96235875585921</v>
      </c>
      <c r="R16" s="132">
        <v>60.690530684712918</v>
      </c>
      <c r="S16" s="132">
        <v>37.759813133075539</v>
      </c>
      <c r="T16" s="133">
        <f t="shared" si="11"/>
        <v>7.9252235667539583E-3</v>
      </c>
      <c r="U16" s="133">
        <f t="shared" si="11"/>
        <v>-1.6356446791159329E-2</v>
      </c>
      <c r="V16" s="134">
        <f t="shared" si="11"/>
        <v>-3.8132666511485169E-2</v>
      </c>
      <c r="W16" s="134">
        <f t="shared" si="11"/>
        <v>-8.4809968911193856E-2</v>
      </c>
      <c r="X16" s="133">
        <f t="shared" si="11"/>
        <v>4.0733280192994492E-2</v>
      </c>
      <c r="Y16" s="133">
        <f t="shared" si="11"/>
        <v>8.0998479927869571E-3</v>
      </c>
      <c r="Z16" s="134">
        <f t="shared" si="11"/>
        <v>-6.0494525079614392E-2</v>
      </c>
      <c r="AA16" s="134">
        <f t="shared" si="11"/>
        <v>-8.4812031737924287E-2</v>
      </c>
      <c r="AB16" s="133">
        <f t="shared" si="0"/>
        <v>-3.701516223363055E-2</v>
      </c>
      <c r="AC16" s="133">
        <f t="shared" si="1"/>
        <v>9.1042674042663752E-2</v>
      </c>
      <c r="AD16" s="134">
        <f t="shared" si="1"/>
        <v>-0.10057586814352748</v>
      </c>
      <c r="AE16" s="134">
        <f t="shared" si="1"/>
        <v>8.2780098499917187E-3</v>
      </c>
      <c r="AF16" s="131">
        <v>778.55655440448731</v>
      </c>
      <c r="AG16" s="131">
        <v>464.8672643946058</v>
      </c>
      <c r="AH16" s="132">
        <v>55.777185987187131</v>
      </c>
      <c r="AI16" s="132">
        <v>34.697826389165712</v>
      </c>
      <c r="AJ16" s="131">
        <v>751.40476324812278</v>
      </c>
      <c r="AK16" s="131">
        <v>373.8282312925171</v>
      </c>
      <c r="AL16" s="132">
        <v>93.332381119240537</v>
      </c>
      <c r="AM16" s="132">
        <v>46.896014678272742</v>
      </c>
      <c r="AN16" s="133">
        <f t="shared" si="2"/>
        <v>-3.4874526458945287E-2</v>
      </c>
      <c r="AO16" s="133">
        <f t="shared" si="2"/>
        <v>-0.19583876963384017</v>
      </c>
      <c r="AP16" s="134">
        <f t="shared" si="2"/>
        <v>0.67330745478411913</v>
      </c>
      <c r="AQ16" s="134">
        <f t="shared" si="2"/>
        <v>0.35155482514362557</v>
      </c>
      <c r="AR16" s="131">
        <v>774.83331041516021</v>
      </c>
      <c r="AS16" s="131">
        <v>440.09954692400197</v>
      </c>
      <c r="AT16" s="132">
        <v>61.340970407866806</v>
      </c>
      <c r="AU16" s="132">
        <v>35.916588334575287</v>
      </c>
      <c r="AV16" s="131">
        <v>692.93126715659764</v>
      </c>
      <c r="AW16" s="131">
        <v>413.78596403596401</v>
      </c>
      <c r="AX16" s="132">
        <v>80.633170169821966</v>
      </c>
      <c r="AY16" s="132">
        <v>47.815266955266956</v>
      </c>
      <c r="AZ16" s="133">
        <f t="shared" si="7"/>
        <v>-0.10570279072627764</v>
      </c>
      <c r="BA16" s="133">
        <f t="shared" si="7"/>
        <v>-5.9790070387375049E-2</v>
      </c>
      <c r="BB16" s="134">
        <f t="shared" si="7"/>
        <v>0.31450757354632564</v>
      </c>
      <c r="BC16" s="134">
        <f t="shared" si="7"/>
        <v>0.33128643817311976</v>
      </c>
      <c r="BD16" s="131">
        <v>778.55655440448731</v>
      </c>
      <c r="BE16" s="131">
        <v>464.8672643946058</v>
      </c>
      <c r="BF16" s="132">
        <v>55.777185987187131</v>
      </c>
      <c r="BG16" s="132">
        <v>34.697826389165712</v>
      </c>
      <c r="BH16" s="131">
        <v>704.0474626467053</v>
      </c>
      <c r="BI16" s="131">
        <v>402.25238095238097</v>
      </c>
      <c r="BJ16" s="132">
        <v>85.087534173956996</v>
      </c>
      <c r="BK16" s="132">
        <v>49.276565042522485</v>
      </c>
      <c r="BL16" s="133">
        <f t="shared" si="8"/>
        <v>-9.5701579206116327E-2</v>
      </c>
      <c r="BM16" s="133">
        <f t="shared" si="8"/>
        <v>-0.13469411214353377</v>
      </c>
      <c r="BN16" s="134">
        <f t="shared" si="8"/>
        <v>0.52548990538000417</v>
      </c>
      <c r="BO16" s="134">
        <f t="shared" si="8"/>
        <v>0.42016287965256915</v>
      </c>
      <c r="BP16" s="131">
        <v>778.55655440448731</v>
      </c>
      <c r="BQ16" s="131">
        <v>464.8672643946058</v>
      </c>
      <c r="BR16" s="132">
        <v>55.777185987187131</v>
      </c>
      <c r="BS16" s="132">
        <v>34.697826389165712</v>
      </c>
      <c r="BT16" s="131">
        <v>702.61180877416473</v>
      </c>
      <c r="BU16" s="131">
        <v>408.90697103583705</v>
      </c>
      <c r="BV16" s="132">
        <v>84.797976921019867</v>
      </c>
      <c r="BW16" s="132">
        <v>50.017624452050676</v>
      </c>
      <c r="BX16" s="133">
        <f t="shared" si="9"/>
        <v>-9.7545573536931052E-2</v>
      </c>
      <c r="BY16" s="133">
        <f t="shared" si="9"/>
        <v>-0.12037907945969384</v>
      </c>
      <c r="BZ16" s="134">
        <f t="shared" si="9"/>
        <v>0.5202985848102708</v>
      </c>
      <c r="CA16" s="134">
        <f t="shared" si="9"/>
        <v>0.44152039643810426</v>
      </c>
      <c r="CB16" s="131">
        <v>0</v>
      </c>
      <c r="CC16" s="131">
        <v>0</v>
      </c>
      <c r="CD16" s="132">
        <v>0</v>
      </c>
      <c r="CE16" s="132">
        <v>0</v>
      </c>
      <c r="CF16" s="131">
        <v>643.75</v>
      </c>
      <c r="CG16" s="131">
        <v>725</v>
      </c>
      <c r="CH16" s="132">
        <v>73.571428571428569</v>
      </c>
      <c r="CI16" s="132">
        <v>82.857142857142861</v>
      </c>
      <c r="CJ16" s="133" t="e">
        <f t="shared" si="10"/>
        <v>#DIV/0!</v>
      </c>
      <c r="CK16" s="133" t="e">
        <f t="shared" si="10"/>
        <v>#DIV/0!</v>
      </c>
      <c r="CL16" s="134" t="e">
        <f t="shared" si="10"/>
        <v>#DIV/0!</v>
      </c>
      <c r="CM16" s="134" t="e">
        <f t="shared" si="10"/>
        <v>#DIV/0!</v>
      </c>
      <c r="CN16" s="135" t="s">
        <v>85</v>
      </c>
    </row>
    <row r="17" spans="3:92" ht="15" customHeight="1">
      <c r="C17" s="135" t="s">
        <v>80</v>
      </c>
      <c r="D17" s="131">
        <v>758.285158110015</v>
      </c>
      <c r="E17" s="131">
        <v>479.66349627987199</v>
      </c>
      <c r="F17" s="132">
        <v>75.197487940174895</v>
      </c>
      <c r="G17" s="132">
        <v>46.760573824953802</v>
      </c>
      <c r="H17" s="131">
        <v>789.90253633514556</v>
      </c>
      <c r="I17" s="131">
        <v>530.76521533227594</v>
      </c>
      <c r="J17" s="132">
        <v>66.3350682776356</v>
      </c>
      <c r="K17" s="132">
        <v>44.689801142591492</v>
      </c>
      <c r="L17" s="131">
        <v>819.03078620008637</v>
      </c>
      <c r="M17" s="131">
        <v>514.6915643158103</v>
      </c>
      <c r="N17" s="132">
        <v>68.829176786045522</v>
      </c>
      <c r="O17" s="132">
        <v>42.068036530801095</v>
      </c>
      <c r="P17" s="131">
        <v>868.48098238901127</v>
      </c>
      <c r="Q17" s="131">
        <v>485.86087889726048</v>
      </c>
      <c r="R17" s="132">
        <v>85.609718660789056</v>
      </c>
      <c r="S17" s="132">
        <v>47.289017690222764</v>
      </c>
      <c r="T17" s="133">
        <f t="shared" si="11"/>
        <v>4.1695894858255089E-2</v>
      </c>
      <c r="U17" s="133">
        <f t="shared" si="11"/>
        <v>0.10653660211530314</v>
      </c>
      <c r="V17" s="134">
        <f t="shared" si="11"/>
        <v>-0.11785526226075527</v>
      </c>
      <c r="W17" s="134">
        <f t="shared" si="11"/>
        <v>-4.4284586628773215E-2</v>
      </c>
      <c r="X17" s="133">
        <f t="shared" si="11"/>
        <v>3.6875751785891309E-2</v>
      </c>
      <c r="Y17" s="133">
        <f t="shared" si="11"/>
        <v>-3.0283919428297557E-2</v>
      </c>
      <c r="Z17" s="134">
        <f t="shared" si="11"/>
        <v>3.7598642364717216E-2</v>
      </c>
      <c r="AA17" s="134">
        <f t="shared" si="11"/>
        <v>-5.8665837501159279E-2</v>
      </c>
      <c r="AB17" s="133">
        <f t="shared" si="0"/>
        <v>6.0376480374260799E-2</v>
      </c>
      <c r="AC17" s="133">
        <f t="shared" si="1"/>
        <v>-5.6015461331438421E-2</v>
      </c>
      <c r="AD17" s="134">
        <f t="shared" si="1"/>
        <v>0.24379983399925886</v>
      </c>
      <c r="AE17" s="134">
        <f t="shared" si="1"/>
        <v>0.12410803046629004</v>
      </c>
      <c r="AF17" s="131">
        <v>931.11055821410571</v>
      </c>
      <c r="AG17" s="131">
        <v>446.88038446988617</v>
      </c>
      <c r="AH17" s="132">
        <v>89.299492132814791</v>
      </c>
      <c r="AI17" s="132">
        <v>42.669276956570243</v>
      </c>
      <c r="AJ17" s="131">
        <v>878.88812382998969</v>
      </c>
      <c r="AK17" s="131">
        <v>446.32736276909446</v>
      </c>
      <c r="AL17" s="132">
        <v>96.86122014367632</v>
      </c>
      <c r="AM17" s="132">
        <v>47.956450680509079</v>
      </c>
      <c r="AN17" s="133">
        <f t="shared" si="2"/>
        <v>-5.6086180017419163E-2</v>
      </c>
      <c r="AO17" s="133">
        <f t="shared" si="2"/>
        <v>-1.2375161676602131E-3</v>
      </c>
      <c r="AP17" s="134">
        <f t="shared" si="2"/>
        <v>8.4678286855371931E-2</v>
      </c>
      <c r="AQ17" s="134">
        <f t="shared" si="2"/>
        <v>0.12391055347200375</v>
      </c>
      <c r="AR17" s="131">
        <v>882.43771498505021</v>
      </c>
      <c r="AS17" s="131">
        <v>480.48613451832819</v>
      </c>
      <c r="AT17" s="132">
        <v>83.99623463351476</v>
      </c>
      <c r="AU17" s="132">
        <v>45.238352180042313</v>
      </c>
      <c r="AV17" s="131">
        <v>842.73655411211791</v>
      </c>
      <c r="AW17" s="131">
        <v>486.40318999360102</v>
      </c>
      <c r="AX17" s="132">
        <v>89.568925203092704</v>
      </c>
      <c r="AY17" s="132">
        <v>51.264577113503741</v>
      </c>
      <c r="AZ17" s="133">
        <f t="shared" si="7"/>
        <v>-4.4990326454490748E-2</v>
      </c>
      <c r="BA17" s="133">
        <f t="shared" si="7"/>
        <v>1.2314726794779407E-2</v>
      </c>
      <c r="BB17" s="134">
        <f t="shared" si="7"/>
        <v>6.6344528345731568E-2</v>
      </c>
      <c r="BC17" s="134">
        <f t="shared" si="7"/>
        <v>0.13321053139773742</v>
      </c>
      <c r="BD17" s="131">
        <v>928.35522816397452</v>
      </c>
      <c r="BE17" s="131">
        <v>451.76242403698785</v>
      </c>
      <c r="BF17" s="132">
        <v>89.722694635176993</v>
      </c>
      <c r="BG17" s="132">
        <v>42.859512024021917</v>
      </c>
      <c r="BH17" s="131">
        <v>851.52161744889145</v>
      </c>
      <c r="BI17" s="131">
        <v>470.47045788763268</v>
      </c>
      <c r="BJ17" s="132">
        <v>92.09590025627493</v>
      </c>
      <c r="BK17" s="132">
        <v>50.248031499074692</v>
      </c>
      <c r="BL17" s="133">
        <f t="shared" si="8"/>
        <v>-8.2763158308526319E-2</v>
      </c>
      <c r="BM17" s="133">
        <f t="shared" si="8"/>
        <v>4.1411221596227898E-2</v>
      </c>
      <c r="BN17" s="134">
        <f t="shared" si="8"/>
        <v>2.6450449696675538E-2</v>
      </c>
      <c r="BO17" s="134">
        <f t="shared" si="8"/>
        <v>0.17238925797642435</v>
      </c>
      <c r="BP17" s="131">
        <v>917.60071030246718</v>
      </c>
      <c r="BQ17" s="131">
        <v>462.42745140204556</v>
      </c>
      <c r="BR17" s="132">
        <v>89.152772953310233</v>
      </c>
      <c r="BS17" s="132">
        <v>43.936099895681281</v>
      </c>
      <c r="BT17" s="131">
        <v>847.5772083668229</v>
      </c>
      <c r="BU17" s="131">
        <v>479.39139239668589</v>
      </c>
      <c r="BV17" s="132">
        <v>91.165748055044062</v>
      </c>
      <c r="BW17" s="132">
        <v>50.991703822223457</v>
      </c>
      <c r="BX17" s="133">
        <f t="shared" si="9"/>
        <v>-7.6311516708136073E-2</v>
      </c>
      <c r="BY17" s="133">
        <f t="shared" si="9"/>
        <v>3.6684545744866348E-2</v>
      </c>
      <c r="BZ17" s="134">
        <f t="shared" si="9"/>
        <v>2.2578939892178518E-2</v>
      </c>
      <c r="CA17" s="134">
        <f t="shared" si="9"/>
        <v>0.1605878524332951</v>
      </c>
      <c r="CB17" s="131">
        <v>740.20699244355728</v>
      </c>
      <c r="CC17" s="131">
        <v>634.56651001398086</v>
      </c>
      <c r="CD17" s="132">
        <v>73.207284966945224</v>
      </c>
      <c r="CE17" s="132">
        <v>59.305281309717834</v>
      </c>
      <c r="CF17" s="131">
        <v>848.20005133213283</v>
      </c>
      <c r="CG17" s="131">
        <v>610.56969036738644</v>
      </c>
      <c r="CH17" s="132">
        <v>80.398109131007857</v>
      </c>
      <c r="CI17" s="132">
        <v>57.873904300226194</v>
      </c>
      <c r="CJ17" s="133">
        <f t="shared" si="10"/>
        <v>0.14589575617500028</v>
      </c>
      <c r="CK17" s="133">
        <f t="shared" si="10"/>
        <v>-3.7816082739799306E-2</v>
      </c>
      <c r="CL17" s="134">
        <f t="shared" si="10"/>
        <v>9.822552724512934E-2</v>
      </c>
      <c r="CM17" s="134">
        <f t="shared" si="10"/>
        <v>-2.4135742683967232E-2</v>
      </c>
      <c r="CN17" s="135" t="s">
        <v>80</v>
      </c>
    </row>
    <row r="18" spans="3:92" ht="15" customHeight="1">
      <c r="C18" s="135" t="s">
        <v>81</v>
      </c>
      <c r="D18" s="131">
        <v>713.77861177805096</v>
      </c>
      <c r="E18" s="131">
        <v>305.722956485591</v>
      </c>
      <c r="F18" s="132">
        <v>84.496132301685506</v>
      </c>
      <c r="G18" s="132">
        <v>36.239236687631703</v>
      </c>
      <c r="H18" s="131">
        <v>678.66733569761789</v>
      </c>
      <c r="I18" s="131">
        <v>324.36166784123913</v>
      </c>
      <c r="J18" s="132">
        <v>73.237482269527135</v>
      </c>
      <c r="K18" s="132">
        <v>35.371225959485471</v>
      </c>
      <c r="L18" s="131">
        <v>657.91907416066499</v>
      </c>
      <c r="M18" s="131">
        <v>374.26822527780149</v>
      </c>
      <c r="N18" s="132">
        <v>63.214239401631112</v>
      </c>
      <c r="O18" s="132">
        <v>35.215609818261413</v>
      </c>
      <c r="P18" s="131">
        <v>821.54139873920951</v>
      </c>
      <c r="Q18" s="131">
        <v>345.41271079061642</v>
      </c>
      <c r="R18" s="132">
        <v>78.371538790349021</v>
      </c>
      <c r="S18" s="132">
        <v>33.303198289620376</v>
      </c>
      <c r="T18" s="133">
        <f t="shared" si="11"/>
        <v>-4.9190709137346467E-2</v>
      </c>
      <c r="U18" s="133">
        <f t="shared" si="11"/>
        <v>6.0966018286319201E-2</v>
      </c>
      <c r="V18" s="134">
        <f t="shared" si="11"/>
        <v>-0.13324456073279689</v>
      </c>
      <c r="W18" s="134">
        <f t="shared" si="11"/>
        <v>-2.3952235407940559E-2</v>
      </c>
      <c r="X18" s="133">
        <f t="shared" si="11"/>
        <v>-3.0572064464580828E-2</v>
      </c>
      <c r="Y18" s="133">
        <f t="shared" si="11"/>
        <v>0.15386083617312463</v>
      </c>
      <c r="Z18" s="134">
        <f t="shared" si="11"/>
        <v>-0.13685946809324612</v>
      </c>
      <c r="AA18" s="134">
        <f t="shared" si="11"/>
        <v>-4.3995122307126655E-3</v>
      </c>
      <c r="AB18" s="133">
        <f t="shared" si="0"/>
        <v>0.24869673338971721</v>
      </c>
      <c r="AC18" s="133">
        <f t="shared" si="1"/>
        <v>-7.709848856596635E-2</v>
      </c>
      <c r="AD18" s="134">
        <f t="shared" si="1"/>
        <v>0.23977666317261437</v>
      </c>
      <c r="AE18" s="134">
        <f t="shared" si="1"/>
        <v>-5.4305790486392058E-2</v>
      </c>
      <c r="AF18" s="131">
        <v>871.94919424007401</v>
      </c>
      <c r="AG18" s="131">
        <v>366.04975277161145</v>
      </c>
      <c r="AH18" s="132">
        <v>74.677887195256915</v>
      </c>
      <c r="AI18" s="132">
        <v>31.816152346636464</v>
      </c>
      <c r="AJ18" s="131">
        <v>837.61612445997844</v>
      </c>
      <c r="AK18" s="131">
        <v>311.51525828086523</v>
      </c>
      <c r="AL18" s="132">
        <v>104.15191740220391</v>
      </c>
      <c r="AM18" s="132">
        <v>39.091158677489723</v>
      </c>
      <c r="AN18" s="133">
        <f t="shared" si="2"/>
        <v>-3.9375080574525545E-2</v>
      </c>
      <c r="AO18" s="133">
        <f t="shared" si="2"/>
        <v>-0.14898109909330226</v>
      </c>
      <c r="AP18" s="134">
        <f t="shared" si="2"/>
        <v>0.39468216514860099</v>
      </c>
      <c r="AQ18" s="134">
        <f t="shared" si="2"/>
        <v>0.22865764067232841</v>
      </c>
      <c r="AR18" s="131">
        <v>819.17170478960895</v>
      </c>
      <c r="AS18" s="131">
        <v>357.87200378457271</v>
      </c>
      <c r="AT18" s="132">
        <v>75.311754166668351</v>
      </c>
      <c r="AU18" s="132">
        <v>33.224460017361956</v>
      </c>
      <c r="AV18" s="131">
        <v>805.63997396883701</v>
      </c>
      <c r="AW18" s="131">
        <v>308.60263054095276</v>
      </c>
      <c r="AX18" s="132">
        <v>97.572323682662983</v>
      </c>
      <c r="AY18" s="132">
        <v>37.600395950482003</v>
      </c>
      <c r="AZ18" s="133">
        <f t="shared" si="7"/>
        <v>-1.651879665966649E-2</v>
      </c>
      <c r="BA18" s="133">
        <f t="shared" si="7"/>
        <v>-0.13767317007920665</v>
      </c>
      <c r="BB18" s="134">
        <f t="shared" si="7"/>
        <v>0.29557895394032352</v>
      </c>
      <c r="BC18" s="134">
        <f t="shared" si="7"/>
        <v>0.13170826345509701</v>
      </c>
      <c r="BD18" s="131">
        <v>864.44476099874714</v>
      </c>
      <c r="BE18" s="131">
        <v>363.08689558146284</v>
      </c>
      <c r="BF18" s="132">
        <v>74.5354586795644</v>
      </c>
      <c r="BG18" s="132">
        <v>31.810267842977701</v>
      </c>
      <c r="BH18" s="131">
        <v>825.28340302382867</v>
      </c>
      <c r="BI18" s="131">
        <v>311.80956756993999</v>
      </c>
      <c r="BJ18" s="132">
        <v>103.63147754865419</v>
      </c>
      <c r="BK18" s="132">
        <v>39.456067031763951</v>
      </c>
      <c r="BL18" s="133">
        <f t="shared" si="8"/>
        <v>-4.5302325540932054E-2</v>
      </c>
      <c r="BM18" s="133">
        <f t="shared" si="8"/>
        <v>-0.14122604983968134</v>
      </c>
      <c r="BN18" s="134">
        <f t="shared" si="8"/>
        <v>0.39036479260396817</v>
      </c>
      <c r="BO18" s="134">
        <f t="shared" si="8"/>
        <v>0.24035632854547329</v>
      </c>
      <c r="BP18" s="131">
        <v>856.03762308654814</v>
      </c>
      <c r="BQ18" s="131">
        <v>372.69497707700083</v>
      </c>
      <c r="BR18" s="132">
        <v>72.862555993256478</v>
      </c>
      <c r="BS18" s="132">
        <v>32.244924518211732</v>
      </c>
      <c r="BT18" s="131">
        <v>816.55998778653122</v>
      </c>
      <c r="BU18" s="131">
        <v>313.6405077465979</v>
      </c>
      <c r="BV18" s="132">
        <v>102.37287680706503</v>
      </c>
      <c r="BW18" s="132">
        <v>39.624368959964571</v>
      </c>
      <c r="BX18" s="133">
        <f t="shared" si="9"/>
        <v>-4.6116705896261267E-2</v>
      </c>
      <c r="BY18" s="133">
        <f t="shared" si="9"/>
        <v>-0.15845254957166199</v>
      </c>
      <c r="BZ18" s="134">
        <f t="shared" si="9"/>
        <v>0.40501352733960871</v>
      </c>
      <c r="CA18" s="134">
        <f t="shared" si="9"/>
        <v>0.22885599988255434</v>
      </c>
      <c r="CB18" s="131">
        <v>601.45248463013388</v>
      </c>
      <c r="CC18" s="131">
        <v>480.12610334746086</v>
      </c>
      <c r="CD18" s="132">
        <v>46.591389654446985</v>
      </c>
      <c r="CE18" s="132">
        <v>38.667874095097524</v>
      </c>
      <c r="CF18" s="131">
        <v>429.46307889360907</v>
      </c>
      <c r="CG18" s="131">
        <v>437.17571125213919</v>
      </c>
      <c r="CH18" s="132">
        <v>39.765099897556389</v>
      </c>
      <c r="CI18" s="132">
        <v>40.479232523346219</v>
      </c>
      <c r="CJ18" s="133">
        <f t="shared" si="10"/>
        <v>-0.28595676322177055</v>
      </c>
      <c r="CK18" s="133">
        <f t="shared" si="10"/>
        <v>-8.9456481944784061E-2</v>
      </c>
      <c r="CL18" s="134">
        <f t="shared" si="10"/>
        <v>-0.1465139762415103</v>
      </c>
      <c r="CM18" s="134">
        <f t="shared" si="10"/>
        <v>4.6844013813481133E-2</v>
      </c>
      <c r="CN18" s="135" t="s">
        <v>81</v>
      </c>
    </row>
    <row r="19" spans="3:92" ht="15" customHeight="1">
      <c r="C19" s="34" t="s">
        <v>83</v>
      </c>
      <c r="D19" s="131">
        <v>774.87455548551304</v>
      </c>
      <c r="E19" s="131">
        <v>337.082321187584</v>
      </c>
      <c r="F19" s="132">
        <v>80.147368205141305</v>
      </c>
      <c r="G19" s="132">
        <v>35.324282279734099</v>
      </c>
      <c r="H19" s="131">
        <v>749.77792667565177</v>
      </c>
      <c r="I19" s="131">
        <v>329.41025164789414</v>
      </c>
      <c r="J19" s="132">
        <v>77.851273135216985</v>
      </c>
      <c r="K19" s="132">
        <v>34.578976692320389</v>
      </c>
      <c r="L19" s="131">
        <v>782.36562622653594</v>
      </c>
      <c r="M19" s="131">
        <v>348.92903828197956</v>
      </c>
      <c r="N19" s="132">
        <v>72.271774266186668</v>
      </c>
      <c r="O19" s="132">
        <v>32.226332764181372</v>
      </c>
      <c r="P19" s="131">
        <v>721.79787478496394</v>
      </c>
      <c r="Q19" s="131">
        <v>335.00328947368399</v>
      </c>
      <c r="R19" s="132">
        <v>75.758026362015912</v>
      </c>
      <c r="S19" s="132">
        <v>35.472309299895535</v>
      </c>
      <c r="T19" s="133">
        <f t="shared" si="11"/>
        <v>-3.2387989297359865E-2</v>
      </c>
      <c r="U19" s="133">
        <f t="shared" si="11"/>
        <v>-2.2760225195614492E-2</v>
      </c>
      <c r="V19" s="134">
        <f t="shared" si="11"/>
        <v>-2.8648415055218646E-2</v>
      </c>
      <c r="W19" s="134">
        <f t="shared" si="11"/>
        <v>-2.109895911009918E-2</v>
      </c>
      <c r="X19" s="133">
        <f t="shared" si="11"/>
        <v>4.3463135405133579E-2</v>
      </c>
      <c r="Y19" s="133">
        <f t="shared" si="11"/>
        <v>5.9253731589838265E-2</v>
      </c>
      <c r="Z19" s="134">
        <f t="shared" si="11"/>
        <v>-7.1668691394930595E-2</v>
      </c>
      <c r="AA19" s="134">
        <f t="shared" si="11"/>
        <v>-6.8036829113613195E-2</v>
      </c>
      <c r="AB19" s="133">
        <f t="shared" si="0"/>
        <v>-7.7416171430868097E-2</v>
      </c>
      <c r="AC19" s="133">
        <f t="shared" si="1"/>
        <v>-3.9909973892862882E-2</v>
      </c>
      <c r="AD19" s="134">
        <f t="shared" si="1"/>
        <v>4.823808646220451E-2</v>
      </c>
      <c r="AE19" s="134">
        <f t="shared" si="1"/>
        <v>0.10072435357342213</v>
      </c>
      <c r="AF19" s="131">
        <v>777.34594635675649</v>
      </c>
      <c r="AG19" s="131">
        <v>305.99578059071729</v>
      </c>
      <c r="AH19" s="132">
        <v>77.628254560934664</v>
      </c>
      <c r="AI19" s="132">
        <v>31.071550985432737</v>
      </c>
      <c r="AJ19" s="131">
        <v>692.17977978320937</v>
      </c>
      <c r="AK19" s="131">
        <v>260.62121212121207</v>
      </c>
      <c r="AL19" s="132">
        <v>83.504246688962752</v>
      </c>
      <c r="AM19" s="132">
        <v>32.121381886087768</v>
      </c>
      <c r="AN19" s="133">
        <f t="shared" si="2"/>
        <v>-0.10956018613424501</v>
      </c>
      <c r="AO19" s="133">
        <f t="shared" si="2"/>
        <v>-0.14828494818428783</v>
      </c>
      <c r="AP19" s="134">
        <f t="shared" si="2"/>
        <v>7.5693987469674484E-2</v>
      </c>
      <c r="AQ19" s="134">
        <f t="shared" si="2"/>
        <v>3.3787528055719607E-2</v>
      </c>
      <c r="AR19" s="131">
        <v>744.49480972031517</v>
      </c>
      <c r="AS19" s="131">
        <v>323.8104166666667</v>
      </c>
      <c r="AT19" s="132">
        <v>74.142683660333617</v>
      </c>
      <c r="AU19" s="132">
        <v>32.93685102776012</v>
      </c>
      <c r="AV19" s="131">
        <v>670.78977344432667</v>
      </c>
      <c r="AW19" s="131">
        <v>279.96509971509971</v>
      </c>
      <c r="AX19" s="132">
        <v>77.881958714509835</v>
      </c>
      <c r="AY19" s="132">
        <v>32.838011695906445</v>
      </c>
      <c r="AZ19" s="133">
        <f t="shared" si="7"/>
        <v>-9.9000067312325912E-2</v>
      </c>
      <c r="BA19" s="133">
        <f t="shared" si="7"/>
        <v>-0.13540428193420884</v>
      </c>
      <c r="BB19" s="134">
        <f t="shared" si="7"/>
        <v>5.0433500239980278E-2</v>
      </c>
      <c r="BC19" s="134">
        <f t="shared" si="7"/>
        <v>-3.0008737559753529E-3</v>
      </c>
      <c r="BD19" s="131">
        <v>729.27782004460607</v>
      </c>
      <c r="BE19" s="131">
        <v>298.96162280701748</v>
      </c>
      <c r="BF19" s="132">
        <v>73.191059195812471</v>
      </c>
      <c r="BG19" s="132">
        <v>30.621406109613652</v>
      </c>
      <c r="BH19" s="131">
        <v>682.39489259761513</v>
      </c>
      <c r="BI19" s="131">
        <v>300.40129449838167</v>
      </c>
      <c r="BJ19" s="132">
        <v>75.103816581749385</v>
      </c>
      <c r="BK19" s="132">
        <v>33.778748180494915</v>
      </c>
      <c r="BL19" s="133">
        <f t="shared" si="8"/>
        <v>-6.4286786404834539E-2</v>
      </c>
      <c r="BM19" s="133">
        <f t="shared" si="8"/>
        <v>4.8155735771260311E-3</v>
      </c>
      <c r="BN19" s="134">
        <f t="shared" si="8"/>
        <v>2.6133757414544379E-2</v>
      </c>
      <c r="BO19" s="134">
        <f t="shared" si="8"/>
        <v>0.10310898394342538</v>
      </c>
      <c r="BP19" s="131">
        <v>756.77250623120688</v>
      </c>
      <c r="BQ19" s="131">
        <v>364.49610591900279</v>
      </c>
      <c r="BR19" s="132">
        <v>73.964391041115903</v>
      </c>
      <c r="BS19" s="132">
        <v>36.078707986432335</v>
      </c>
      <c r="BT19" s="131">
        <v>708.26765229219779</v>
      </c>
      <c r="BU19" s="131">
        <v>323.53924914675747</v>
      </c>
      <c r="BV19" s="132">
        <v>72.361710605704417</v>
      </c>
      <c r="BW19" s="132">
        <v>33.627882227740322</v>
      </c>
      <c r="BX19" s="133">
        <f t="shared" si="9"/>
        <v>-6.4094365928497488E-2</v>
      </c>
      <c r="BY19" s="133">
        <f t="shared" si="9"/>
        <v>-0.11236569090081483</v>
      </c>
      <c r="BZ19" s="134">
        <f t="shared" si="9"/>
        <v>-2.1668270540084245E-2</v>
      </c>
      <c r="CA19" s="134">
        <f t="shared" si="9"/>
        <v>-6.792997575228199E-2</v>
      </c>
      <c r="CB19" s="131">
        <v>801.08131011985415</v>
      </c>
      <c r="CC19" s="131">
        <v>483.08114035087709</v>
      </c>
      <c r="CD19" s="132">
        <v>73.441869051890677</v>
      </c>
      <c r="CE19" s="132">
        <v>44.34078099838969</v>
      </c>
      <c r="CF19" s="131">
        <v>724.90022880771278</v>
      </c>
      <c r="CG19" s="131">
        <v>360.49099099099112</v>
      </c>
      <c r="CH19" s="132">
        <v>64.845124045887687</v>
      </c>
      <c r="CI19" s="132">
        <v>33.069834710743791</v>
      </c>
      <c r="CJ19" s="133">
        <f t="shared" si="10"/>
        <v>-9.5097813854555513E-2</v>
      </c>
      <c r="CK19" s="133">
        <f t="shared" si="10"/>
        <v>-0.25376720207053594</v>
      </c>
      <c r="CL19" s="134">
        <f t="shared" si="10"/>
        <v>-0.11705509564209104</v>
      </c>
      <c r="CM19" s="134">
        <f t="shared" si="10"/>
        <v>-0.25418916928989643</v>
      </c>
      <c r="CN19" s="34" t="s">
        <v>83</v>
      </c>
    </row>
    <row r="20" spans="3:92" ht="15" customHeight="1">
      <c r="C20" s="138" t="s">
        <v>88</v>
      </c>
      <c r="D20" s="139">
        <v>637.36725732437696</v>
      </c>
      <c r="E20" s="139">
        <v>388.14461438331301</v>
      </c>
      <c r="F20" s="139">
        <v>66.468318345722494</v>
      </c>
      <c r="G20" s="139">
        <v>40.642639932184302</v>
      </c>
      <c r="H20" s="139">
        <v>643.17659762201754</v>
      </c>
      <c r="I20" s="139">
        <v>376.69051645709465</v>
      </c>
      <c r="J20" s="139">
        <v>68.307611983919543</v>
      </c>
      <c r="K20" s="139">
        <v>40.062917528009486</v>
      </c>
      <c r="L20" s="139">
        <v>630.41157436711387</v>
      </c>
      <c r="M20" s="139">
        <v>357.95475030382158</v>
      </c>
      <c r="N20" s="139">
        <v>65.273888009829918</v>
      </c>
      <c r="O20" s="139">
        <v>37.178670560809259</v>
      </c>
      <c r="P20" s="139">
        <v>653.13452385656899</v>
      </c>
      <c r="Q20" s="139">
        <v>359.88552289794779</v>
      </c>
      <c r="R20" s="139">
        <v>67.447191395233872</v>
      </c>
      <c r="S20" s="139">
        <v>37.314044359511058</v>
      </c>
      <c r="T20" s="140">
        <f t="shared" si="11"/>
        <v>9.1145885372709845E-3</v>
      </c>
      <c r="U20" s="140">
        <f t="shared" si="11"/>
        <v>-2.9509872098616441E-2</v>
      </c>
      <c r="V20" s="140">
        <f t="shared" si="11"/>
        <v>2.7671734203208009E-2</v>
      </c>
      <c r="W20" s="140">
        <f t="shared" si="11"/>
        <v>-1.4263896369481222E-2</v>
      </c>
      <c r="X20" s="140">
        <f t="shared" si="11"/>
        <v>-1.9846840357841233E-2</v>
      </c>
      <c r="Y20" s="140">
        <f t="shared" si="11"/>
        <v>-4.9737822787495278E-2</v>
      </c>
      <c r="Z20" s="140">
        <f t="shared" si="11"/>
        <v>-4.441267797216808E-2</v>
      </c>
      <c r="AA20" s="140">
        <f t="shared" si="11"/>
        <v>-7.199293374437199E-2</v>
      </c>
      <c r="AB20" s="140">
        <f t="shared" si="0"/>
        <v>3.6044626103616917E-2</v>
      </c>
      <c r="AC20" s="140">
        <f t="shared" si="1"/>
        <v>5.3939013031323313E-3</v>
      </c>
      <c r="AD20" s="140">
        <f t="shared" si="1"/>
        <v>3.3295142233241259E-2</v>
      </c>
      <c r="AE20" s="140">
        <f t="shared" si="1"/>
        <v>3.6411683543224882E-3</v>
      </c>
      <c r="AF20" s="139">
        <v>666.65319334545507</v>
      </c>
      <c r="AG20" s="139">
        <v>361.16874285410671</v>
      </c>
      <c r="AH20" s="139">
        <v>63.02103893051455</v>
      </c>
      <c r="AI20" s="139">
        <v>34.573622618362492</v>
      </c>
      <c r="AJ20" s="139">
        <v>699.9908758294398</v>
      </c>
      <c r="AK20" s="139">
        <v>344.83763827607117</v>
      </c>
      <c r="AL20" s="139">
        <v>69.577986635348395</v>
      </c>
      <c r="AM20" s="139">
        <v>34.669028065776203</v>
      </c>
      <c r="AN20" s="140">
        <f t="shared" si="2"/>
        <v>5.0007534377337626E-2</v>
      </c>
      <c r="AO20" s="140">
        <f t="shared" si="2"/>
        <v>-4.5217380798183937E-2</v>
      </c>
      <c r="AP20" s="140">
        <f t="shared" si="2"/>
        <v>0.10404378944090986</v>
      </c>
      <c r="AQ20" s="140">
        <f t="shared" si="2"/>
        <v>2.7594865735314222E-3</v>
      </c>
      <c r="AR20" s="139">
        <v>646.39274393605513</v>
      </c>
      <c r="AS20" s="139">
        <v>359.32228728728228</v>
      </c>
      <c r="AT20" s="139">
        <v>64.301445686213071</v>
      </c>
      <c r="AU20" s="139">
        <v>35.856282569163113</v>
      </c>
      <c r="AV20" s="139">
        <v>684.15899066727604</v>
      </c>
      <c r="AW20" s="139">
        <v>353.18276070955295</v>
      </c>
      <c r="AX20" s="139">
        <v>70.300988364915725</v>
      </c>
      <c r="AY20" s="139">
        <v>36.631568848881095</v>
      </c>
      <c r="AZ20" s="140">
        <f t="shared" si="7"/>
        <v>5.8426161316806224E-2</v>
      </c>
      <c r="BA20" s="140">
        <f t="shared" si="7"/>
        <v>-1.7086406256845099E-2</v>
      </c>
      <c r="BB20" s="140">
        <f t="shared" si="7"/>
        <v>9.3303387111699498E-2</v>
      </c>
      <c r="BC20" s="140">
        <f t="shared" si="7"/>
        <v>2.1622048471492628E-2</v>
      </c>
      <c r="BD20" s="139">
        <v>632.96484255954954</v>
      </c>
      <c r="BE20" s="139">
        <v>358.57791727140909</v>
      </c>
      <c r="BF20" s="139">
        <v>63.178953647546869</v>
      </c>
      <c r="BG20" s="139">
        <v>36.061272260270961</v>
      </c>
      <c r="BH20" s="139">
        <v>656.28682783327611</v>
      </c>
      <c r="BI20" s="139">
        <v>346.31800822491448</v>
      </c>
      <c r="BJ20" s="139">
        <v>68.838119961508966</v>
      </c>
      <c r="BK20" s="139">
        <v>36.613419438565991</v>
      </c>
      <c r="BL20" s="140">
        <f t="shared" si="8"/>
        <v>3.6845625073611332E-2</v>
      </c>
      <c r="BM20" s="140">
        <f t="shared" si="8"/>
        <v>-3.4190362696582488E-2</v>
      </c>
      <c r="BN20" s="140">
        <f t="shared" si="8"/>
        <v>8.957359986574942E-2</v>
      </c>
      <c r="BO20" s="140">
        <f t="shared" si="8"/>
        <v>1.5311361571214821E-2</v>
      </c>
      <c r="BP20" s="139">
        <v>643.49693516063758</v>
      </c>
      <c r="BQ20" s="139">
        <v>360.7571754844401</v>
      </c>
      <c r="BR20" s="139">
        <v>66.032695993682154</v>
      </c>
      <c r="BS20" s="139">
        <v>37.128078215142395</v>
      </c>
      <c r="BT20" s="139">
        <v>666.1438742871959</v>
      </c>
      <c r="BU20" s="139">
        <v>349.58474805436026</v>
      </c>
      <c r="BV20" s="139">
        <v>70.219495043548619</v>
      </c>
      <c r="BW20" s="139">
        <v>37.029754074428958</v>
      </c>
      <c r="BX20" s="140">
        <f t="shared" si="9"/>
        <v>3.5193546214645099E-2</v>
      </c>
      <c r="BY20" s="140">
        <f t="shared" si="9"/>
        <v>-3.0969383810805717E-2</v>
      </c>
      <c r="BZ20" s="140">
        <f t="shared" si="9"/>
        <v>6.3404938824049406E-2</v>
      </c>
      <c r="CA20" s="140">
        <f t="shared" si="9"/>
        <v>-2.6482421240250353E-3</v>
      </c>
      <c r="CB20" s="139">
        <v>653.27823761341426</v>
      </c>
      <c r="CC20" s="139">
        <v>362.15058280513063</v>
      </c>
      <c r="CD20" s="139">
        <v>70.859648756505408</v>
      </c>
      <c r="CE20" s="139">
        <v>39.207713822334654</v>
      </c>
      <c r="CF20" s="139">
        <v>662.67631546051541</v>
      </c>
      <c r="CG20" s="139">
        <v>351.68688092739171</v>
      </c>
      <c r="CH20" s="139">
        <v>71.364516606259613</v>
      </c>
      <c r="CI20" s="139">
        <v>37.870453348067969</v>
      </c>
      <c r="CJ20" s="140">
        <f t="shared" si="10"/>
        <v>1.4386026207507951E-2</v>
      </c>
      <c r="CK20" s="140">
        <f t="shared" si="10"/>
        <v>-2.8893234954061375E-2</v>
      </c>
      <c r="CL20" s="140">
        <f t="shared" si="10"/>
        <v>7.1248991296737341E-3</v>
      </c>
      <c r="CM20" s="140">
        <f t="shared" si="10"/>
        <v>-3.410707597811824E-2</v>
      </c>
      <c r="CN20" s="138" t="s">
        <v>88</v>
      </c>
    </row>
    <row r="21" spans="3:92" ht="15" customHeight="1">
      <c r="C21" s="34" t="s">
        <v>86</v>
      </c>
      <c r="D21" s="131">
        <v>829.53649244733299</v>
      </c>
      <c r="E21" s="131">
        <v>326.33927342105801</v>
      </c>
      <c r="F21" s="132">
        <v>65.8928557117286</v>
      </c>
      <c r="G21" s="132">
        <v>26.1486167552791</v>
      </c>
      <c r="H21" s="131">
        <v>858.05011168995873</v>
      </c>
      <c r="I21" s="131">
        <v>330.72474802551159</v>
      </c>
      <c r="J21" s="132">
        <v>71.147165109812875</v>
      </c>
      <c r="K21" s="132">
        <v>27.589114386057755</v>
      </c>
      <c r="L21" s="131">
        <v>890.44342138887146</v>
      </c>
      <c r="M21" s="131">
        <v>342.36461370262384</v>
      </c>
      <c r="N21" s="132">
        <v>70.404364099279277</v>
      </c>
      <c r="O21" s="132">
        <v>26.887478534630791</v>
      </c>
      <c r="P21" s="131">
        <v>858.76006077097725</v>
      </c>
      <c r="Q21" s="131">
        <v>334.4927215935877</v>
      </c>
      <c r="R21" s="132">
        <v>70.854621408320057</v>
      </c>
      <c r="S21" s="132">
        <v>27.360022463893884</v>
      </c>
      <c r="T21" s="133">
        <f t="shared" si="11"/>
        <v>3.4372953453203348E-2</v>
      </c>
      <c r="U21" s="133">
        <f t="shared" si="11"/>
        <v>1.3438390539024292E-2</v>
      </c>
      <c r="V21" s="134">
        <f t="shared" si="11"/>
        <v>7.974019855917458E-2</v>
      </c>
      <c r="W21" s="134">
        <f t="shared" si="11"/>
        <v>5.5088865474608228E-2</v>
      </c>
      <c r="X21" s="133">
        <f t="shared" si="11"/>
        <v>3.7752235280423152E-2</v>
      </c>
      <c r="Y21" s="133">
        <f t="shared" si="11"/>
        <v>3.5195024704393729E-2</v>
      </c>
      <c r="Z21" s="134">
        <f t="shared" si="11"/>
        <v>-1.0440345857591238E-2</v>
      </c>
      <c r="AA21" s="134">
        <f t="shared" si="11"/>
        <v>-2.5431619210710799E-2</v>
      </c>
      <c r="AB21" s="133">
        <f t="shared" si="0"/>
        <v>-3.5581553927902632E-2</v>
      </c>
      <c r="AC21" s="133">
        <f t="shared" si="1"/>
        <v>-2.2992715350756532E-2</v>
      </c>
      <c r="AD21" s="134">
        <f t="shared" si="1"/>
        <v>6.3953039673201317E-3</v>
      </c>
      <c r="AE21" s="134">
        <f t="shared" si="1"/>
        <v>1.7574869605361476E-2</v>
      </c>
      <c r="AF21" s="131">
        <v>868.44138699332609</v>
      </c>
      <c r="AG21" s="131">
        <v>380.24947786131975</v>
      </c>
      <c r="AH21" s="132">
        <v>61.602790274171888</v>
      </c>
      <c r="AI21" s="132">
        <v>27.05895160810892</v>
      </c>
      <c r="AJ21" s="131">
        <v>925.96862806321144</v>
      </c>
      <c r="AK21" s="131">
        <v>349.07811140121856</v>
      </c>
      <c r="AL21" s="132">
        <v>66.535599743320759</v>
      </c>
      <c r="AM21" s="132">
        <v>25.326182357769778</v>
      </c>
      <c r="AN21" s="133">
        <f t="shared" si="2"/>
        <v>6.6241938640272835E-2</v>
      </c>
      <c r="AO21" s="133">
        <f t="shared" si="2"/>
        <v>-8.1976092736331552E-2</v>
      </c>
      <c r="AP21" s="134">
        <f t="shared" si="2"/>
        <v>8.0074448692903477E-2</v>
      </c>
      <c r="AQ21" s="134">
        <f t="shared" si="2"/>
        <v>-6.403682136080513E-2</v>
      </c>
      <c r="AR21" s="131">
        <v>889.87997590412988</v>
      </c>
      <c r="AS21" s="131">
        <v>372.15529086366774</v>
      </c>
      <c r="AT21" s="132">
        <v>67.579024116157214</v>
      </c>
      <c r="AU21" s="132">
        <v>27.729799893631178</v>
      </c>
      <c r="AV21" s="131">
        <v>892.91646061539916</v>
      </c>
      <c r="AW21" s="131">
        <v>350.17926784400271</v>
      </c>
      <c r="AX21" s="132">
        <v>69.363328091795822</v>
      </c>
      <c r="AY21" s="132">
        <v>27.378530951559107</v>
      </c>
      <c r="AZ21" s="133">
        <f t="shared" si="7"/>
        <v>3.4122407442467306E-3</v>
      </c>
      <c r="BA21" s="133">
        <f t="shared" si="7"/>
        <v>-5.9050680076762729E-2</v>
      </c>
      <c r="BB21" s="134">
        <f t="shared" si="7"/>
        <v>2.6403221990475734E-2</v>
      </c>
      <c r="BC21" s="134">
        <f t="shared" si="7"/>
        <v>-1.2667561375109271E-2</v>
      </c>
      <c r="BD21" s="131">
        <v>826.66588007862231</v>
      </c>
      <c r="BE21" s="131">
        <v>354.78422206832875</v>
      </c>
      <c r="BF21" s="132">
        <v>63.722350698934058</v>
      </c>
      <c r="BG21" s="132">
        <v>26.791570791060945</v>
      </c>
      <c r="BH21" s="131">
        <v>864.92673082356521</v>
      </c>
      <c r="BI21" s="131">
        <v>349.25674660107956</v>
      </c>
      <c r="BJ21" s="132">
        <v>67.918925978132393</v>
      </c>
      <c r="BK21" s="132">
        <v>27.553135526989522</v>
      </c>
      <c r="BL21" s="133">
        <f t="shared" si="8"/>
        <v>4.6283331230876579E-2</v>
      </c>
      <c r="BM21" s="133">
        <f t="shared" si="8"/>
        <v>-1.5579823237417356E-2</v>
      </c>
      <c r="BN21" s="134">
        <f t="shared" si="8"/>
        <v>6.5857195052732687E-2</v>
      </c>
      <c r="BO21" s="134">
        <f t="shared" si="8"/>
        <v>2.8425535100863764E-2</v>
      </c>
      <c r="BP21" s="131">
        <v>845.04074786228625</v>
      </c>
      <c r="BQ21" s="131">
        <v>338.26329522862784</v>
      </c>
      <c r="BR21" s="132">
        <v>68.748126590157625</v>
      </c>
      <c r="BS21" s="132">
        <v>27.138757077916946</v>
      </c>
      <c r="BT21" s="131">
        <v>889.54752139468565</v>
      </c>
      <c r="BU21" s="131">
        <v>335.74520717377879</v>
      </c>
      <c r="BV21" s="132">
        <v>73.232413346947524</v>
      </c>
      <c r="BW21" s="132">
        <v>27.73860617208258</v>
      </c>
      <c r="BX21" s="133">
        <f t="shared" si="9"/>
        <v>5.2668198125343624E-2</v>
      </c>
      <c r="BY21" s="133">
        <f t="shared" si="9"/>
        <v>-7.4441658032897706E-3</v>
      </c>
      <c r="BZ21" s="134">
        <f t="shared" si="9"/>
        <v>6.5227766620070904E-2</v>
      </c>
      <c r="CA21" s="134">
        <f t="shared" si="9"/>
        <v>2.2103042244839388E-2</v>
      </c>
      <c r="CB21" s="131">
        <v>857.96526346629457</v>
      </c>
      <c r="CC21" s="131">
        <v>301.62598425196865</v>
      </c>
      <c r="CD21" s="132">
        <v>79.780956871306373</v>
      </c>
      <c r="CE21" s="132">
        <v>28.256577329727072</v>
      </c>
      <c r="CF21" s="131">
        <v>900.615818208571</v>
      </c>
      <c r="CG21" s="131">
        <v>303.71208226221086</v>
      </c>
      <c r="CH21" s="132">
        <v>85.519730831121379</v>
      </c>
      <c r="CI21" s="132">
        <v>28.864891277791362</v>
      </c>
      <c r="CJ21" s="133">
        <f t="shared" si="10"/>
        <v>4.9711283846111121E-2</v>
      </c>
      <c r="CK21" s="133">
        <f t="shared" si="10"/>
        <v>6.9161747301569321E-3</v>
      </c>
      <c r="CL21" s="134">
        <f t="shared" si="10"/>
        <v>7.1931626103108215E-2</v>
      </c>
      <c r="CM21" s="134">
        <f t="shared" si="10"/>
        <v>2.1528224772797255E-2</v>
      </c>
      <c r="CN21" s="34" t="s">
        <v>86</v>
      </c>
    </row>
    <row r="22" spans="3:92" ht="15" customHeight="1">
      <c r="C22" s="34" t="s">
        <v>91</v>
      </c>
      <c r="D22" s="131">
        <v>679.23969077387403</v>
      </c>
      <c r="E22" s="131">
        <v>394.64448236632597</v>
      </c>
      <c r="F22" s="132">
        <v>69.925555613537099</v>
      </c>
      <c r="G22" s="132">
        <v>35.556836818368097</v>
      </c>
      <c r="H22" s="131">
        <v>759.88355991162109</v>
      </c>
      <c r="I22" s="131">
        <v>379.75485799701039</v>
      </c>
      <c r="J22" s="132">
        <v>81.00470223018749</v>
      </c>
      <c r="K22" s="132">
        <v>40.558109833971905</v>
      </c>
      <c r="L22" s="131">
        <v>777.80600975372158</v>
      </c>
      <c r="M22" s="131">
        <v>470.3752436647174</v>
      </c>
      <c r="N22" s="132">
        <v>60.455594856712409</v>
      </c>
      <c r="O22" s="132">
        <v>36.416147896623308</v>
      </c>
      <c r="P22" s="131">
        <v>714.08793095915541</v>
      </c>
      <c r="Q22" s="131">
        <v>431.86212121212128</v>
      </c>
      <c r="R22" s="132">
        <v>72.247378742028403</v>
      </c>
      <c r="S22" s="132">
        <v>42.277764293419636</v>
      </c>
      <c r="T22" s="133">
        <f t="shared" si="11"/>
        <v>0.11872667371052414</v>
      </c>
      <c r="U22" s="133">
        <f t="shared" si="11"/>
        <v>-3.7729209540789621E-2</v>
      </c>
      <c r="V22" s="134">
        <f t="shared" si="11"/>
        <v>0.15844202479966496</v>
      </c>
      <c r="W22" s="134">
        <f t="shared" si="11"/>
        <v>0.14065573496178452</v>
      </c>
      <c r="X22" s="133">
        <f t="shared" si="11"/>
        <v>2.3585784438059143E-2</v>
      </c>
      <c r="Y22" s="133">
        <f t="shared" si="11"/>
        <v>0.238628640975596</v>
      </c>
      <c r="Z22" s="134">
        <f t="shared" si="11"/>
        <v>-0.25367795705342622</v>
      </c>
      <c r="AA22" s="134">
        <f t="shared" si="11"/>
        <v>-0.10212413631463779</v>
      </c>
      <c r="AB22" s="133">
        <f t="shared" si="0"/>
        <v>-8.1920270601587908E-2</v>
      </c>
      <c r="AC22" s="133">
        <f t="shared" si="1"/>
        <v>-8.1877443533248995E-2</v>
      </c>
      <c r="AD22" s="134">
        <f t="shared" si="1"/>
        <v>0.1950486785096408</v>
      </c>
      <c r="AE22" s="134">
        <f t="shared" si="1"/>
        <v>0.16096201095832674</v>
      </c>
      <c r="AF22" s="131">
        <v>694.56291712304107</v>
      </c>
      <c r="AG22" s="131">
        <v>305.04861111111109</v>
      </c>
      <c r="AH22" s="132">
        <v>81.576181541296776</v>
      </c>
      <c r="AI22" s="132">
        <v>34.157853810264385</v>
      </c>
      <c r="AJ22" s="131">
        <v>819.93971998962922</v>
      </c>
      <c r="AK22" s="131">
        <v>383.30769230769243</v>
      </c>
      <c r="AL22" s="132">
        <v>70.968507448870525</v>
      </c>
      <c r="AM22" s="132">
        <v>33.578167115902971</v>
      </c>
      <c r="AN22" s="133">
        <f t="shared" si="2"/>
        <v>0.18051180069605954</v>
      </c>
      <c r="AO22" s="133">
        <f t="shared" si="2"/>
        <v>0.25654626294324023</v>
      </c>
      <c r="AP22" s="134">
        <f t="shared" si="2"/>
        <v>-0.13003396202182216</v>
      </c>
      <c r="AQ22" s="134">
        <f t="shared" si="2"/>
        <v>-1.6970817241076741E-2</v>
      </c>
      <c r="AR22" s="131">
        <v>716.97558310059105</v>
      </c>
      <c r="AS22" s="131">
        <v>374.83939393939403</v>
      </c>
      <c r="AT22" s="132">
        <v>67.805046387796679</v>
      </c>
      <c r="AU22" s="132">
        <v>34.678160919540225</v>
      </c>
      <c r="AV22" s="131">
        <v>738.10797238522309</v>
      </c>
      <c r="AW22" s="131">
        <v>375.86321839080466</v>
      </c>
      <c r="AX22" s="132">
        <v>61.060026912646173</v>
      </c>
      <c r="AY22" s="132">
        <v>31.33994632930802</v>
      </c>
      <c r="AZ22" s="133">
        <f t="shared" si="7"/>
        <v>2.9474350009583539E-2</v>
      </c>
      <c r="BA22" s="133">
        <f t="shared" si="7"/>
        <v>2.7313683352507834E-3</v>
      </c>
      <c r="BB22" s="134">
        <f t="shared" si="7"/>
        <v>-9.9476658958004172E-2</v>
      </c>
      <c r="BC22" s="134">
        <f t="shared" si="7"/>
        <v>-9.6262734289095708E-2</v>
      </c>
      <c r="BD22" s="131">
        <v>720.46180588608922</v>
      </c>
      <c r="BE22" s="131">
        <v>442.35626911314989</v>
      </c>
      <c r="BF22" s="132">
        <v>73.62885695301965</v>
      </c>
      <c r="BG22" s="132">
        <v>44.073887873248005</v>
      </c>
      <c r="BH22" s="131">
        <v>727.92421295255394</v>
      </c>
      <c r="BI22" s="131">
        <v>369.25120772946866</v>
      </c>
      <c r="BJ22" s="132">
        <v>58.918147784671483</v>
      </c>
      <c r="BK22" s="132">
        <v>30.715290335543493</v>
      </c>
      <c r="BL22" s="133">
        <f t="shared" si="8"/>
        <v>1.0357810789548783E-2</v>
      </c>
      <c r="BM22" s="133">
        <f t="shared" si="8"/>
        <v>-0.1652628582166239</v>
      </c>
      <c r="BN22" s="134">
        <f t="shared" si="8"/>
        <v>-0.1997954304483448</v>
      </c>
      <c r="BO22" s="134">
        <f t="shared" si="8"/>
        <v>-0.30309551034214344</v>
      </c>
      <c r="BP22" s="131">
        <v>707.40260389066259</v>
      </c>
      <c r="BQ22" s="131">
        <v>455.83573883161517</v>
      </c>
      <c r="BR22" s="132">
        <v>70.499919753542827</v>
      </c>
      <c r="BS22" s="132">
        <v>43.691765480895924</v>
      </c>
      <c r="BT22" s="131">
        <v>715.32516931438579</v>
      </c>
      <c r="BU22" s="131">
        <v>384.17708333333348</v>
      </c>
      <c r="BV22" s="132">
        <v>62.528423891117654</v>
      </c>
      <c r="BW22" s="132">
        <v>34.014097496706164</v>
      </c>
      <c r="BX22" s="133">
        <f t="shared" si="9"/>
        <v>1.1199514081726036E-2</v>
      </c>
      <c r="BY22" s="133">
        <f t="shared" si="9"/>
        <v>-0.157202802224229</v>
      </c>
      <c r="BZ22" s="134">
        <f t="shared" si="9"/>
        <v>-0.11307099199959847</v>
      </c>
      <c r="CA22" s="134">
        <f t="shared" si="9"/>
        <v>-0.22149867092052589</v>
      </c>
      <c r="CB22" s="131">
        <v>665.4230987266701</v>
      </c>
      <c r="CC22" s="131">
        <v>506.90299999999979</v>
      </c>
      <c r="CD22" s="132">
        <v>67.262984708833073</v>
      </c>
      <c r="CE22" s="132">
        <v>48.647120921305167</v>
      </c>
      <c r="CF22" s="131">
        <v>700.92896966492765</v>
      </c>
      <c r="CG22" s="131">
        <v>399.84905660377353</v>
      </c>
      <c r="CH22" s="132">
        <v>70.092896966492702</v>
      </c>
      <c r="CI22" s="132">
        <v>40.098391674550641</v>
      </c>
      <c r="CJ22" s="133">
        <f t="shared" si="10"/>
        <v>5.3358338485995249E-2</v>
      </c>
      <c r="CK22" s="133">
        <f t="shared" si="10"/>
        <v>-0.21119216772484339</v>
      </c>
      <c r="CL22" s="134">
        <f t="shared" si="10"/>
        <v>4.2072356287930157E-2</v>
      </c>
      <c r="CM22" s="134">
        <f t="shared" si="10"/>
        <v>-0.1757293974412899</v>
      </c>
      <c r="CN22" s="34" t="s">
        <v>91</v>
      </c>
    </row>
    <row r="23" spans="3:92" ht="15" customHeight="1">
      <c r="C23" s="34" t="s">
        <v>79</v>
      </c>
      <c r="D23" s="131">
        <v>566.79772698719705</v>
      </c>
      <c r="E23" s="131">
        <v>412.26003166070399</v>
      </c>
      <c r="F23" s="132">
        <v>58.336013863258501</v>
      </c>
      <c r="G23" s="132">
        <v>42.566159643613901</v>
      </c>
      <c r="H23" s="131">
        <v>539.65196832336642</v>
      </c>
      <c r="I23" s="131">
        <v>370.52899487247851</v>
      </c>
      <c r="J23" s="132">
        <v>55.900964002711412</v>
      </c>
      <c r="K23" s="132">
        <v>38.286385669917728</v>
      </c>
      <c r="L23" s="131">
        <v>529.11505623054427</v>
      </c>
      <c r="M23" s="131">
        <v>326.68363853135287</v>
      </c>
      <c r="N23" s="132">
        <v>53.392893680439414</v>
      </c>
      <c r="O23" s="132">
        <v>32.941953919426957</v>
      </c>
      <c r="P23" s="131">
        <v>597.38443624579804</v>
      </c>
      <c r="Q23" s="131">
        <v>331.8469158210018</v>
      </c>
      <c r="R23" s="132">
        <v>59.764696850586574</v>
      </c>
      <c r="S23" s="132">
        <v>33.165187636417848</v>
      </c>
      <c r="T23" s="133">
        <f t="shared" si="11"/>
        <v>-4.7893203115198513E-2</v>
      </c>
      <c r="U23" s="133">
        <f t="shared" si="11"/>
        <v>-0.10122503658703141</v>
      </c>
      <c r="V23" s="134">
        <f t="shared" si="11"/>
        <v>-4.1741793778624081E-2</v>
      </c>
      <c r="W23" s="134">
        <f t="shared" si="11"/>
        <v>-0.10054404742003209</v>
      </c>
      <c r="X23" s="133">
        <f t="shared" si="11"/>
        <v>-1.952538434272566E-2</v>
      </c>
      <c r="Y23" s="133">
        <f t="shared" si="11"/>
        <v>-0.1183317822569202</v>
      </c>
      <c r="Z23" s="134">
        <f t="shared" si="11"/>
        <v>-4.4866316118454486E-2</v>
      </c>
      <c r="AA23" s="134">
        <f t="shared" si="11"/>
        <v>-0.13959091872936913</v>
      </c>
      <c r="AB23" s="133">
        <f t="shared" si="11"/>
        <v>0.12902558566677347</v>
      </c>
      <c r="AC23" s="133">
        <f t="shared" si="1"/>
        <v>1.5805129736099044E-2</v>
      </c>
      <c r="AD23" s="134">
        <f t="shared" si="1"/>
        <v>0.11933803790974307</v>
      </c>
      <c r="AE23" s="134">
        <f t="shared" si="1"/>
        <v>6.776577902358083E-3</v>
      </c>
      <c r="AF23" s="131">
        <v>562.78840788958541</v>
      </c>
      <c r="AG23" s="131">
        <v>315.20142932514801</v>
      </c>
      <c r="AH23" s="132">
        <v>54.795051546650598</v>
      </c>
      <c r="AI23" s="132">
        <v>30.636580120268775</v>
      </c>
      <c r="AJ23" s="131">
        <v>618.66664258871367</v>
      </c>
      <c r="AK23" s="131">
        <v>320.29072711651577</v>
      </c>
      <c r="AL23" s="132">
        <v>57.68981506211118</v>
      </c>
      <c r="AM23" s="132">
        <v>29.969523280716516</v>
      </c>
      <c r="AN23" s="133">
        <f t="shared" si="2"/>
        <v>9.9288176365727621E-2</v>
      </c>
      <c r="AO23" s="133">
        <f t="shared" si="2"/>
        <v>1.6146176120660494E-2</v>
      </c>
      <c r="AP23" s="134">
        <f t="shared" si="2"/>
        <v>5.2828922206525908E-2</v>
      </c>
      <c r="AQ23" s="134">
        <f t="shared" si="2"/>
        <v>-2.1773214795307472E-2</v>
      </c>
      <c r="AR23" s="131">
        <v>544.8092630036997</v>
      </c>
      <c r="AS23" s="131">
        <v>315.87522218336869</v>
      </c>
      <c r="AT23" s="132">
        <v>54.955531575196403</v>
      </c>
      <c r="AU23" s="132">
        <v>31.806601709320894</v>
      </c>
      <c r="AV23" s="131">
        <v>606.71410069684032</v>
      </c>
      <c r="AW23" s="131">
        <v>316.58786308240053</v>
      </c>
      <c r="AX23" s="132">
        <v>60.080145149168288</v>
      </c>
      <c r="AY23" s="132">
        <v>31.401696396224128</v>
      </c>
      <c r="AZ23" s="133">
        <f t="shared" si="7"/>
        <v>0.11362662476008634</v>
      </c>
      <c r="BA23" s="133">
        <f t="shared" si="7"/>
        <v>2.2560835702971627E-3</v>
      </c>
      <c r="BB23" s="134">
        <f t="shared" si="7"/>
        <v>9.3250186597864326E-2</v>
      </c>
      <c r="BC23" s="134">
        <f t="shared" si="7"/>
        <v>-1.2730228673819899E-2</v>
      </c>
      <c r="BD23" s="131">
        <v>568.63408550434724</v>
      </c>
      <c r="BE23" s="131">
        <v>323.45493398535928</v>
      </c>
      <c r="BF23" s="132">
        <v>56.240182236888096</v>
      </c>
      <c r="BG23" s="132">
        <v>31.937496066585798</v>
      </c>
      <c r="BH23" s="131">
        <v>576.03828676417686</v>
      </c>
      <c r="BI23" s="131">
        <v>308.13249303897709</v>
      </c>
      <c r="BJ23" s="132">
        <v>57.903383881971244</v>
      </c>
      <c r="BK23" s="132">
        <v>31.002578024659005</v>
      </c>
      <c r="BL23" s="133">
        <f t="shared" si="8"/>
        <v>1.3021029601597789E-2</v>
      </c>
      <c r="BM23" s="133">
        <f t="shared" si="8"/>
        <v>-4.737117705267635E-2</v>
      </c>
      <c r="BN23" s="134">
        <f t="shared" si="8"/>
        <v>2.9573190891836187E-2</v>
      </c>
      <c r="BO23" s="134">
        <f t="shared" si="8"/>
        <v>-2.9273366953301627E-2</v>
      </c>
      <c r="BP23" s="131">
        <v>598.18965464722066</v>
      </c>
      <c r="BQ23" s="131">
        <v>332.37326948269953</v>
      </c>
      <c r="BR23" s="132">
        <v>59.340413741004376</v>
      </c>
      <c r="BS23" s="132">
        <v>32.92043357795589</v>
      </c>
      <c r="BT23" s="131">
        <v>584.2805114667442</v>
      </c>
      <c r="BU23" s="131">
        <v>311.45065488507782</v>
      </c>
      <c r="BV23" s="132">
        <v>59.31357780117105</v>
      </c>
      <c r="BW23" s="132">
        <v>31.644068100867695</v>
      </c>
      <c r="BX23" s="133">
        <f t="shared" si="9"/>
        <v>-2.3252062405992757E-2</v>
      </c>
      <c r="BY23" s="133">
        <f t="shared" si="9"/>
        <v>-6.2949149401169691E-2</v>
      </c>
      <c r="BZ23" s="134">
        <f t="shared" si="9"/>
        <v>-4.5223715409958842E-4</v>
      </c>
      <c r="CA23" s="134">
        <f t="shared" si="9"/>
        <v>-3.8771223169517199E-2</v>
      </c>
      <c r="CB23" s="131">
        <v>642.73893563506692</v>
      </c>
      <c r="CC23" s="131">
        <v>354.02793967112302</v>
      </c>
      <c r="CD23" s="132">
        <v>64.330010146505074</v>
      </c>
      <c r="CE23" s="132">
        <v>35.35845734348414</v>
      </c>
      <c r="CF23" s="131">
        <v>582.13851116850083</v>
      </c>
      <c r="CG23" s="131">
        <v>318.72630262556794</v>
      </c>
      <c r="CH23" s="132">
        <v>60.243854642944946</v>
      </c>
      <c r="CI23" s="132">
        <v>32.978259781233945</v>
      </c>
      <c r="CJ23" s="133">
        <f t="shared" si="10"/>
        <v>-9.4284663814070968E-2</v>
      </c>
      <c r="CK23" s="133">
        <f t="shared" si="10"/>
        <v>-9.9714268535835981E-2</v>
      </c>
      <c r="CL23" s="134">
        <f t="shared" si="10"/>
        <v>-6.351865162549053E-2</v>
      </c>
      <c r="CM23" s="134">
        <f t="shared" si="10"/>
        <v>-6.7316216291003372E-2</v>
      </c>
      <c r="CN23" s="34" t="s">
        <v>79</v>
      </c>
    </row>
    <row r="24" spans="3:92" ht="15" customHeight="1">
      <c r="C24" s="34" t="s">
        <v>170</v>
      </c>
      <c r="D24" s="131">
        <v>700.42645430130904</v>
      </c>
      <c r="E24" s="131">
        <v>469.28937091958801</v>
      </c>
      <c r="F24" s="132">
        <v>76.077483808162398</v>
      </c>
      <c r="G24" s="132">
        <v>52.595827608723603</v>
      </c>
      <c r="H24" s="131">
        <v>812.64253904892769</v>
      </c>
      <c r="I24" s="131">
        <v>481.14174112095287</v>
      </c>
      <c r="J24" s="132">
        <v>88.403549284421985</v>
      </c>
      <c r="K24" s="132">
        <v>49.41392425238309</v>
      </c>
      <c r="L24" s="131">
        <v>780.26742308793234</v>
      </c>
      <c r="M24" s="131">
        <v>503.24756625092073</v>
      </c>
      <c r="N24" s="132">
        <v>87.348846046532429</v>
      </c>
      <c r="O24" s="132">
        <v>57.930334250635639</v>
      </c>
      <c r="P24" s="131">
        <v>766.85872191987266</v>
      </c>
      <c r="Q24" s="131">
        <v>452.67609671562934</v>
      </c>
      <c r="R24" s="132">
        <v>77.670047450781382</v>
      </c>
      <c r="S24" s="132">
        <v>48.743586760200131</v>
      </c>
      <c r="T24" s="133">
        <f t="shared" si="11"/>
        <v>0.16021108862822242</v>
      </c>
      <c r="U24" s="133">
        <f t="shared" si="11"/>
        <v>2.525599541736856E-2</v>
      </c>
      <c r="V24" s="134">
        <f t="shared" si="11"/>
        <v>0.16201988892457453</v>
      </c>
      <c r="W24" s="134">
        <f t="shared" si="11"/>
        <v>-6.0497258071717464E-2</v>
      </c>
      <c r="X24" s="133">
        <f t="shared" si="11"/>
        <v>-3.9839307451078554E-2</v>
      </c>
      <c r="Y24" s="133">
        <f t="shared" si="11"/>
        <v>4.5944517468940127E-2</v>
      </c>
      <c r="Z24" s="134">
        <f t="shared" si="11"/>
        <v>-1.1930553087820539E-2</v>
      </c>
      <c r="AA24" s="134">
        <f t="shared" si="11"/>
        <v>0.17234838412660225</v>
      </c>
      <c r="AB24" s="133">
        <f t="shared" si="11"/>
        <v>-1.7184750729428599E-2</v>
      </c>
      <c r="AC24" s="133">
        <f t="shared" si="11"/>
        <v>-0.10049024163601483</v>
      </c>
      <c r="AD24" s="134">
        <f t="shared" si="11"/>
        <v>-0.11080625599329574</v>
      </c>
      <c r="AE24" s="134">
        <f t="shared" si="11"/>
        <v>-0.15858267709433604</v>
      </c>
      <c r="AF24" s="131">
        <v>696.59780016575996</v>
      </c>
      <c r="AG24" s="131">
        <v>450.79629629629636</v>
      </c>
      <c r="AH24" s="132">
        <v>55.061958468984692</v>
      </c>
      <c r="AI24" s="132">
        <v>39.720512820512802</v>
      </c>
      <c r="AJ24" s="131">
        <v>790.66223819958327</v>
      </c>
      <c r="AK24" s="131">
        <v>464.72222222222194</v>
      </c>
      <c r="AL24" s="132">
        <v>80.246316712793487</v>
      </c>
      <c r="AM24" s="132">
        <v>50.96599842767295</v>
      </c>
      <c r="AN24" s="133">
        <f t="shared" si="2"/>
        <v>0.13503407276256119</v>
      </c>
      <c r="AO24" s="133">
        <f t="shared" si="2"/>
        <v>3.0891837489215757E-2</v>
      </c>
      <c r="AP24" s="134">
        <f t="shared" si="2"/>
        <v>0.45738217353809962</v>
      </c>
      <c r="AQ24" s="134">
        <f>AM24/AI24-1</f>
        <v>0.28311531771947962</v>
      </c>
      <c r="AR24" s="131">
        <v>743.25480694971668</v>
      </c>
      <c r="AS24" s="131">
        <v>411.65723111880658</v>
      </c>
      <c r="AT24" s="132">
        <v>70.888464246649278</v>
      </c>
      <c r="AU24" s="132">
        <v>42.960654569939763</v>
      </c>
      <c r="AV24" s="131">
        <v>775.47907477382137</v>
      </c>
      <c r="AW24" s="131">
        <v>413.96773059784215</v>
      </c>
      <c r="AX24" s="132">
        <v>91.297536462733646</v>
      </c>
      <c r="AY24" s="132">
        <v>51.775250968943496</v>
      </c>
      <c r="AZ24" s="133">
        <f t="shared" si="7"/>
        <v>4.3355613072119326E-2</v>
      </c>
      <c r="BA24" s="133">
        <f t="shared" si="7"/>
        <v>5.6126779863820975E-3</v>
      </c>
      <c r="BB24" s="134">
        <f t="shared" si="7"/>
        <v>0.2879039972579045</v>
      </c>
      <c r="BC24" s="134">
        <f>AY24/AU24-1</f>
        <v>0.2051783541764618</v>
      </c>
      <c r="BD24" s="131">
        <v>743.2274739735235</v>
      </c>
      <c r="BE24" s="131">
        <v>462.82685772400544</v>
      </c>
      <c r="BF24" s="132">
        <v>67.986172130793008</v>
      </c>
      <c r="BG24" s="132">
        <v>46.91944973306353</v>
      </c>
      <c r="BH24" s="131">
        <v>742.53734099959047</v>
      </c>
      <c r="BI24" s="131">
        <v>428.09118549632228</v>
      </c>
      <c r="BJ24" s="132">
        <v>84.071064904993762</v>
      </c>
      <c r="BK24" s="132">
        <v>50.811281764758455</v>
      </c>
      <c r="BL24" s="133">
        <f t="shared" si="8"/>
        <v>-9.2856224789883424E-4</v>
      </c>
      <c r="BM24" s="133">
        <f t="shared" si="8"/>
        <v>-7.5051116087988201E-2</v>
      </c>
      <c r="BN24" s="134">
        <f t="shared" si="8"/>
        <v>0.23659065174689276</v>
      </c>
      <c r="BO24" s="134">
        <f>BK24/BG24-1</f>
        <v>8.2947094517018538E-2</v>
      </c>
      <c r="BP24" s="131">
        <v>776.57642015025658</v>
      </c>
      <c r="BQ24" s="131">
        <v>475.48995532925568</v>
      </c>
      <c r="BR24" s="132">
        <v>72.103274905110425</v>
      </c>
      <c r="BS24" s="132">
        <v>47.316875013988962</v>
      </c>
      <c r="BT24" s="131">
        <v>769.97841871950823</v>
      </c>
      <c r="BU24" s="131">
        <v>449.20436809139272</v>
      </c>
      <c r="BV24" s="132">
        <v>86.211512061322338</v>
      </c>
      <c r="BW24" s="132">
        <v>50.506326751491741</v>
      </c>
      <c r="BX24" s="133">
        <f t="shared" si="9"/>
        <v>-8.4962680549478531E-3</v>
      </c>
      <c r="BY24" s="133">
        <f t="shared" si="9"/>
        <v>-5.5281056819930785E-2</v>
      </c>
      <c r="BZ24" s="134">
        <f t="shared" si="9"/>
        <v>0.195667078572765</v>
      </c>
      <c r="CA24" s="134">
        <f>BW24/BS24-1</f>
        <v>6.7406221069329586E-2</v>
      </c>
      <c r="CB24" s="131">
        <v>742.53734099959047</v>
      </c>
      <c r="CC24" s="131">
        <v>428.09118549632228</v>
      </c>
      <c r="CD24" s="132">
        <v>84.071064904993762</v>
      </c>
      <c r="CE24" s="132">
        <v>50.811281764758455</v>
      </c>
      <c r="CF24" s="131">
        <v>787.62240322342177</v>
      </c>
      <c r="CG24" s="131">
        <v>480.57165079107472</v>
      </c>
      <c r="CH24" s="132">
        <v>88.154939201555521</v>
      </c>
      <c r="CI24" s="132">
        <v>51.926174132086452</v>
      </c>
      <c r="CJ24" s="133">
        <f t="shared" si="10"/>
        <v>6.0717568981970116E-2</v>
      </c>
      <c r="CK24" s="133">
        <f t="shared" si="10"/>
        <v>0.12259179135844023</v>
      </c>
      <c r="CL24" s="134">
        <f t="shared" si="10"/>
        <v>4.8576454945311154E-2</v>
      </c>
      <c r="CM24" s="134">
        <f>CI24/CE24-1</f>
        <v>2.1941827259733815E-2</v>
      </c>
      <c r="CN24" s="34" t="s">
        <v>170</v>
      </c>
    </row>
    <row r="25" spans="3:92" ht="15" customHeight="1">
      <c r="C25" s="141" t="s">
        <v>171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</row>
    <row r="26" spans="3:92" ht="12.75" customHeight="1"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W26"/>
      <c r="AX26"/>
      <c r="AY26"/>
      <c r="AZ26"/>
      <c r="BA26"/>
      <c r="BB26"/>
    </row>
    <row r="27" spans="3:92"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</row>
    <row r="29" spans="3:92" ht="34.5" hidden="1" customHeight="1">
      <c r="C29" s="121" t="s">
        <v>162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T29"/>
      <c r="U29"/>
      <c r="V29"/>
      <c r="W29"/>
      <c r="X29"/>
      <c r="Y29"/>
      <c r="Z29"/>
      <c r="AA29"/>
      <c r="AB29"/>
    </row>
    <row r="30" spans="3:92" ht="12.75" hidden="1" customHeight="1">
      <c r="C30" s="143"/>
      <c r="D30" s="124" t="s">
        <v>158</v>
      </c>
      <c r="E30" s="124"/>
      <c r="F30" s="124"/>
      <c r="G30" s="124"/>
      <c r="H30" s="124" t="s">
        <v>172</v>
      </c>
      <c r="I30" s="124"/>
      <c r="J30" s="124"/>
      <c r="K30" s="124"/>
      <c r="L30" s="124" t="str">
        <f>actualizaciones!$K$7</f>
        <v>var. Invierno 08-09/09-10</v>
      </c>
      <c r="M30" s="124"/>
      <c r="N30" s="124"/>
      <c r="O30" s="124"/>
      <c r="T30"/>
      <c r="U30"/>
      <c r="V30"/>
      <c r="W30"/>
      <c r="X30"/>
      <c r="Y30"/>
      <c r="Z30"/>
      <c r="AA30"/>
      <c r="AB30"/>
      <c r="AC30"/>
      <c r="AO30" s="113"/>
      <c r="AP30" s="113"/>
      <c r="AQ30" s="113"/>
      <c r="AR30" s="113"/>
      <c r="AS30" s="113"/>
      <c r="AT30" s="113"/>
      <c r="AU30" s="113"/>
      <c r="AV30" s="113"/>
    </row>
    <row r="31" spans="3:92" ht="12.75" hidden="1" customHeight="1">
      <c r="C31" s="129"/>
      <c r="D31" s="125" t="s">
        <v>166</v>
      </c>
      <c r="E31" s="125"/>
      <c r="F31" s="124" t="s">
        <v>167</v>
      </c>
      <c r="G31" s="124"/>
      <c r="H31" s="125" t="s">
        <v>166</v>
      </c>
      <c r="I31" s="125"/>
      <c r="J31" s="124" t="s">
        <v>167</v>
      </c>
      <c r="K31" s="124"/>
      <c r="L31" s="125" t="s">
        <v>166</v>
      </c>
      <c r="M31" s="125"/>
      <c r="N31" s="124" t="s">
        <v>167</v>
      </c>
      <c r="O31" s="124"/>
      <c r="T31"/>
      <c r="U31"/>
      <c r="V31"/>
      <c r="W31"/>
      <c r="X31"/>
      <c r="Y31"/>
      <c r="Z31"/>
      <c r="AA31"/>
      <c r="AB31"/>
      <c r="AC31"/>
      <c r="AO31" s="113"/>
      <c r="AP31" s="113"/>
      <c r="AQ31" s="113"/>
      <c r="AR31" s="113"/>
      <c r="AS31" s="113"/>
      <c r="AT31" s="113"/>
      <c r="AU31" s="113"/>
      <c r="AV31" s="113"/>
    </row>
    <row r="32" spans="3:92" hidden="1">
      <c r="C32" s="129"/>
      <c r="D32" s="130" t="s">
        <v>168</v>
      </c>
      <c r="E32" s="130" t="s">
        <v>169</v>
      </c>
      <c r="F32" s="129" t="s">
        <v>168</v>
      </c>
      <c r="G32" s="129" t="s">
        <v>169</v>
      </c>
      <c r="H32" s="130" t="s">
        <v>168</v>
      </c>
      <c r="I32" s="130" t="s">
        <v>169</v>
      </c>
      <c r="J32" s="129" t="s">
        <v>168</v>
      </c>
      <c r="K32" s="129" t="s">
        <v>169</v>
      </c>
      <c r="L32" s="130" t="s">
        <v>168</v>
      </c>
      <c r="M32" s="130" t="s">
        <v>169</v>
      </c>
      <c r="N32" s="129" t="s">
        <v>168</v>
      </c>
      <c r="O32" s="129" t="s">
        <v>169</v>
      </c>
      <c r="T32"/>
      <c r="U32"/>
      <c r="V32"/>
      <c r="W32"/>
      <c r="X32"/>
      <c r="Y32"/>
      <c r="Z32"/>
      <c r="AA32"/>
      <c r="AB32"/>
      <c r="AC32"/>
      <c r="AO32" s="113"/>
      <c r="AP32" s="113"/>
      <c r="AQ32" s="113"/>
      <c r="AR32" s="113"/>
      <c r="AS32" s="113"/>
      <c r="AT32" s="113"/>
      <c r="AU32" s="113"/>
      <c r="AV32" s="113"/>
    </row>
    <row r="33" spans="3:48" hidden="1">
      <c r="C33" s="144" t="s">
        <v>90</v>
      </c>
      <c r="D33" s="145">
        <v>979.1951271853593</v>
      </c>
      <c r="E33" s="145">
        <v>407.57417169968261</v>
      </c>
      <c r="F33" s="146">
        <v>86.161061915896028</v>
      </c>
      <c r="G33" s="146">
        <v>36.024027508913363</v>
      </c>
      <c r="H33" s="145">
        <v>918.17061630618616</v>
      </c>
      <c r="I33" s="145">
        <v>504.88012400565719</v>
      </c>
      <c r="J33" s="146">
        <v>73.199043934288696</v>
      </c>
      <c r="K33" s="146">
        <v>40.563018509856221</v>
      </c>
      <c r="L33" s="134">
        <f>H33/D33-1</f>
        <v>-6.2321093298926655E-2</v>
      </c>
      <c r="M33" s="134">
        <f>I33/E33-1</f>
        <v>0.23874415765892443</v>
      </c>
      <c r="N33" s="133">
        <f>J33/F33-1</f>
        <v>-0.15043939447101851</v>
      </c>
      <c r="O33" s="133">
        <f>K33/G33-1</f>
        <v>0.12599898775393115</v>
      </c>
      <c r="T33" s="147"/>
      <c r="U33" s="147"/>
      <c r="V33"/>
      <c r="W33"/>
      <c r="X33"/>
      <c r="Y33"/>
      <c r="Z33"/>
      <c r="AA33"/>
      <c r="AB33"/>
      <c r="AC33"/>
      <c r="AO33" s="113"/>
      <c r="AP33" s="113"/>
      <c r="AQ33" s="113"/>
      <c r="AR33" s="113"/>
      <c r="AS33" s="113"/>
      <c r="AT33" s="113"/>
      <c r="AU33" s="113"/>
      <c r="AV33" s="113"/>
    </row>
    <row r="34" spans="3:48" hidden="1">
      <c r="C34" s="144" t="s">
        <v>87</v>
      </c>
      <c r="D34" s="145">
        <v>443.90253052752922</v>
      </c>
      <c r="E34" s="145">
        <v>521.53346994535536</v>
      </c>
      <c r="F34" s="146">
        <v>59.023051150474764</v>
      </c>
      <c r="G34" s="146">
        <v>64.991913517194448</v>
      </c>
      <c r="H34" s="145">
        <v>523.42648033125727</v>
      </c>
      <c r="I34" s="145">
        <v>446.86011904761904</v>
      </c>
      <c r="J34" s="146">
        <v>65.274361076603824</v>
      </c>
      <c r="K34" s="146">
        <v>55.058672533920067</v>
      </c>
      <c r="L34" s="134">
        <f t="shared" ref="L34:O37" si="12">H34/D34-1</f>
        <v>0.179147322519704</v>
      </c>
      <c r="M34" s="134">
        <f t="shared" si="12"/>
        <v>-0.14318036176194093</v>
      </c>
      <c r="N34" s="133">
        <f t="shared" si="12"/>
        <v>0.10591302557693649</v>
      </c>
      <c r="O34" s="133">
        <f t="shared" si="12"/>
        <v>-0.15283810624603955</v>
      </c>
      <c r="T34" s="147"/>
      <c r="U34" s="147"/>
      <c r="V34"/>
      <c r="W34"/>
      <c r="X34"/>
      <c r="Y34"/>
      <c r="Z34"/>
      <c r="AA34"/>
      <c r="AB34"/>
      <c r="AC34"/>
      <c r="AO34" s="113"/>
      <c r="AP34" s="113"/>
      <c r="AQ34" s="113"/>
      <c r="AR34" s="113"/>
      <c r="AS34" s="113"/>
      <c r="AT34" s="113"/>
      <c r="AU34" s="113"/>
      <c r="AV34" s="113"/>
    </row>
    <row r="35" spans="3:48" hidden="1">
      <c r="C35" s="144" t="s">
        <v>91</v>
      </c>
      <c r="D35" s="145">
        <v>822.0057542493746</v>
      </c>
      <c r="E35" s="145">
        <v>509.72625448028691</v>
      </c>
      <c r="F35" s="146">
        <v>56.360650204198826</v>
      </c>
      <c r="G35" s="146">
        <v>35.075502528055246</v>
      </c>
      <c r="H35" s="145">
        <v>716.97558310059105</v>
      </c>
      <c r="I35" s="145">
        <v>374.83939393939403</v>
      </c>
      <c r="J35" s="146">
        <v>67.805046387796679</v>
      </c>
      <c r="K35" s="146">
        <v>34.678160919540225</v>
      </c>
      <c r="L35" s="134">
        <f t="shared" si="12"/>
        <v>-0.12777303638791826</v>
      </c>
      <c r="M35" s="134">
        <f t="shared" si="12"/>
        <v>-0.26462607989149489</v>
      </c>
      <c r="N35" s="133">
        <f t="shared" si="12"/>
        <v>0.20305649672482406</v>
      </c>
      <c r="O35" s="133">
        <f t="shared" si="12"/>
        <v>-1.1328180065195204E-2</v>
      </c>
      <c r="T35" s="147"/>
      <c r="U35" s="147"/>
      <c r="V35"/>
      <c r="W35"/>
      <c r="X35"/>
      <c r="Y35"/>
      <c r="Z35"/>
      <c r="AA35"/>
      <c r="AB35"/>
      <c r="AC35"/>
      <c r="AO35" s="113"/>
      <c r="AP35" s="113"/>
      <c r="AQ35" s="113"/>
      <c r="AR35" s="113"/>
      <c r="AS35" s="113"/>
      <c r="AT35" s="113"/>
      <c r="AU35" s="113"/>
      <c r="AV35" s="113"/>
    </row>
    <row r="36" spans="3:48" hidden="1">
      <c r="C36" s="144" t="s">
        <v>83</v>
      </c>
      <c r="D36" s="145">
        <v>804.26668709605076</v>
      </c>
      <c r="E36" s="145">
        <v>343.30374753451662</v>
      </c>
      <c r="F36" s="146">
        <v>70.499226596970431</v>
      </c>
      <c r="G36" s="146">
        <v>30.423876944590091</v>
      </c>
      <c r="H36" s="145">
        <v>744.49480972031517</v>
      </c>
      <c r="I36" s="145">
        <v>323.8104166666667</v>
      </c>
      <c r="J36" s="146">
        <v>74.142683660333617</v>
      </c>
      <c r="K36" s="146">
        <v>32.93685102776012</v>
      </c>
      <c r="L36" s="134">
        <f t="shared" si="12"/>
        <v>-7.4318479597299647E-2</v>
      </c>
      <c r="M36" s="134">
        <f t="shared" si="12"/>
        <v>-5.6781584843870747E-2</v>
      </c>
      <c r="N36" s="133">
        <f t="shared" si="12"/>
        <v>5.1680808985211657E-2</v>
      </c>
      <c r="O36" s="133">
        <f t="shared" si="12"/>
        <v>8.2598745970042575E-2</v>
      </c>
      <c r="T36" s="147"/>
      <c r="U36" s="147"/>
      <c r="V36"/>
      <c r="W36"/>
      <c r="X36"/>
      <c r="Y36"/>
      <c r="Z36"/>
      <c r="AA36"/>
      <c r="AB36"/>
      <c r="AC36"/>
      <c r="AO36" s="113"/>
      <c r="AP36" s="113"/>
      <c r="AQ36" s="113"/>
      <c r="AR36" s="113"/>
      <c r="AS36" s="113"/>
      <c r="AT36" s="113"/>
      <c r="AU36" s="113"/>
      <c r="AV36" s="113"/>
    </row>
    <row r="37" spans="3:48" hidden="1">
      <c r="C37" s="144" t="s">
        <v>95</v>
      </c>
      <c r="D37" s="145">
        <v>415.66037140377477</v>
      </c>
      <c r="E37" s="145">
        <v>331.60373341255723</v>
      </c>
      <c r="F37" s="146">
        <v>67.291315670791946</v>
      </c>
      <c r="G37" s="146">
        <v>55.079110124187899</v>
      </c>
      <c r="H37" s="145">
        <v>401.53551254392352</v>
      </c>
      <c r="I37" s="145">
        <v>324.68148977459271</v>
      </c>
      <c r="J37" s="146">
        <v>62.380421283826969</v>
      </c>
      <c r="K37" s="146">
        <v>50.197324821875014</v>
      </c>
      <c r="L37" s="134">
        <f t="shared" si="12"/>
        <v>-3.3981730835077162E-2</v>
      </c>
      <c r="M37" s="134">
        <f t="shared" si="12"/>
        <v>-2.0875047354645959E-2</v>
      </c>
      <c r="N37" s="133">
        <f t="shared" si="12"/>
        <v>-7.2979616136359282E-2</v>
      </c>
      <c r="O37" s="133">
        <f t="shared" si="12"/>
        <v>-8.8632247167861555E-2</v>
      </c>
      <c r="T37" s="147"/>
      <c r="U37" s="147"/>
      <c r="V37"/>
      <c r="W37"/>
      <c r="X37"/>
      <c r="Y37"/>
      <c r="Z37"/>
      <c r="AA37"/>
      <c r="AB37"/>
      <c r="AC37"/>
      <c r="AO37" s="113"/>
      <c r="AP37" s="113"/>
      <c r="AQ37" s="113"/>
      <c r="AR37" s="113"/>
      <c r="AS37" s="113"/>
      <c r="AT37" s="113"/>
      <c r="AU37" s="113"/>
      <c r="AV37" s="113"/>
    </row>
    <row r="38" spans="3:48" hidden="1">
      <c r="C38" s="148" t="s">
        <v>92</v>
      </c>
      <c r="D38" s="145">
        <v>443.3665272776347</v>
      </c>
      <c r="E38" s="145">
        <v>343.60704404603774</v>
      </c>
      <c r="F38" s="146">
        <v>68.759923463902425</v>
      </c>
      <c r="G38" s="146">
        <v>54.15721698935986</v>
      </c>
      <c r="H38" s="145">
        <v>413.71462626592819</v>
      </c>
      <c r="I38" s="145">
        <v>329.51171354450042</v>
      </c>
      <c r="J38" s="146">
        <v>62.780335197588769</v>
      </c>
      <c r="K38" s="146">
        <v>49.521470226096575</v>
      </c>
      <c r="L38" s="134">
        <f>H38/D38-1</f>
        <v>-6.6878979777240999E-2</v>
      </c>
      <c r="M38" s="134">
        <f>I38/E38-1</f>
        <v>-4.1021657575939452E-2</v>
      </c>
      <c r="N38" s="133">
        <f>J38/F38-1</f>
        <v>-8.6963276936351086E-2</v>
      </c>
      <c r="O38" s="133">
        <f>K38/G38-1</f>
        <v>-8.55979502080777E-2</v>
      </c>
      <c r="T38" s="147"/>
      <c r="U38" s="147"/>
      <c r="V38"/>
      <c r="W38"/>
      <c r="X38"/>
      <c r="Y38"/>
      <c r="Z38"/>
      <c r="AA38"/>
      <c r="AB38"/>
      <c r="AC38"/>
      <c r="AO38" s="113"/>
      <c r="AP38" s="113"/>
      <c r="AQ38" s="113"/>
      <c r="AR38" s="113"/>
      <c r="AS38" s="113"/>
      <c r="AT38" s="113"/>
      <c r="AU38" s="113"/>
      <c r="AV38" s="113"/>
    </row>
    <row r="39" spans="3:48" hidden="1">
      <c r="C39" s="148" t="s">
        <v>97</v>
      </c>
      <c r="D39" s="145">
        <v>126.58168481627142</v>
      </c>
      <c r="E39" s="145">
        <v>229.47387005649722</v>
      </c>
      <c r="F39" s="146">
        <v>37.792373524282461</v>
      </c>
      <c r="G39" s="146">
        <v>70.332251082251091</v>
      </c>
      <c r="H39" s="145">
        <v>145.24459769825907</v>
      </c>
      <c r="I39" s="145">
        <v>239.13978494623646</v>
      </c>
      <c r="J39" s="146">
        <v>45.143591176485913</v>
      </c>
      <c r="K39" s="146">
        <v>75.26226734348559</v>
      </c>
      <c r="L39" s="134">
        <f t="shared" ref="L39:O50" si="13">H39/D39-1</f>
        <v>0.14743770324337335</v>
      </c>
      <c r="M39" s="134">
        <f>I39/E39-1</f>
        <v>4.2122072057090731E-2</v>
      </c>
      <c r="N39" s="133">
        <f>J39/F39-1</f>
        <v>0.19451590272519215</v>
      </c>
      <c r="O39" s="133">
        <f>K39/G39-1</f>
        <v>7.0096096532855423E-2</v>
      </c>
      <c r="T39" s="147"/>
      <c r="U39" s="147"/>
      <c r="V39"/>
      <c r="W39"/>
      <c r="X39"/>
      <c r="Y39"/>
      <c r="Z39"/>
      <c r="AA39"/>
      <c r="AB39"/>
      <c r="AC39"/>
      <c r="AO39" s="113"/>
      <c r="AP39" s="113"/>
      <c r="AQ39" s="113"/>
      <c r="AR39" s="113"/>
      <c r="AS39" s="113"/>
      <c r="AT39" s="113"/>
      <c r="AU39" s="113"/>
      <c r="AV39" s="113"/>
    </row>
    <row r="40" spans="3:48" hidden="1">
      <c r="C40" s="144" t="s">
        <v>82</v>
      </c>
      <c r="D40" s="145">
        <v>739.04762211428942</v>
      </c>
      <c r="E40" s="145">
        <v>398.33291121122249</v>
      </c>
      <c r="F40" s="146">
        <v>69.782555577811792</v>
      </c>
      <c r="G40" s="146">
        <v>37.717435010762379</v>
      </c>
      <c r="H40" s="145">
        <v>799.19243972244249</v>
      </c>
      <c r="I40" s="145">
        <v>406.72480886035595</v>
      </c>
      <c r="J40" s="146">
        <v>73.725095564656414</v>
      </c>
      <c r="K40" s="146">
        <v>37.943171854450057</v>
      </c>
      <c r="L40" s="134">
        <f t="shared" si="13"/>
        <v>8.1381518333133895E-2</v>
      </c>
      <c r="M40" s="134">
        <f t="shared" si="13"/>
        <v>2.1067547804714426E-2</v>
      </c>
      <c r="N40" s="133">
        <f t="shared" si="13"/>
        <v>5.6497500760751773E-2</v>
      </c>
      <c r="O40" s="133">
        <f t="shared" si="13"/>
        <v>5.9849468454911126E-3</v>
      </c>
      <c r="T40" s="147"/>
      <c r="U40" s="147"/>
      <c r="V40"/>
      <c r="W40"/>
      <c r="X40"/>
      <c r="Y40"/>
      <c r="Z40"/>
      <c r="AA40"/>
      <c r="AB40"/>
      <c r="AC40"/>
      <c r="AO40" s="113"/>
      <c r="AP40" s="113"/>
      <c r="AQ40" s="113"/>
      <c r="AR40" s="113"/>
      <c r="AS40" s="113"/>
      <c r="AT40" s="113"/>
      <c r="AU40" s="113"/>
      <c r="AV40" s="113"/>
    </row>
    <row r="41" spans="3:48" hidden="1">
      <c r="C41" s="148" t="s">
        <v>80</v>
      </c>
      <c r="D41" s="145">
        <v>810.17096095108479</v>
      </c>
      <c r="E41" s="145">
        <v>509.22545051180634</v>
      </c>
      <c r="F41" s="146">
        <v>69.736234613511186</v>
      </c>
      <c r="G41" s="146">
        <v>42.621574622515958</v>
      </c>
      <c r="H41" s="145">
        <v>882.43771498505021</v>
      </c>
      <c r="I41" s="145">
        <v>480.48613451832819</v>
      </c>
      <c r="J41" s="146">
        <v>83.99623463351476</v>
      </c>
      <c r="K41" s="146">
        <v>45.238352180042313</v>
      </c>
      <c r="L41" s="134">
        <f t="shared" si="13"/>
        <v>8.9199388174971306E-2</v>
      </c>
      <c r="M41" s="134">
        <f t="shared" si="13"/>
        <v>-5.6437312715994836E-2</v>
      </c>
      <c r="N41" s="133">
        <f t="shared" si="13"/>
        <v>0.20448480046326933</v>
      </c>
      <c r="O41" s="133">
        <f t="shared" si="13"/>
        <v>6.1395609634374626E-2</v>
      </c>
      <c r="T41" s="147"/>
      <c r="U41" s="147"/>
      <c r="V41"/>
      <c r="W41"/>
      <c r="X41"/>
      <c r="Y41"/>
      <c r="Z41"/>
      <c r="AA41"/>
      <c r="AB41"/>
      <c r="AC41"/>
      <c r="AO41" s="113"/>
      <c r="AP41" s="113"/>
      <c r="AQ41" s="113"/>
      <c r="AR41" s="113"/>
      <c r="AS41" s="113"/>
      <c r="AT41" s="113"/>
      <c r="AU41" s="113"/>
      <c r="AV41" s="113"/>
    </row>
    <row r="42" spans="3:48" hidden="1">
      <c r="C42" s="148" t="s">
        <v>85</v>
      </c>
      <c r="D42" s="145">
        <v>757.02323696408735</v>
      </c>
      <c r="E42" s="145">
        <v>418.70950900348299</v>
      </c>
      <c r="F42" s="146">
        <v>67.98779070975128</v>
      </c>
      <c r="G42" s="146">
        <v>38.917293146857183</v>
      </c>
      <c r="H42" s="145">
        <v>774.83331041516021</v>
      </c>
      <c r="I42" s="145">
        <v>440.09954692400197</v>
      </c>
      <c r="J42" s="146">
        <v>61.340970407866806</v>
      </c>
      <c r="K42" s="146">
        <v>35.916588334575287</v>
      </c>
      <c r="L42" s="134">
        <f t="shared" si="13"/>
        <v>2.352645543946208E-2</v>
      </c>
      <c r="M42" s="134">
        <f t="shared" si="13"/>
        <v>5.1085627291882263E-2</v>
      </c>
      <c r="N42" s="133">
        <f t="shared" si="13"/>
        <v>-9.7764910912616854E-2</v>
      </c>
      <c r="O42" s="133">
        <f t="shared" si="13"/>
        <v>-7.7104664010380186E-2</v>
      </c>
      <c r="T42" s="147"/>
      <c r="U42" s="147"/>
      <c r="V42"/>
      <c r="W42"/>
      <c r="X42"/>
      <c r="Y42"/>
      <c r="Z42"/>
      <c r="AA42"/>
      <c r="AB42"/>
      <c r="AC42"/>
      <c r="AO42" s="113"/>
      <c r="AP42" s="113"/>
      <c r="AQ42" s="113"/>
      <c r="AR42" s="113"/>
      <c r="AS42" s="113"/>
      <c r="AT42" s="113"/>
      <c r="AU42" s="113"/>
      <c r="AV42" s="113"/>
    </row>
    <row r="43" spans="3:48" hidden="1">
      <c r="C43" s="148" t="s">
        <v>81</v>
      </c>
      <c r="D43" s="145">
        <v>653.95989790625913</v>
      </c>
      <c r="E43" s="145">
        <v>365.03725513871467</v>
      </c>
      <c r="F43" s="146">
        <v>62.14098577389796</v>
      </c>
      <c r="G43" s="146">
        <v>33.993300719366566</v>
      </c>
      <c r="H43" s="145">
        <v>819.17170478960895</v>
      </c>
      <c r="I43" s="145">
        <v>357.87200378457271</v>
      </c>
      <c r="J43" s="146">
        <v>75.311754166668351</v>
      </c>
      <c r="K43" s="146">
        <v>33.224460017361956</v>
      </c>
      <c r="L43" s="134">
        <f t="shared" si="13"/>
        <v>0.25263293271085541</v>
      </c>
      <c r="M43" s="134">
        <f t="shared" si="13"/>
        <v>-1.9628822136028679E-2</v>
      </c>
      <c r="N43" s="133">
        <f t="shared" si="13"/>
        <v>0.21194978207607895</v>
      </c>
      <c r="O43" s="133">
        <f t="shared" si="13"/>
        <v>-2.261741830697217E-2</v>
      </c>
      <c r="T43" s="147"/>
      <c r="U43" s="147"/>
      <c r="V43"/>
      <c r="W43"/>
      <c r="X43"/>
      <c r="Y43"/>
      <c r="Z43"/>
      <c r="AA43"/>
      <c r="AB43"/>
      <c r="AC43"/>
      <c r="AO43" s="113"/>
      <c r="AP43" s="113"/>
      <c r="AQ43" s="113"/>
      <c r="AR43" s="113"/>
      <c r="AS43" s="113"/>
      <c r="AT43" s="113"/>
      <c r="AU43" s="113"/>
      <c r="AV43" s="113"/>
    </row>
    <row r="44" spans="3:48" ht="12.75" hidden="1" customHeight="1">
      <c r="C44" s="148" t="s">
        <v>78</v>
      </c>
      <c r="D44" s="145">
        <v>777.34590543770071</v>
      </c>
      <c r="E44" s="145">
        <v>322.33624943536842</v>
      </c>
      <c r="F44" s="146">
        <v>86.093148666756136</v>
      </c>
      <c r="G44" s="146">
        <v>36.242235882000593</v>
      </c>
      <c r="H44" s="145">
        <v>730.99340685851075</v>
      </c>
      <c r="I44" s="145">
        <v>369.78181810812629</v>
      </c>
      <c r="J44" s="146">
        <v>83.267595085744915</v>
      </c>
      <c r="K44" s="146">
        <v>42.276603268477729</v>
      </c>
      <c r="L44" s="134">
        <f t="shared" si="13"/>
        <v>-5.9629179564649859E-2</v>
      </c>
      <c r="M44" s="134">
        <f t="shared" si="13"/>
        <v>0.14719278007319248</v>
      </c>
      <c r="N44" s="133">
        <f t="shared" si="13"/>
        <v>-3.2819726363455426E-2</v>
      </c>
      <c r="O44" s="133">
        <f t="shared" si="13"/>
        <v>0.16650096881782206</v>
      </c>
      <c r="T44" s="147"/>
      <c r="U44" s="147"/>
      <c r="V44"/>
      <c r="W44"/>
      <c r="X44"/>
      <c r="Y44"/>
      <c r="Z44"/>
      <c r="AA44"/>
      <c r="AB44"/>
      <c r="AC44"/>
      <c r="AO44" s="113"/>
      <c r="AP44" s="113"/>
      <c r="AQ44" s="113"/>
      <c r="AR44" s="113"/>
      <c r="AS44" s="113"/>
      <c r="AT44" s="113"/>
      <c r="AU44" s="113"/>
      <c r="AV44" s="113"/>
    </row>
    <row r="45" spans="3:48" hidden="1">
      <c r="C45" s="144" t="s">
        <v>84</v>
      </c>
      <c r="D45" s="145">
        <v>971.26677824266881</v>
      </c>
      <c r="E45" s="145">
        <v>320.91464646464635</v>
      </c>
      <c r="F45" s="146">
        <v>88.354352796604076</v>
      </c>
      <c r="G45" s="146">
        <v>28.808986216902422</v>
      </c>
      <c r="H45" s="145">
        <v>855.07126659640039</v>
      </c>
      <c r="I45" s="145">
        <v>366.51603498542278</v>
      </c>
      <c r="J45" s="146">
        <v>77.695571866568741</v>
      </c>
      <c r="K45" s="146">
        <v>33.506130063965877</v>
      </c>
      <c r="L45" s="134">
        <f t="shared" si="13"/>
        <v>-0.11963295177922495</v>
      </c>
      <c r="M45" s="134">
        <f t="shared" si="13"/>
        <v>0.14209818412198927</v>
      </c>
      <c r="N45" s="133">
        <f t="shared" si="13"/>
        <v>-0.12063673823260701</v>
      </c>
      <c r="O45" s="133">
        <f t="shared" si="13"/>
        <v>0.16304439912250746</v>
      </c>
      <c r="T45" s="147"/>
      <c r="U45" s="147"/>
      <c r="V45"/>
      <c r="W45"/>
      <c r="X45"/>
      <c r="Y45"/>
      <c r="Z45"/>
      <c r="AA45"/>
      <c r="AB45"/>
      <c r="AC45"/>
      <c r="AO45" s="113"/>
      <c r="AP45" s="113"/>
      <c r="AQ45" s="113"/>
      <c r="AR45" s="113"/>
      <c r="AS45" s="113"/>
      <c r="AT45" s="113"/>
      <c r="AU45" s="113"/>
      <c r="AV45" s="113"/>
    </row>
    <row r="46" spans="3:48" hidden="1">
      <c r="C46" s="149" t="s">
        <v>88</v>
      </c>
      <c r="D46" s="150">
        <v>647.18687516245416</v>
      </c>
      <c r="E46" s="150">
        <v>368.6297500970349</v>
      </c>
      <c r="F46" s="150">
        <v>65.09941098375333</v>
      </c>
      <c r="G46" s="150">
        <v>37.182187930313901</v>
      </c>
      <c r="H46" s="150">
        <v>646.39274393605513</v>
      </c>
      <c r="I46" s="150">
        <v>359.32228728728228</v>
      </c>
      <c r="J46" s="150">
        <v>64.301445686213071</v>
      </c>
      <c r="K46" s="150">
        <v>35.856282569163113</v>
      </c>
      <c r="L46" s="151">
        <f t="shared" si="13"/>
        <v>-1.2270508826367488E-3</v>
      </c>
      <c r="M46" s="151">
        <f t="shared" si="13"/>
        <v>-2.5248810784540887E-2</v>
      </c>
      <c r="N46" s="151">
        <f t="shared" si="13"/>
        <v>-1.2257642357768828E-2</v>
      </c>
      <c r="O46" s="151">
        <f t="shared" si="13"/>
        <v>-3.565969177595929E-2</v>
      </c>
      <c r="T46" s="147"/>
      <c r="U46" s="147"/>
      <c r="V46"/>
      <c r="W46"/>
      <c r="X46"/>
      <c r="Y46"/>
      <c r="Z46"/>
      <c r="AA46"/>
      <c r="AB46"/>
      <c r="AC46"/>
      <c r="AO46" s="113"/>
      <c r="AP46" s="113"/>
      <c r="AQ46" s="113"/>
      <c r="AR46" s="113"/>
      <c r="AS46" s="113"/>
      <c r="AT46" s="113"/>
      <c r="AU46" s="113"/>
      <c r="AV46" s="113"/>
    </row>
    <row r="47" spans="3:48" hidden="1">
      <c r="C47" s="144" t="s">
        <v>170</v>
      </c>
      <c r="D47" s="145">
        <v>897.78555186410449</v>
      </c>
      <c r="E47" s="145">
        <v>608.58259163432115</v>
      </c>
      <c r="F47" s="146">
        <v>97.851286306714428</v>
      </c>
      <c r="G47" s="146">
        <v>57.286682071330702</v>
      </c>
      <c r="H47" s="145">
        <v>743.25480694971668</v>
      </c>
      <c r="I47" s="145">
        <v>411.65723111880658</v>
      </c>
      <c r="J47" s="146">
        <v>70.888464246649278</v>
      </c>
      <c r="K47" s="146">
        <v>42.960654569939763</v>
      </c>
      <c r="L47" s="134">
        <f t="shared" si="13"/>
        <v>-0.17212433926290083</v>
      </c>
      <c r="M47" s="134">
        <f t="shared" si="13"/>
        <v>-0.32358033769365702</v>
      </c>
      <c r="N47" s="133">
        <f t="shared" si="13"/>
        <v>-0.27554897924949395</v>
      </c>
      <c r="O47" s="133">
        <f t="shared" si="13"/>
        <v>-0.25007605578470815</v>
      </c>
      <c r="T47" s="147"/>
      <c r="U47" s="147"/>
      <c r="V47"/>
      <c r="W47"/>
      <c r="X47"/>
      <c r="Y47"/>
      <c r="Z47"/>
      <c r="AA47"/>
      <c r="AB47"/>
      <c r="AC47"/>
      <c r="AO47" s="113"/>
      <c r="AP47" s="113"/>
      <c r="AQ47" s="113"/>
      <c r="AR47" s="113"/>
      <c r="AS47" s="113"/>
      <c r="AT47" s="113"/>
      <c r="AU47" s="113"/>
      <c r="AV47" s="113"/>
    </row>
    <row r="48" spans="3:48" hidden="1">
      <c r="C48" s="144" t="s">
        <v>89</v>
      </c>
      <c r="D48" s="145">
        <v>827.29914245573184</v>
      </c>
      <c r="E48" s="145">
        <v>316.19684628237286</v>
      </c>
      <c r="F48" s="146">
        <v>90.733033058980695</v>
      </c>
      <c r="G48" s="146">
        <v>34.477704903099479</v>
      </c>
      <c r="H48" s="145">
        <v>725.56655353510359</v>
      </c>
      <c r="I48" s="145">
        <v>340.69627457744036</v>
      </c>
      <c r="J48" s="146">
        <v>68.474520478811939</v>
      </c>
      <c r="K48" s="146">
        <v>32.371226770672841</v>
      </c>
      <c r="L48" s="134">
        <f t="shared" si="13"/>
        <v>-0.12296953266341848</v>
      </c>
      <c r="M48" s="134">
        <f t="shared" si="13"/>
        <v>7.7481570683310297E-2</v>
      </c>
      <c r="N48" s="133">
        <f t="shared" si="13"/>
        <v>-0.24531873155501904</v>
      </c>
      <c r="O48" s="133">
        <f t="shared" si="13"/>
        <v>-6.1096820056524948E-2</v>
      </c>
      <c r="T48" s="147"/>
      <c r="U48" s="147"/>
      <c r="V48"/>
      <c r="W48"/>
      <c r="X48"/>
      <c r="Y48"/>
      <c r="Z48"/>
      <c r="AA48"/>
      <c r="AB48"/>
      <c r="AC48"/>
      <c r="AO48" s="113"/>
      <c r="AP48" s="113"/>
      <c r="AQ48" s="113"/>
      <c r="AR48" s="113"/>
      <c r="AS48" s="113"/>
      <c r="AT48" s="113"/>
      <c r="AU48" s="113"/>
      <c r="AV48" s="113"/>
    </row>
    <row r="49" spans="3:48" hidden="1">
      <c r="C49" s="144" t="s">
        <v>86</v>
      </c>
      <c r="D49" s="145">
        <v>891.78770480625269</v>
      </c>
      <c r="E49" s="145">
        <v>342.44264116575579</v>
      </c>
      <c r="F49" s="146">
        <v>69.262715951950284</v>
      </c>
      <c r="G49" s="146">
        <v>26.486476472245705</v>
      </c>
      <c r="H49" s="145">
        <v>889.87997590412988</v>
      </c>
      <c r="I49" s="145">
        <v>372.15529086366774</v>
      </c>
      <c r="J49" s="146">
        <v>67.579024116157214</v>
      </c>
      <c r="K49" s="146">
        <v>27.729799893631178</v>
      </c>
      <c r="L49" s="134">
        <f t="shared" si="13"/>
        <v>-2.1392186636361998E-3</v>
      </c>
      <c r="M49" s="134">
        <f t="shared" si="13"/>
        <v>8.6766792817515537E-2</v>
      </c>
      <c r="N49" s="133">
        <f t="shared" si="13"/>
        <v>-2.4308775834910978E-2</v>
      </c>
      <c r="O49" s="133">
        <f t="shared" si="13"/>
        <v>4.6941820392316425E-2</v>
      </c>
      <c r="T49" s="147"/>
      <c r="U49" s="147"/>
      <c r="V49"/>
      <c r="W49"/>
      <c r="X49"/>
      <c r="Y49"/>
      <c r="Z49"/>
      <c r="AA49"/>
      <c r="AB49"/>
      <c r="AC49"/>
      <c r="AO49" s="113"/>
      <c r="AP49" s="113"/>
      <c r="AQ49" s="113"/>
      <c r="AR49" s="113"/>
      <c r="AS49" s="113"/>
      <c r="AT49" s="113"/>
      <c r="AU49" s="113"/>
      <c r="AV49" s="113"/>
    </row>
    <row r="50" spans="3:48" hidden="1">
      <c r="C50" s="144" t="s">
        <v>79</v>
      </c>
      <c r="D50" s="145">
        <v>514.05515924358713</v>
      </c>
      <c r="E50" s="145">
        <v>332.76342493717982</v>
      </c>
      <c r="F50" s="146">
        <v>52.43725686799263</v>
      </c>
      <c r="G50" s="146">
        <v>33.88232036437919</v>
      </c>
      <c r="H50" s="145">
        <v>544.8092630036997</v>
      </c>
      <c r="I50" s="145">
        <v>315.87522218336869</v>
      </c>
      <c r="J50" s="146">
        <v>54.955531575196403</v>
      </c>
      <c r="K50" s="146">
        <v>31.806601709320894</v>
      </c>
      <c r="L50" s="134">
        <f t="shared" si="13"/>
        <v>5.9826466493140718E-2</v>
      </c>
      <c r="M50" s="134">
        <f t="shared" si="13"/>
        <v>-5.0751379172754185E-2</v>
      </c>
      <c r="N50" s="133">
        <f t="shared" si="13"/>
        <v>4.8024531747405508E-2</v>
      </c>
      <c r="O50" s="133">
        <f t="shared" si="13"/>
        <v>-6.1262588652001515E-2</v>
      </c>
      <c r="T50" s="147"/>
      <c r="U50" s="147"/>
      <c r="V50"/>
      <c r="W50"/>
      <c r="X50"/>
      <c r="Y50"/>
      <c r="Z50"/>
      <c r="AA50"/>
      <c r="AB50"/>
      <c r="AC50"/>
      <c r="AO50" s="113"/>
      <c r="AP50" s="113"/>
      <c r="AQ50" s="113"/>
      <c r="AR50" s="113"/>
      <c r="AS50" s="113"/>
      <c r="AT50" s="113"/>
      <c r="AU50" s="113"/>
      <c r="AV50" s="113"/>
    </row>
    <row r="51" spans="3:48" ht="12.75" hidden="1" customHeight="1">
      <c r="C51" s="141" t="s">
        <v>173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T51"/>
      <c r="U51"/>
      <c r="V51"/>
      <c r="W51"/>
      <c r="X51"/>
      <c r="Y51"/>
      <c r="Z51"/>
      <c r="AA51"/>
      <c r="AB51"/>
    </row>
    <row r="52" spans="3:48" hidden="1">
      <c r="T52"/>
      <c r="U52"/>
      <c r="V52"/>
      <c r="W52"/>
      <c r="X52"/>
      <c r="Y52"/>
      <c r="Z52"/>
      <c r="AA52"/>
      <c r="AB52"/>
    </row>
    <row r="53" spans="3:48" hidden="1"/>
    <row r="54" spans="3:48" hidden="1"/>
    <row r="55" spans="3:48" hidden="1"/>
    <row r="56" spans="3:48" ht="36" hidden="1" customHeight="1">
      <c r="C56" s="121" t="s">
        <v>162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</row>
    <row r="57" spans="3:48" ht="12.75" hidden="1" customHeight="1">
      <c r="C57" s="143"/>
      <c r="D57" s="124" t="s">
        <v>174</v>
      </c>
      <c r="E57" s="124"/>
      <c r="F57" s="124"/>
      <c r="G57" s="124"/>
      <c r="H57" s="124" t="s">
        <v>163</v>
      </c>
      <c r="I57" s="124"/>
      <c r="J57" s="124"/>
      <c r="K57" s="124"/>
      <c r="L57" s="124" t="s">
        <v>175</v>
      </c>
      <c r="M57" s="124"/>
      <c r="N57" s="124"/>
      <c r="O57" s="124"/>
    </row>
    <row r="58" spans="3:48" hidden="1">
      <c r="C58" s="129"/>
      <c r="D58" s="125" t="s">
        <v>166</v>
      </c>
      <c r="E58" s="125"/>
      <c r="F58" s="124" t="s">
        <v>167</v>
      </c>
      <c r="G58" s="124"/>
      <c r="H58" s="125" t="s">
        <v>166</v>
      </c>
      <c r="I58" s="125"/>
      <c r="J58" s="124" t="s">
        <v>167</v>
      </c>
      <c r="K58" s="124"/>
      <c r="L58" s="125" t="s">
        <v>166</v>
      </c>
      <c r="M58" s="125"/>
      <c r="N58" s="124" t="s">
        <v>167</v>
      </c>
      <c r="O58" s="124"/>
    </row>
    <row r="59" spans="3:48" hidden="1">
      <c r="C59" s="129"/>
      <c r="D59" s="130" t="s">
        <v>168</v>
      </c>
      <c r="E59" s="130" t="s">
        <v>169</v>
      </c>
      <c r="F59" s="129" t="s">
        <v>168</v>
      </c>
      <c r="G59" s="129" t="s">
        <v>169</v>
      </c>
      <c r="H59" s="130" t="s">
        <v>168</v>
      </c>
      <c r="I59" s="130" t="s">
        <v>169</v>
      </c>
      <c r="J59" s="129" t="s">
        <v>168</v>
      </c>
      <c r="K59" s="129" t="s">
        <v>169</v>
      </c>
      <c r="L59" s="130" t="s">
        <v>168</v>
      </c>
      <c r="M59" s="130" t="s">
        <v>169</v>
      </c>
      <c r="N59" s="129" t="s">
        <v>168</v>
      </c>
      <c r="O59" s="129" t="s">
        <v>169</v>
      </c>
    </row>
    <row r="60" spans="3:48" hidden="1">
      <c r="C60" s="144" t="s">
        <v>90</v>
      </c>
      <c r="D60" s="145">
        <v>887.60289258426781</v>
      </c>
      <c r="E60" s="145">
        <v>419.73454189560368</v>
      </c>
      <c r="F60" s="146">
        <v>82.8280126749506</v>
      </c>
      <c r="G60" s="146">
        <v>39.753455997492601</v>
      </c>
      <c r="H60" s="145">
        <v>874.99371909159152</v>
      </c>
      <c r="I60" s="145">
        <v>482.54345451887804</v>
      </c>
      <c r="J60" s="146">
        <v>70.41258469084697</v>
      </c>
      <c r="K60" s="146">
        <v>39.27679280967611</v>
      </c>
      <c r="L60" s="134">
        <f>H60/D60-1</f>
        <v>-1.4205872466193203E-2</v>
      </c>
      <c r="M60" s="134">
        <f>I60/E60-1</f>
        <v>0.14963960873845883</v>
      </c>
      <c r="N60" s="133">
        <f>J60/F60-1</f>
        <v>-0.14989407065489557</v>
      </c>
      <c r="O60" s="133">
        <f>K60/G60-1</f>
        <v>-1.1990484244855493E-2</v>
      </c>
    </row>
    <row r="61" spans="3:48" hidden="1">
      <c r="C61" s="144" t="s">
        <v>87</v>
      </c>
      <c r="D61" s="145">
        <v>407.85299863470266</v>
      </c>
      <c r="E61" s="145">
        <v>450.66660564766732</v>
      </c>
      <c r="F61" s="146">
        <v>53.724606499190884</v>
      </c>
      <c r="G61" s="146">
        <v>58.061341831908081</v>
      </c>
      <c r="H61" s="145">
        <v>503.84312742273704</v>
      </c>
      <c r="I61" s="145">
        <v>486.97169811320759</v>
      </c>
      <c r="J61" s="146">
        <v>59.71474102787991</v>
      </c>
      <c r="K61" s="146">
        <v>55.864718614718612</v>
      </c>
      <c r="L61" s="134">
        <f t="shared" ref="L61:O77" si="14">H61/D61-1</f>
        <v>0.23535472120926793</v>
      </c>
      <c r="M61" s="134">
        <f t="shared" si="14"/>
        <v>8.0558648035092606E-2</v>
      </c>
      <c r="N61" s="133">
        <f t="shared" si="14"/>
        <v>0.11149703867592287</v>
      </c>
      <c r="O61" s="133">
        <f t="shared" si="14"/>
        <v>-3.7832801445561781E-2</v>
      </c>
    </row>
    <row r="62" spans="3:48" hidden="1">
      <c r="C62" s="144" t="s">
        <v>91</v>
      </c>
      <c r="D62" s="145">
        <v>786.32879357709885</v>
      </c>
      <c r="E62" s="145">
        <v>508.47504708097949</v>
      </c>
      <c r="F62" s="146">
        <v>55.284886930718812</v>
      </c>
      <c r="G62" s="146">
        <v>35.84232709411922</v>
      </c>
      <c r="H62" s="145">
        <v>720.46180588608922</v>
      </c>
      <c r="I62" s="145">
        <v>442.35626911314989</v>
      </c>
      <c r="J62" s="146">
        <v>73.62885695301965</v>
      </c>
      <c r="K62" s="146">
        <v>44.073887873248005</v>
      </c>
      <c r="L62" s="134">
        <f t="shared" si="14"/>
        <v>-8.3765198768028348E-2</v>
      </c>
      <c r="M62" s="134">
        <f t="shared" si="14"/>
        <v>-0.13003347626869788</v>
      </c>
      <c r="N62" s="133">
        <f t="shared" si="14"/>
        <v>0.33180804087180094</v>
      </c>
      <c r="O62" s="133">
        <f t="shared" si="14"/>
        <v>0.22966033308923639</v>
      </c>
    </row>
    <row r="63" spans="3:48" hidden="1">
      <c r="C63" s="144" t="s">
        <v>83</v>
      </c>
      <c r="D63" s="145">
        <v>831.40619991434016</v>
      </c>
      <c r="E63" s="145">
        <v>338.30536912751688</v>
      </c>
      <c r="F63" s="146">
        <v>72.343848641195066</v>
      </c>
      <c r="G63" s="146">
        <v>29.512587822014048</v>
      </c>
      <c r="H63" s="145">
        <v>729.27782004460607</v>
      </c>
      <c r="I63" s="145">
        <v>298.96162280701748</v>
      </c>
      <c r="J63" s="146">
        <v>73.191059195812471</v>
      </c>
      <c r="K63" s="146">
        <v>30.621406109613652</v>
      </c>
      <c r="L63" s="134">
        <f t="shared" si="14"/>
        <v>-0.12283812639388114</v>
      </c>
      <c r="M63" s="134">
        <f t="shared" si="14"/>
        <v>-0.116296547175607</v>
      </c>
      <c r="N63" s="133">
        <f t="shared" si="14"/>
        <v>1.1710885867011633E-2</v>
      </c>
      <c r="O63" s="133">
        <f t="shared" si="14"/>
        <v>3.7571028819523455E-2</v>
      </c>
    </row>
    <row r="64" spans="3:48" hidden="1">
      <c r="C64" s="144" t="s">
        <v>95</v>
      </c>
      <c r="D64" s="145">
        <v>424.25210073137987</v>
      </c>
      <c r="E64" s="145">
        <v>312.04387795666901</v>
      </c>
      <c r="F64" s="146">
        <v>66.938962912275485</v>
      </c>
      <c r="G64" s="146">
        <v>50.906910193427059</v>
      </c>
      <c r="H64" s="145">
        <v>415.2594717495237</v>
      </c>
      <c r="I64" s="145">
        <v>307.28274821833509</v>
      </c>
      <c r="J64" s="146">
        <v>61.893406797042623</v>
      </c>
      <c r="K64" s="146">
        <v>46.424012320755615</v>
      </c>
      <c r="L64" s="134">
        <f t="shared" si="14"/>
        <v>-2.1196427705021503E-2</v>
      </c>
      <c r="M64" s="134">
        <f t="shared" si="14"/>
        <v>-1.5257885427878981E-2</v>
      </c>
      <c r="N64" s="133">
        <f t="shared" si="14"/>
        <v>-7.5375474846318458E-2</v>
      </c>
      <c r="O64" s="133">
        <f t="shared" si="14"/>
        <v>-8.8060694621577396E-2</v>
      </c>
    </row>
    <row r="65" spans="3:15" hidden="1">
      <c r="C65" s="148" t="s">
        <v>92</v>
      </c>
      <c r="D65" s="145">
        <v>444.02889879688951</v>
      </c>
      <c r="E65" s="145">
        <v>323.7220863231135</v>
      </c>
      <c r="F65" s="146">
        <v>67.662271345634949</v>
      </c>
      <c r="G65" s="146">
        <v>50.448913117142752</v>
      </c>
      <c r="H65" s="145">
        <v>426.99722820006468</v>
      </c>
      <c r="I65" s="145">
        <v>310.49807610544229</v>
      </c>
      <c r="J65" s="146">
        <v>62.274384548519983</v>
      </c>
      <c r="K65" s="146">
        <v>45.739556127593772</v>
      </c>
      <c r="L65" s="134">
        <f t="shared" si="14"/>
        <v>-3.8357121896733903E-2</v>
      </c>
      <c r="M65" s="134">
        <f t="shared" si="14"/>
        <v>-4.0849885677778697E-2</v>
      </c>
      <c r="N65" s="133">
        <f t="shared" si="14"/>
        <v>-7.9629115162161201E-2</v>
      </c>
      <c r="O65" s="133">
        <f t="shared" si="14"/>
        <v>-9.3349027730564083E-2</v>
      </c>
    </row>
    <row r="66" spans="3:15" hidden="1">
      <c r="C66" s="148" t="s">
        <v>97</v>
      </c>
      <c r="D66" s="145">
        <v>136.02958466189958</v>
      </c>
      <c r="E66" s="145">
        <v>187.71961805555563</v>
      </c>
      <c r="F66" s="146">
        <v>44.373286975272038</v>
      </c>
      <c r="G66" s="146">
        <v>61.088418079096058</v>
      </c>
      <c r="H66" s="145">
        <v>133.55331693653068</v>
      </c>
      <c r="I66" s="145">
        <v>242.97619047619042</v>
      </c>
      <c r="J66" s="146">
        <v>42.120661495367386</v>
      </c>
      <c r="K66" s="146">
        <v>75.174953959484355</v>
      </c>
      <c r="L66" s="134">
        <f t="shared" si="14"/>
        <v>-1.8203890951542956E-2</v>
      </c>
      <c r="M66" s="134">
        <f t="shared" si="14"/>
        <v>0.29435694038265958</v>
      </c>
      <c r="N66" s="133">
        <f t="shared" si="14"/>
        <v>-5.0765350810274112E-2</v>
      </c>
      <c r="O66" s="133">
        <f t="shared" si="14"/>
        <v>0.23059257913913123</v>
      </c>
    </row>
    <row r="67" spans="3:15" hidden="1">
      <c r="C67" s="144" t="s">
        <v>82</v>
      </c>
      <c r="D67" s="145">
        <v>729.87651882780915</v>
      </c>
      <c r="E67" s="145">
        <v>403.76615575869278</v>
      </c>
      <c r="F67" s="146">
        <v>66.612086799720188</v>
      </c>
      <c r="G67" s="146">
        <v>36.686651894730296</v>
      </c>
      <c r="H67" s="145">
        <v>837.64087028077199</v>
      </c>
      <c r="I67" s="145">
        <v>410.93731921478275</v>
      </c>
      <c r="J67" s="146">
        <v>72.989453426955109</v>
      </c>
      <c r="K67" s="146">
        <v>36.320068230585377</v>
      </c>
      <c r="L67" s="134">
        <f t="shared" si="14"/>
        <v>0.14764737414218199</v>
      </c>
      <c r="M67" s="134">
        <f t="shared" si="14"/>
        <v>1.7760684876163113E-2</v>
      </c>
      <c r="N67" s="133">
        <f t="shared" si="14"/>
        <v>9.5738880639027135E-2</v>
      </c>
      <c r="O67" s="133">
        <f t="shared" si="14"/>
        <v>-9.9922899804758547E-3</v>
      </c>
    </row>
    <row r="68" spans="3:15" hidden="1">
      <c r="C68" s="148" t="s">
        <v>80</v>
      </c>
      <c r="D68" s="145">
        <v>818.42302603568294</v>
      </c>
      <c r="E68" s="145">
        <v>507.38282946383123</v>
      </c>
      <c r="F68" s="146">
        <v>64.548244612933345</v>
      </c>
      <c r="G68" s="146">
        <v>38.486687443527003</v>
      </c>
      <c r="H68" s="145">
        <v>928.35522816397452</v>
      </c>
      <c r="I68" s="145">
        <v>451.76242403698785</v>
      </c>
      <c r="J68" s="146">
        <v>89.722694635176993</v>
      </c>
      <c r="K68" s="146">
        <v>42.859512024021917</v>
      </c>
      <c r="L68" s="134">
        <f t="shared" si="14"/>
        <v>0.13432198096965386</v>
      </c>
      <c r="M68" s="134">
        <f t="shared" si="14"/>
        <v>-0.10962216732012664</v>
      </c>
      <c r="N68" s="133">
        <f t="shared" si="14"/>
        <v>0.39000983176542525</v>
      </c>
      <c r="O68" s="133">
        <f t="shared" si="14"/>
        <v>0.11361914654025052</v>
      </c>
    </row>
    <row r="69" spans="3:15" hidden="1">
      <c r="C69" s="148" t="s">
        <v>85</v>
      </c>
      <c r="D69" s="145">
        <v>753.55418585011012</v>
      </c>
      <c r="E69" s="145">
        <v>409.89713064713067</v>
      </c>
      <c r="F69" s="146">
        <v>66.210142633727401</v>
      </c>
      <c r="G69" s="146">
        <v>37.073256250552177</v>
      </c>
      <c r="H69" s="145">
        <v>778.55655440448731</v>
      </c>
      <c r="I69" s="145">
        <v>464.8672643946058</v>
      </c>
      <c r="J69" s="146">
        <v>55.777185987187131</v>
      </c>
      <c r="K69" s="146">
        <v>34.697826389165712</v>
      </c>
      <c r="L69" s="134">
        <f t="shared" si="14"/>
        <v>3.3179257741327683E-2</v>
      </c>
      <c r="M69" s="134">
        <f t="shared" si="14"/>
        <v>0.13410714454304729</v>
      </c>
      <c r="N69" s="133">
        <f t="shared" si="14"/>
        <v>-0.15757339029240702</v>
      </c>
      <c r="O69" s="133">
        <f t="shared" si="14"/>
        <v>-6.4073947142182397E-2</v>
      </c>
    </row>
    <row r="70" spans="3:15" hidden="1">
      <c r="C70" s="148" t="s">
        <v>81</v>
      </c>
      <c r="D70" s="145">
        <v>596.34565992717455</v>
      </c>
      <c r="E70" s="145">
        <v>398.10221443074283</v>
      </c>
      <c r="F70" s="146">
        <v>54.017929051560905</v>
      </c>
      <c r="G70" s="146">
        <v>34.881667437044165</v>
      </c>
      <c r="H70" s="145">
        <v>864.44476099874714</v>
      </c>
      <c r="I70" s="145">
        <v>363.08689558146284</v>
      </c>
      <c r="J70" s="146">
        <v>74.5354586795644</v>
      </c>
      <c r="K70" s="146">
        <v>31.810267842977701</v>
      </c>
      <c r="L70" s="134">
        <f t="shared" si="14"/>
        <v>0.44956997105388963</v>
      </c>
      <c r="M70" s="134">
        <f t="shared" si="14"/>
        <v>-8.7955599290873931E-2</v>
      </c>
      <c r="N70" s="133">
        <f t="shared" si="14"/>
        <v>0.37982814203075455</v>
      </c>
      <c r="O70" s="133">
        <f t="shared" si="14"/>
        <v>-8.8051971701463172E-2</v>
      </c>
    </row>
    <row r="71" spans="3:15" hidden="1">
      <c r="C71" s="148" t="s">
        <v>78</v>
      </c>
      <c r="D71" s="145">
        <v>803.11818321723388</v>
      </c>
      <c r="E71" s="145">
        <v>331.56333066653269</v>
      </c>
      <c r="F71" s="146">
        <v>88.468487370023396</v>
      </c>
      <c r="G71" s="146">
        <v>36.982886012450173</v>
      </c>
      <c r="H71" s="145">
        <v>796.20277408167999</v>
      </c>
      <c r="I71" s="145">
        <v>382.09146557652429</v>
      </c>
      <c r="J71" s="146">
        <v>85.356215060214481</v>
      </c>
      <c r="K71" s="146">
        <v>41.075571318744679</v>
      </c>
      <c r="L71" s="134">
        <f t="shared" si="14"/>
        <v>-8.6106992470912358E-3</v>
      </c>
      <c r="M71" s="134">
        <f t="shared" si="14"/>
        <v>0.15239361605041268</v>
      </c>
      <c r="N71" s="133">
        <f t="shared" si="14"/>
        <v>-3.5179445272887966E-2</v>
      </c>
      <c r="O71" s="133">
        <f t="shared" si="14"/>
        <v>0.11066430307566355</v>
      </c>
    </row>
    <row r="72" spans="3:15" hidden="1">
      <c r="C72" s="144" t="s">
        <v>84</v>
      </c>
      <c r="D72" s="145">
        <v>934.2856529391039</v>
      </c>
      <c r="E72" s="145">
        <v>323.13310961968699</v>
      </c>
      <c r="F72" s="146">
        <v>92.342186627702134</v>
      </c>
      <c r="G72" s="146">
        <v>31.780088008800874</v>
      </c>
      <c r="H72" s="145">
        <v>801.82846585017592</v>
      </c>
      <c r="I72" s="145">
        <v>388.08503401360542</v>
      </c>
      <c r="J72" s="146">
        <v>74.94213765789226</v>
      </c>
      <c r="K72" s="146">
        <v>36.553575069171394</v>
      </c>
      <c r="L72" s="134">
        <f t="shared" si="14"/>
        <v>-0.14177375695777861</v>
      </c>
      <c r="M72" s="134">
        <f t="shared" si="14"/>
        <v>0.20100671351927968</v>
      </c>
      <c r="N72" s="133">
        <f t="shared" si="14"/>
        <v>-0.18843011634500273</v>
      </c>
      <c r="O72" s="133">
        <f t="shared" si="14"/>
        <v>0.15020370802776251</v>
      </c>
    </row>
    <row r="73" spans="3:15" hidden="1">
      <c r="C73" s="149" t="s">
        <v>88</v>
      </c>
      <c r="D73" s="150">
        <v>619.50112204586367</v>
      </c>
      <c r="E73" s="150">
        <v>353.32309931673603</v>
      </c>
      <c r="F73" s="150">
        <v>62.431329898946792</v>
      </c>
      <c r="G73" s="150">
        <v>35.931389038883296</v>
      </c>
      <c r="H73" s="150">
        <v>632.96484255954954</v>
      </c>
      <c r="I73" s="150">
        <v>358.57791727140909</v>
      </c>
      <c r="J73" s="150">
        <v>63.178953647546869</v>
      </c>
      <c r="K73" s="150">
        <v>36.061272260270961</v>
      </c>
      <c r="L73" s="151">
        <f t="shared" si="14"/>
        <v>2.1733165662755738E-2</v>
      </c>
      <c r="M73" s="151">
        <f t="shared" si="14"/>
        <v>1.487255705849666E-2</v>
      </c>
      <c r="N73" s="151">
        <f t="shared" si="14"/>
        <v>1.1975137319839346E-2</v>
      </c>
      <c r="O73" s="151">
        <f>K73/G73-1</f>
        <v>3.6147564806667809E-3</v>
      </c>
    </row>
    <row r="74" spans="3:15" hidden="1">
      <c r="C74" s="144" t="s">
        <v>170</v>
      </c>
      <c r="D74" s="145">
        <v>788.75194846162287</v>
      </c>
      <c r="E74" s="145">
        <v>524.15316704695135</v>
      </c>
      <c r="F74" s="146">
        <v>85.984117986803554</v>
      </c>
      <c r="G74" s="146">
        <v>58.461952984841616</v>
      </c>
      <c r="H74" s="145">
        <v>743.2274739735235</v>
      </c>
      <c r="I74" s="145">
        <v>462.82685772400544</v>
      </c>
      <c r="J74" s="146">
        <v>67.986172130793008</v>
      </c>
      <c r="K74" s="146">
        <v>46.91944973306353</v>
      </c>
      <c r="L74" s="134">
        <f t="shared" si="14"/>
        <v>-5.7717099243799086E-2</v>
      </c>
      <c r="M74" s="134">
        <f t="shared" si="14"/>
        <v>-0.11700074172680253</v>
      </c>
      <c r="N74" s="133">
        <f t="shared" si="14"/>
        <v>-0.20931709573124646</v>
      </c>
      <c r="O74" s="133">
        <f t="shared" si="14"/>
        <v>-0.19743615569549822</v>
      </c>
    </row>
    <row r="75" spans="3:15" hidden="1">
      <c r="C75" s="144" t="s">
        <v>89</v>
      </c>
      <c r="D75" s="145">
        <v>804.64738307264099</v>
      </c>
      <c r="E75" s="145">
        <v>322.92407407407427</v>
      </c>
      <c r="F75" s="146">
        <v>80.994111585601331</v>
      </c>
      <c r="G75" s="146">
        <v>32.673599400412208</v>
      </c>
      <c r="H75" s="145">
        <v>695.62457649626117</v>
      </c>
      <c r="I75" s="145">
        <v>339.90872668997685</v>
      </c>
      <c r="J75" s="146">
        <v>67.279751785476023</v>
      </c>
      <c r="K75" s="146">
        <v>33.051898285876177</v>
      </c>
      <c r="L75" s="134">
        <f t="shared" si="14"/>
        <v>-0.1354914076276037</v>
      </c>
      <c r="M75" s="134">
        <f t="shared" si="14"/>
        <v>5.2596427394281386E-2</v>
      </c>
      <c r="N75" s="133">
        <f t="shared" si="14"/>
        <v>-0.16932539331122642</v>
      </c>
      <c r="O75" s="133">
        <f t="shared" si="14"/>
        <v>1.1578120941863501E-2</v>
      </c>
    </row>
    <row r="76" spans="3:15" hidden="1">
      <c r="C76" s="144" t="s">
        <v>86</v>
      </c>
      <c r="D76" s="145">
        <v>847.94923241955667</v>
      </c>
      <c r="E76" s="145">
        <v>333.3635828625234</v>
      </c>
      <c r="F76" s="146">
        <v>65.137522362557021</v>
      </c>
      <c r="G76" s="146">
        <v>25.34322094563155</v>
      </c>
      <c r="H76" s="145">
        <v>826.66588007862231</v>
      </c>
      <c r="I76" s="145">
        <v>354.78422206832875</v>
      </c>
      <c r="J76" s="146">
        <v>63.722350698934058</v>
      </c>
      <c r="K76" s="146">
        <v>26.791570791060945</v>
      </c>
      <c r="L76" s="134">
        <f t="shared" si="14"/>
        <v>-2.5099795515120649E-2</v>
      </c>
      <c r="M76" s="134">
        <f t="shared" si="14"/>
        <v>6.4256086468326146E-2</v>
      </c>
      <c r="N76" s="133">
        <f t="shared" si="14"/>
        <v>-2.1725905626960862E-2</v>
      </c>
      <c r="O76" s="133">
        <f t="shared" si="14"/>
        <v>5.7149398986676481E-2</v>
      </c>
    </row>
    <row r="77" spans="3:15" hidden="1">
      <c r="C77" s="144" t="s">
        <v>79</v>
      </c>
      <c r="D77" s="145">
        <v>497.83081041676871</v>
      </c>
      <c r="E77" s="145">
        <v>317.25212304073267</v>
      </c>
      <c r="F77" s="146">
        <v>50.023896297375359</v>
      </c>
      <c r="G77" s="146">
        <v>31.842892559183252</v>
      </c>
      <c r="H77" s="145">
        <v>568.63408550434724</v>
      </c>
      <c r="I77" s="145">
        <v>323.45493398535928</v>
      </c>
      <c r="J77" s="146">
        <v>56.240182236888096</v>
      </c>
      <c r="K77" s="146">
        <v>31.937496066585798</v>
      </c>
      <c r="L77" s="134">
        <f t="shared" si="14"/>
        <v>0.14222356994799945</v>
      </c>
      <c r="M77" s="134">
        <f t="shared" si="14"/>
        <v>1.9551676708023935E-2</v>
      </c>
      <c r="N77" s="133">
        <f t="shared" si="14"/>
        <v>0.12426632868737353</v>
      </c>
      <c r="O77" s="133">
        <f t="shared" si="14"/>
        <v>2.9709457841091691E-3</v>
      </c>
    </row>
    <row r="78" spans="3:15" hidden="1">
      <c r="C78" s="141" t="s">
        <v>173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</row>
    <row r="79" spans="3:15" hidden="1"/>
    <row r="80" spans="3:15" hidden="1"/>
    <row r="81" spans="3:15" hidden="1"/>
    <row r="82" spans="3:15" ht="36" hidden="1" customHeight="1">
      <c r="C82" s="152" t="s">
        <v>162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</row>
    <row r="83" spans="3:15" ht="15" hidden="1" customHeight="1">
      <c r="C83" s="153"/>
      <c r="D83" s="154" t="str">
        <f>actualizaciones!$U$7</f>
        <v>Ene-Sep 2009</v>
      </c>
      <c r="E83" s="154"/>
      <c r="F83" s="154"/>
      <c r="G83" s="154"/>
      <c r="H83" s="155" t="str">
        <f>actualizaciones!$V$7</f>
        <v>Ene-Sep 2010</v>
      </c>
      <c r="I83" s="155"/>
      <c r="J83" s="155"/>
      <c r="K83" s="155"/>
      <c r="L83" s="156" t="str">
        <f>actualizaciones!$W$7</f>
        <v>Var.10/09</v>
      </c>
      <c r="M83" s="156"/>
      <c r="N83" s="156"/>
      <c r="O83" s="156"/>
    </row>
    <row r="84" spans="3:15" ht="30" hidden="1" customHeight="1">
      <c r="C84" s="115"/>
      <c r="D84" s="157" t="s">
        <v>166</v>
      </c>
      <c r="E84" s="157"/>
      <c r="F84" s="154" t="s">
        <v>167</v>
      </c>
      <c r="G84" s="154"/>
      <c r="H84" s="157" t="s">
        <v>166</v>
      </c>
      <c r="I84" s="157"/>
      <c r="J84" s="154" t="s">
        <v>167</v>
      </c>
      <c r="K84" s="154"/>
      <c r="L84" s="158" t="s">
        <v>166</v>
      </c>
      <c r="M84" s="158"/>
      <c r="N84" s="155" t="s">
        <v>167</v>
      </c>
      <c r="O84" s="155"/>
    </row>
    <row r="85" spans="3:15" ht="15" hidden="1" customHeight="1">
      <c r="C85" s="115"/>
      <c r="D85" s="159" t="s">
        <v>168</v>
      </c>
      <c r="E85" s="159" t="s">
        <v>169</v>
      </c>
      <c r="F85" s="115" t="s">
        <v>168</v>
      </c>
      <c r="G85" s="115" t="s">
        <v>169</v>
      </c>
      <c r="H85" s="159" t="s">
        <v>168</v>
      </c>
      <c r="I85" s="159" t="s">
        <v>169</v>
      </c>
      <c r="J85" s="115" t="s">
        <v>168</v>
      </c>
      <c r="K85" s="115" t="s">
        <v>169</v>
      </c>
      <c r="L85" s="160" t="s">
        <v>168</v>
      </c>
      <c r="M85" s="160" t="s">
        <v>169</v>
      </c>
      <c r="N85" s="104" t="s">
        <v>168</v>
      </c>
      <c r="O85" s="104" t="s">
        <v>169</v>
      </c>
    </row>
    <row r="86" spans="3:15" ht="15" hidden="1" customHeight="1">
      <c r="C86" s="46" t="s">
        <v>90</v>
      </c>
      <c r="D86" s="161">
        <v>912.52158968111962</v>
      </c>
      <c r="E86" s="161">
        <v>415.40829218062544</v>
      </c>
      <c r="F86" s="162">
        <v>89.70274786856406</v>
      </c>
      <c r="G86" s="162">
        <v>40.363558754392734</v>
      </c>
      <c r="H86" s="161">
        <v>898.7529853742468</v>
      </c>
      <c r="I86" s="161">
        <v>434.43749929249537</v>
      </c>
      <c r="J86" s="162">
        <v>80.441682987117332</v>
      </c>
      <c r="K86" s="162">
        <v>39.144810877521678</v>
      </c>
      <c r="L86" s="17">
        <f>H86/D86-1</f>
        <v>-1.5088524438840123E-2</v>
      </c>
      <c r="M86" s="17">
        <f>I86/E86-1</f>
        <v>4.5808443090961992E-2</v>
      </c>
      <c r="N86" s="163">
        <f>J86/F86-1</f>
        <v>-0.10324170776815444</v>
      </c>
      <c r="O86" s="163">
        <f>K86/G86-1</f>
        <v>-3.019426221277921E-2</v>
      </c>
    </row>
    <row r="87" spans="3:15" ht="15" hidden="1" customHeight="1">
      <c r="C87" s="46" t="s">
        <v>87</v>
      </c>
      <c r="D87" s="161">
        <v>437.12296055952868</v>
      </c>
      <c r="E87" s="161">
        <v>466.25888280717908</v>
      </c>
      <c r="F87" s="162">
        <v>56.128629176904461</v>
      </c>
      <c r="G87" s="162">
        <v>59.073523613579276</v>
      </c>
      <c r="H87" s="161">
        <v>516.18619737763925</v>
      </c>
      <c r="I87" s="161">
        <v>518.35386473429958</v>
      </c>
      <c r="J87" s="162">
        <v>53.866595782218702</v>
      </c>
      <c r="K87" s="162">
        <v>53.462506228201292</v>
      </c>
      <c r="L87" s="17">
        <f t="shared" ref="L87:O103" si="15">H87/D87-1</f>
        <v>0.18087184602910722</v>
      </c>
      <c r="M87" s="17">
        <f t="shared" si="15"/>
        <v>0.11172973609312309</v>
      </c>
      <c r="N87" s="163">
        <f t="shared" si="15"/>
        <v>-4.030088437678303E-2</v>
      </c>
      <c r="O87" s="163">
        <f t="shared" si="15"/>
        <v>-9.4983624509714759E-2</v>
      </c>
    </row>
    <row r="88" spans="3:15" ht="15" hidden="1" customHeight="1">
      <c r="C88" s="46" t="s">
        <v>91</v>
      </c>
      <c r="D88" s="161">
        <v>807.04819729289477</v>
      </c>
      <c r="E88" s="161">
        <v>457.33696259073156</v>
      </c>
      <c r="F88" s="162">
        <v>65.645068679326329</v>
      </c>
      <c r="G88" s="162">
        <v>36.920915032679765</v>
      </c>
      <c r="H88" s="161">
        <v>707.40260389066259</v>
      </c>
      <c r="I88" s="161">
        <v>455.83573883161517</v>
      </c>
      <c r="J88" s="162">
        <v>70.499919753542827</v>
      </c>
      <c r="K88" s="162">
        <v>43.691765480895924</v>
      </c>
      <c r="L88" s="17">
        <f t="shared" si="15"/>
        <v>-0.12346919767180731</v>
      </c>
      <c r="M88" s="17">
        <f t="shared" si="15"/>
        <v>-3.2825331908713506E-3</v>
      </c>
      <c r="N88" s="163">
        <f t="shared" si="15"/>
        <v>7.3956066645801899E-2</v>
      </c>
      <c r="O88" s="163">
        <f t="shared" si="15"/>
        <v>0.18338793722265767</v>
      </c>
    </row>
    <row r="89" spans="3:15" ht="15" hidden="1" customHeight="1">
      <c r="C89" s="46" t="s">
        <v>83</v>
      </c>
      <c r="D89" s="161">
        <v>803.23932643457795</v>
      </c>
      <c r="E89" s="161">
        <v>344.66622162883874</v>
      </c>
      <c r="F89" s="162">
        <v>72.226915297004226</v>
      </c>
      <c r="G89" s="162">
        <v>31.030109982571069</v>
      </c>
      <c r="H89" s="161">
        <v>756.77250623120688</v>
      </c>
      <c r="I89" s="161">
        <v>364.49610591900279</v>
      </c>
      <c r="J89" s="162">
        <v>73.964391041115903</v>
      </c>
      <c r="K89" s="162">
        <v>36.078707986432335</v>
      </c>
      <c r="L89" s="17">
        <f t="shared" si="15"/>
        <v>-5.7849284359156261E-2</v>
      </c>
      <c r="M89" s="17">
        <f t="shared" si="15"/>
        <v>5.7533587702476741E-2</v>
      </c>
      <c r="N89" s="163">
        <f t="shared" si="15"/>
        <v>2.4055793286574811E-2</v>
      </c>
      <c r="O89" s="163">
        <f t="shared" si="15"/>
        <v>0.16269997130841474</v>
      </c>
    </row>
    <row r="90" spans="3:15" ht="15" hidden="1" customHeight="1">
      <c r="C90" s="164" t="s">
        <v>95</v>
      </c>
      <c r="D90" s="161">
        <v>463.99515144674507</v>
      </c>
      <c r="E90" s="161">
        <v>326.61419080501025</v>
      </c>
      <c r="F90" s="162">
        <v>69.862906325788202</v>
      </c>
      <c r="G90" s="162">
        <v>49.772459554444055</v>
      </c>
      <c r="H90" s="161">
        <v>480.05842170787668</v>
      </c>
      <c r="I90" s="161">
        <v>314.70347263615696</v>
      </c>
      <c r="J90" s="162">
        <v>68.397184642843442</v>
      </c>
      <c r="K90" s="162">
        <v>45.050132099561324</v>
      </c>
      <c r="L90" s="17">
        <f t="shared" si="15"/>
        <v>3.4619478697236472E-2</v>
      </c>
      <c r="M90" s="17">
        <f t="shared" si="15"/>
        <v>-3.646724026135173E-2</v>
      </c>
      <c r="N90" s="163">
        <f t="shared" si="15"/>
        <v>-2.0979970058928488E-2</v>
      </c>
      <c r="O90" s="163">
        <f t="shared" si="15"/>
        <v>-9.4878322211848332E-2</v>
      </c>
    </row>
    <row r="91" spans="3:15" ht="15" hidden="1" customHeight="1">
      <c r="C91" s="164" t="s">
        <v>92</v>
      </c>
      <c r="D91" s="161">
        <v>481.9472761547587</v>
      </c>
      <c r="E91" s="161">
        <v>335.61027785778242</v>
      </c>
      <c r="F91" s="162">
        <v>70.509327184736051</v>
      </c>
      <c r="G91" s="162">
        <v>49.36982214501667</v>
      </c>
      <c r="H91" s="161">
        <v>493.86187174388499</v>
      </c>
      <c r="I91" s="161">
        <v>318.7436361534904</v>
      </c>
      <c r="J91" s="162">
        <v>68.808209746526671</v>
      </c>
      <c r="K91" s="162">
        <v>44.507008098433595</v>
      </c>
      <c r="L91" s="17">
        <f t="shared" si="15"/>
        <v>2.4721782192001385E-2</v>
      </c>
      <c r="M91" s="17">
        <f t="shared" si="15"/>
        <v>-5.0256630434421301E-2</v>
      </c>
      <c r="N91" s="163">
        <f t="shared" si="15"/>
        <v>-2.4126133465327437E-2</v>
      </c>
      <c r="O91" s="163">
        <f t="shared" si="15"/>
        <v>-9.8497702347382754E-2</v>
      </c>
    </row>
    <row r="92" spans="3:15" ht="15" hidden="1" customHeight="1">
      <c r="C92" s="46" t="s">
        <v>97</v>
      </c>
      <c r="D92" s="161">
        <v>131.40842001407432</v>
      </c>
      <c r="E92" s="161">
        <v>199.12678571428577</v>
      </c>
      <c r="F92" s="162">
        <v>43.047585866679484</v>
      </c>
      <c r="G92" s="162">
        <v>61.813192904656333</v>
      </c>
      <c r="H92" s="161">
        <v>152.22648335268519</v>
      </c>
      <c r="I92" s="161">
        <v>228.90206185567013</v>
      </c>
      <c r="J92" s="162">
        <v>46.838917954672354</v>
      </c>
      <c r="K92" s="162">
        <v>70.487301587301602</v>
      </c>
      <c r="L92" s="17">
        <f t="shared" si="15"/>
        <v>0.15842259831128924</v>
      </c>
      <c r="M92" s="17">
        <f t="shared" si="15"/>
        <v>0.14952923603209767</v>
      </c>
      <c r="N92" s="163">
        <f t="shared" si="15"/>
        <v>8.8073047806555671E-2</v>
      </c>
      <c r="O92" s="163">
        <f t="shared" si="15"/>
        <v>0.14032778885932395</v>
      </c>
    </row>
    <row r="93" spans="3:15" ht="15" hidden="1" customHeight="1">
      <c r="C93" s="46" t="s">
        <v>82</v>
      </c>
      <c r="D93" s="161">
        <v>724.69884931782758</v>
      </c>
      <c r="E93" s="161">
        <v>403.03380487257209</v>
      </c>
      <c r="F93" s="162">
        <v>66.631490488341683</v>
      </c>
      <c r="G93" s="162">
        <v>36.865634665174227</v>
      </c>
      <c r="H93" s="161">
        <v>830.09968400419905</v>
      </c>
      <c r="I93" s="161">
        <v>414.86035925565579</v>
      </c>
      <c r="J93" s="162">
        <v>72.325517022147906</v>
      </c>
      <c r="K93" s="162">
        <v>36.640576508753746</v>
      </c>
      <c r="L93" s="17">
        <f t="shared" si="15"/>
        <v>0.14544087490353719</v>
      </c>
      <c r="M93" s="17">
        <f t="shared" si="15"/>
        <v>2.9343827341785644E-2</v>
      </c>
      <c r="N93" s="163">
        <f t="shared" si="15"/>
        <v>8.545548796934832E-2</v>
      </c>
      <c r="O93" s="163">
        <f t="shared" si="15"/>
        <v>-6.1048225119283428E-3</v>
      </c>
    </row>
    <row r="94" spans="3:15" ht="15" hidden="1" customHeight="1">
      <c r="C94" s="46" t="s">
        <v>80</v>
      </c>
      <c r="D94" s="161">
        <v>819.01448285924505</v>
      </c>
      <c r="E94" s="161">
        <v>509.10942106195449</v>
      </c>
      <c r="F94" s="162">
        <v>64.351137938940695</v>
      </c>
      <c r="G94" s="162">
        <v>38.359661020340141</v>
      </c>
      <c r="H94" s="161">
        <v>917.60071030246718</v>
      </c>
      <c r="I94" s="161">
        <v>462.42745140204556</v>
      </c>
      <c r="J94" s="162">
        <v>89.152772953310233</v>
      </c>
      <c r="K94" s="162">
        <v>43.936099895681281</v>
      </c>
      <c r="L94" s="17">
        <f t="shared" si="15"/>
        <v>0.12037177547709499</v>
      </c>
      <c r="M94" s="17">
        <f t="shared" si="15"/>
        <v>-9.1693391889183129E-2</v>
      </c>
      <c r="N94" s="163">
        <f t="shared" si="15"/>
        <v>0.385410978091832</v>
      </c>
      <c r="O94" s="163">
        <f t="shared" si="15"/>
        <v>0.14537247532985864</v>
      </c>
    </row>
    <row r="95" spans="3:15" ht="15" hidden="1" customHeight="1">
      <c r="C95" s="164" t="s">
        <v>85</v>
      </c>
      <c r="D95" s="161">
        <v>751.31258013787215</v>
      </c>
      <c r="E95" s="161">
        <v>411.9594998803542</v>
      </c>
      <c r="F95" s="162">
        <v>65.925769471701983</v>
      </c>
      <c r="G95" s="162">
        <v>37.195980252355035</v>
      </c>
      <c r="H95" s="161">
        <v>778.55655440448731</v>
      </c>
      <c r="I95" s="161">
        <v>464.8672643946058</v>
      </c>
      <c r="J95" s="162">
        <v>55.777185987187131</v>
      </c>
      <c r="K95" s="162">
        <v>34.697826389165712</v>
      </c>
      <c r="L95" s="17">
        <f t="shared" si="15"/>
        <v>3.6261836932925728E-2</v>
      </c>
      <c r="M95" s="17">
        <f t="shared" si="15"/>
        <v>0.12842952894548532</v>
      </c>
      <c r="N95" s="163">
        <f t="shared" si="15"/>
        <v>-0.15393955301304496</v>
      </c>
      <c r="O95" s="163">
        <f t="shared" si="15"/>
        <v>-6.7161931107627026E-2</v>
      </c>
    </row>
    <row r="96" spans="3:15" ht="15" hidden="1" customHeight="1">
      <c r="C96" s="164" t="s">
        <v>81</v>
      </c>
      <c r="D96" s="161">
        <v>598.85526608818645</v>
      </c>
      <c r="E96" s="161">
        <v>392.2852585329357</v>
      </c>
      <c r="F96" s="162">
        <v>55.177450656097371</v>
      </c>
      <c r="G96" s="162">
        <v>34.980851079370076</v>
      </c>
      <c r="H96" s="161">
        <v>856.03762308654814</v>
      </c>
      <c r="I96" s="161">
        <v>372.69497707700083</v>
      </c>
      <c r="J96" s="162">
        <v>72.862555993256478</v>
      </c>
      <c r="K96" s="162">
        <v>32.244924518211732</v>
      </c>
      <c r="L96" s="17">
        <f t="shared" si="15"/>
        <v>0.42945661758694365</v>
      </c>
      <c r="M96" s="17">
        <f t="shared" si="15"/>
        <v>-4.99388672651081E-2</v>
      </c>
      <c r="N96" s="163">
        <f t="shared" si="15"/>
        <v>0.32051327357228709</v>
      </c>
      <c r="O96" s="163">
        <f t="shared" si="15"/>
        <v>-7.8212121110222355E-2</v>
      </c>
    </row>
    <row r="97" spans="3:15" ht="15" hidden="1" customHeight="1">
      <c r="C97" s="164" t="s">
        <v>78</v>
      </c>
      <c r="D97" s="161">
        <v>778.64659143456186</v>
      </c>
      <c r="E97" s="161">
        <v>336.47927050331481</v>
      </c>
      <c r="F97" s="162">
        <v>86.02611066840764</v>
      </c>
      <c r="G97" s="162">
        <v>37.582326897403433</v>
      </c>
      <c r="H97" s="161">
        <v>780.44566375488648</v>
      </c>
      <c r="I97" s="161">
        <v>379.37283537679224</v>
      </c>
      <c r="J97" s="162">
        <v>83.157193849178981</v>
      </c>
      <c r="K97" s="162">
        <v>40.618076592804314</v>
      </c>
      <c r="L97" s="17">
        <f t="shared" si="15"/>
        <v>2.310512034747525E-3</v>
      </c>
      <c r="M97" s="17">
        <f t="shared" si="15"/>
        <v>0.12747758519957575</v>
      </c>
      <c r="N97" s="163">
        <f t="shared" si="15"/>
        <v>-3.3349372614171258E-2</v>
      </c>
      <c r="O97" s="163">
        <f t="shared" si="15"/>
        <v>8.0775990898281025E-2</v>
      </c>
    </row>
    <row r="98" spans="3:15" ht="15" hidden="1" customHeight="1">
      <c r="C98" s="164" t="s">
        <v>84</v>
      </c>
      <c r="D98" s="161">
        <v>947.38505469974405</v>
      </c>
      <c r="E98" s="161">
        <v>311.81185185185194</v>
      </c>
      <c r="F98" s="162">
        <v>93.030695599073539</v>
      </c>
      <c r="G98" s="162">
        <v>30.503333333333341</v>
      </c>
      <c r="H98" s="161">
        <v>781.46503147273859</v>
      </c>
      <c r="I98" s="161">
        <v>381.48458049886608</v>
      </c>
      <c r="J98" s="162">
        <v>74.804961710461413</v>
      </c>
      <c r="K98" s="162">
        <v>36.731665247483676</v>
      </c>
      <c r="L98" s="17">
        <f t="shared" si="15"/>
        <v>-0.17513472732540702</v>
      </c>
      <c r="M98" s="17">
        <f t="shared" si="15"/>
        <v>0.22344477361340664</v>
      </c>
      <c r="N98" s="163">
        <f t="shared" si="15"/>
        <v>-0.19591097079568254</v>
      </c>
      <c r="O98" s="163">
        <f t="shared" si="15"/>
        <v>0.20418528841056705</v>
      </c>
    </row>
    <row r="99" spans="3:15" ht="15" hidden="1" customHeight="1">
      <c r="C99" s="49" t="s">
        <v>88</v>
      </c>
      <c r="D99" s="165">
        <v>626.5962040470049</v>
      </c>
      <c r="E99" s="165">
        <v>358.49496500043227</v>
      </c>
      <c r="F99" s="165">
        <v>64.633349515594702</v>
      </c>
      <c r="G99" s="165">
        <v>37.18072566228809</v>
      </c>
      <c r="H99" s="165">
        <v>643.49693516063758</v>
      </c>
      <c r="I99" s="165">
        <v>360.7571754844401</v>
      </c>
      <c r="J99" s="165">
        <v>66.032695993682154</v>
      </c>
      <c r="K99" s="165">
        <v>37.128078215142395</v>
      </c>
      <c r="L99" s="70">
        <f t="shared" si="15"/>
        <v>2.697228455020273E-2</v>
      </c>
      <c r="M99" s="70">
        <f t="shared" si="15"/>
        <v>6.3102991809245168E-3</v>
      </c>
      <c r="N99" s="70">
        <f t="shared" si="15"/>
        <v>2.165053317791954E-2</v>
      </c>
      <c r="O99" s="70">
        <f>K99/G99-1</f>
        <v>-1.41598761745243E-3</v>
      </c>
    </row>
    <row r="100" spans="3:15" ht="15" hidden="1" customHeight="1">
      <c r="C100" s="164" t="s">
        <v>170</v>
      </c>
      <c r="D100" s="161">
        <v>779.55506892079177</v>
      </c>
      <c r="E100" s="161">
        <v>529.59256051318471</v>
      </c>
      <c r="F100" s="162">
        <v>86.666867261108109</v>
      </c>
      <c r="G100" s="162">
        <v>60.538067563025493</v>
      </c>
      <c r="H100" s="161">
        <v>776.57642015025658</v>
      </c>
      <c r="I100" s="161">
        <v>475.48995532925568</v>
      </c>
      <c r="J100" s="162">
        <v>72.103274905110425</v>
      </c>
      <c r="K100" s="162">
        <v>47.316875013988962</v>
      </c>
      <c r="L100" s="17">
        <f t="shared" si="15"/>
        <v>-3.8209600441169167E-3</v>
      </c>
      <c r="M100" s="17">
        <f t="shared" si="15"/>
        <v>-0.10215892219388922</v>
      </c>
      <c r="N100" s="163">
        <f t="shared" si="15"/>
        <v>-0.16804106132186369</v>
      </c>
      <c r="O100" s="163">
        <f>K100/G100-1</f>
        <v>-0.21839469083270779</v>
      </c>
    </row>
    <row r="101" spans="3:15" ht="15" hidden="1" customHeight="1">
      <c r="C101" s="46" t="s">
        <v>89</v>
      </c>
      <c r="D101" s="161">
        <v>796.53333129906582</v>
      </c>
      <c r="E101" s="161">
        <v>343.61955241460561</v>
      </c>
      <c r="F101" s="162">
        <v>78.693654417498024</v>
      </c>
      <c r="G101" s="162">
        <v>33.954027001862215</v>
      </c>
      <c r="H101" s="161">
        <v>700.0937403941324</v>
      </c>
      <c r="I101" s="161">
        <v>348.7428316494254</v>
      </c>
      <c r="J101" s="162">
        <v>68.625789572231128</v>
      </c>
      <c r="K101" s="162">
        <v>34.48272113013148</v>
      </c>
      <c r="L101" s="17">
        <f t="shared" si="15"/>
        <v>-0.12107414356113655</v>
      </c>
      <c r="M101" s="17">
        <f t="shared" si="15"/>
        <v>1.4909743053963753E-2</v>
      </c>
      <c r="N101" s="163">
        <f t="shared" si="15"/>
        <v>-0.1279374419677255</v>
      </c>
      <c r="O101" s="163">
        <f>K101/G101-1</f>
        <v>1.5570881422703353E-2</v>
      </c>
    </row>
    <row r="102" spans="3:15" ht="15" hidden="1" customHeight="1">
      <c r="C102" s="46" t="s">
        <v>86</v>
      </c>
      <c r="D102" s="161">
        <v>868.22093997906381</v>
      </c>
      <c r="E102" s="161">
        <v>329.92152351738241</v>
      </c>
      <c r="F102" s="162">
        <v>68.204814233014773</v>
      </c>
      <c r="G102" s="162">
        <v>25.780061521252804</v>
      </c>
      <c r="H102" s="161">
        <v>845.04074786228625</v>
      </c>
      <c r="I102" s="161">
        <v>338.26329522862784</v>
      </c>
      <c r="J102" s="162">
        <v>68.748126590157625</v>
      </c>
      <c r="K102" s="162">
        <v>27.138757077916946</v>
      </c>
      <c r="L102" s="17">
        <f t="shared" si="15"/>
        <v>-2.6698494645080229E-2</v>
      </c>
      <c r="M102" s="17">
        <f t="shared" si="15"/>
        <v>2.5284108845981201E-2</v>
      </c>
      <c r="N102" s="163">
        <f t="shared" si="15"/>
        <v>7.9658945376888113E-3</v>
      </c>
      <c r="O102" s="163">
        <f>K102/G102-1</f>
        <v>5.2703348110478609E-2</v>
      </c>
    </row>
    <row r="103" spans="3:15" ht="15" hidden="1" customHeight="1">
      <c r="C103" s="46" t="s">
        <v>79</v>
      </c>
      <c r="D103" s="161">
        <v>531.87546358210409</v>
      </c>
      <c r="E103" s="161">
        <v>331.8131864668137</v>
      </c>
      <c r="F103" s="162">
        <v>52.673235108988528</v>
      </c>
      <c r="G103" s="162">
        <v>32.866339726829814</v>
      </c>
      <c r="H103" s="161">
        <v>598.18965464722066</v>
      </c>
      <c r="I103" s="161">
        <v>332.37326948269953</v>
      </c>
      <c r="J103" s="162">
        <v>59.340413741004376</v>
      </c>
      <c r="K103" s="162">
        <v>32.92043357795589</v>
      </c>
      <c r="L103" s="17">
        <f t="shared" si="15"/>
        <v>0.12467992153369911</v>
      </c>
      <c r="M103" s="17">
        <f t="shared" si="15"/>
        <v>1.6879468289059396E-3</v>
      </c>
      <c r="N103" s="163">
        <f t="shared" si="15"/>
        <v>0.12657621310368516</v>
      </c>
      <c r="O103" s="163">
        <f>K103/G103-1</f>
        <v>1.6458739115969845E-3</v>
      </c>
    </row>
    <row r="104" spans="3:15" ht="15" hidden="1" customHeight="1">
      <c r="C104" s="166" t="s">
        <v>171</v>
      </c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</row>
    <row r="105" spans="3:15" hidden="1"/>
  </sheetData>
  <mergeCells count="101">
    <mergeCell ref="C104:O104"/>
    <mergeCell ref="D84:E84"/>
    <mergeCell ref="F84:G84"/>
    <mergeCell ref="H84:I84"/>
    <mergeCell ref="J84:K84"/>
    <mergeCell ref="L84:M84"/>
    <mergeCell ref="N84:O84"/>
    <mergeCell ref="N58:O58"/>
    <mergeCell ref="C78:O78"/>
    <mergeCell ref="C82:O82"/>
    <mergeCell ref="D83:G83"/>
    <mergeCell ref="H83:K83"/>
    <mergeCell ref="L83:O83"/>
    <mergeCell ref="C51:O51"/>
    <mergeCell ref="C56:O56"/>
    <mergeCell ref="D57:G57"/>
    <mergeCell ref="H57:K57"/>
    <mergeCell ref="L57:O57"/>
    <mergeCell ref="D58:E58"/>
    <mergeCell ref="F58:G58"/>
    <mergeCell ref="H58:I58"/>
    <mergeCell ref="J58:K58"/>
    <mergeCell ref="L58:M58"/>
    <mergeCell ref="C29:O29"/>
    <mergeCell ref="D30:G30"/>
    <mergeCell ref="H30:K30"/>
    <mergeCell ref="L30:O30"/>
    <mergeCell ref="D31:E31"/>
    <mergeCell ref="F31:G31"/>
    <mergeCell ref="H31:I31"/>
    <mergeCell ref="J31:K31"/>
    <mergeCell ref="L31:M31"/>
    <mergeCell ref="N31:O31"/>
    <mergeCell ref="CD5:CE5"/>
    <mergeCell ref="CF5:CG5"/>
    <mergeCell ref="CH5:CI5"/>
    <mergeCell ref="CJ5:CK5"/>
    <mergeCell ref="CL5:CM5"/>
    <mergeCell ref="C25:CM25"/>
    <mergeCell ref="BR5:BS5"/>
    <mergeCell ref="BT5:BU5"/>
    <mergeCell ref="BV5:BW5"/>
    <mergeCell ref="BX5:BY5"/>
    <mergeCell ref="BZ5:CA5"/>
    <mergeCell ref="CB5:CC5"/>
    <mergeCell ref="BF5:BG5"/>
    <mergeCell ref="BH5:BI5"/>
    <mergeCell ref="BJ5:BK5"/>
    <mergeCell ref="BL5:BM5"/>
    <mergeCell ref="BN5:BO5"/>
    <mergeCell ref="BP5:BQ5"/>
    <mergeCell ref="AT5:AU5"/>
    <mergeCell ref="AV5:AW5"/>
    <mergeCell ref="AX5:AY5"/>
    <mergeCell ref="AZ5:BA5"/>
    <mergeCell ref="BB5:BC5"/>
    <mergeCell ref="BD5:BE5"/>
    <mergeCell ref="AH5:AI5"/>
    <mergeCell ref="AJ5:AK5"/>
    <mergeCell ref="AL5:AM5"/>
    <mergeCell ref="AN5:AO5"/>
    <mergeCell ref="AP5:AQ5"/>
    <mergeCell ref="AR5:AS5"/>
    <mergeCell ref="V5:W5"/>
    <mergeCell ref="X5:Y5"/>
    <mergeCell ref="Z5:AA5"/>
    <mergeCell ref="AB5:AC5"/>
    <mergeCell ref="AD5:AE5"/>
    <mergeCell ref="AF5:AG5"/>
    <mergeCell ref="CJ4:CM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BL4:BO4"/>
    <mergeCell ref="BP4:BS4"/>
    <mergeCell ref="BT4:BW4"/>
    <mergeCell ref="BX4:CA4"/>
    <mergeCell ref="CB4:CE4"/>
    <mergeCell ref="CF4:CI4"/>
    <mergeCell ref="AN4:AQ4"/>
    <mergeCell ref="AR4:AU4"/>
    <mergeCell ref="AV4:AY4"/>
    <mergeCell ref="AZ4:BC4"/>
    <mergeCell ref="BD4:BG4"/>
    <mergeCell ref="BH4:BK4"/>
    <mergeCell ref="C3:CM3"/>
    <mergeCell ref="D4:G4"/>
    <mergeCell ref="H4:K4"/>
    <mergeCell ref="L4:O4"/>
    <mergeCell ref="P4:S4"/>
    <mergeCell ref="T4:W4"/>
    <mergeCell ref="X4:AA4"/>
    <mergeCell ref="AB4:AE4"/>
    <mergeCell ref="AF4:AI4"/>
    <mergeCell ref="AJ4:AM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3" fitToWidth="2" orientation="landscape" r:id="rId1"/>
  <headerFooter>
    <oddHeader>&amp;L&amp;G&amp;CEncuesta de Turismo Receptivo&amp;RAño 2011</oddHeader>
    <oddFooter>&amp;LTurismo de Tenerife&amp;R&amp;P</oddFooter>
  </headerFooter>
  <colBreaks count="1" manualBreakCount="1">
    <brk id="23" min="2" max="24" man="1"/>
  </col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K49"/>
  <sheetViews>
    <sheetView showGridLines="0" zoomScaleNormal="100" workbookViewId="0"/>
  </sheetViews>
  <sheetFormatPr baseColWidth="10" defaultRowHeight="12.75"/>
  <cols>
    <col min="3" max="3" width="34.42578125" customWidth="1"/>
    <col min="4" max="11" width="9.7109375" customWidth="1"/>
    <col min="12" max="12" width="9.42578125" hidden="1" customWidth="1"/>
    <col min="13" max="14" width="8.85546875" hidden="1" customWidth="1"/>
    <col min="15" max="17" width="10.7109375" hidden="1" customWidth="1"/>
    <col min="18" max="18" width="10.5703125" hidden="1" customWidth="1"/>
    <col min="19" max="20" width="10.140625" hidden="1" customWidth="1"/>
    <col min="21" max="22" width="12.140625" hidden="1" customWidth="1"/>
    <col min="23" max="23" width="11.42578125" hidden="1" customWidth="1"/>
    <col min="24" max="24" width="11.42578125" customWidth="1"/>
    <col min="25" max="33" width="12.140625" customWidth="1"/>
    <col min="34" max="34" width="9.85546875" hidden="1" customWidth="1"/>
    <col min="35" max="36" width="9.7109375" hidden="1" customWidth="1"/>
    <col min="37" max="37" width="15.85546875" hidden="1" customWidth="1"/>
    <col min="38" max="46" width="8.5703125" customWidth="1"/>
    <col min="47" max="58" width="8.42578125" customWidth="1"/>
    <col min="59" max="67" width="8.5703125" customWidth="1"/>
    <col min="275" max="275" width="34.85546875" bestFit="1" customWidth="1"/>
    <col min="276" max="276" width="10.42578125" customWidth="1"/>
    <col min="277" max="279" width="10.7109375" customWidth="1"/>
    <col min="280" max="287" width="8.7109375" customWidth="1"/>
    <col min="288" max="302" width="8.5703125" customWidth="1"/>
    <col min="303" max="314" width="8.42578125" customWidth="1"/>
    <col min="315" max="323" width="8.5703125" customWidth="1"/>
    <col min="531" max="531" width="34.85546875" bestFit="1" customWidth="1"/>
    <col min="532" max="532" width="10.42578125" customWidth="1"/>
    <col min="533" max="535" width="10.7109375" customWidth="1"/>
    <col min="536" max="543" width="8.7109375" customWidth="1"/>
    <col min="544" max="558" width="8.5703125" customWidth="1"/>
    <col min="559" max="570" width="8.42578125" customWidth="1"/>
    <col min="571" max="579" width="8.5703125" customWidth="1"/>
    <col min="787" max="787" width="34.85546875" bestFit="1" customWidth="1"/>
    <col min="788" max="788" width="10.42578125" customWidth="1"/>
    <col min="789" max="791" width="10.7109375" customWidth="1"/>
    <col min="792" max="799" width="8.7109375" customWidth="1"/>
    <col min="800" max="814" width="8.5703125" customWidth="1"/>
    <col min="815" max="826" width="8.42578125" customWidth="1"/>
    <col min="827" max="835" width="8.5703125" customWidth="1"/>
    <col min="1043" max="1043" width="34.85546875" bestFit="1" customWidth="1"/>
    <col min="1044" max="1044" width="10.42578125" customWidth="1"/>
    <col min="1045" max="1047" width="10.7109375" customWidth="1"/>
    <col min="1048" max="1055" width="8.7109375" customWidth="1"/>
    <col min="1056" max="1070" width="8.5703125" customWidth="1"/>
    <col min="1071" max="1082" width="8.42578125" customWidth="1"/>
    <col min="1083" max="1091" width="8.5703125" customWidth="1"/>
    <col min="1299" max="1299" width="34.85546875" bestFit="1" customWidth="1"/>
    <col min="1300" max="1300" width="10.42578125" customWidth="1"/>
    <col min="1301" max="1303" width="10.7109375" customWidth="1"/>
    <col min="1304" max="1311" width="8.7109375" customWidth="1"/>
    <col min="1312" max="1326" width="8.5703125" customWidth="1"/>
    <col min="1327" max="1338" width="8.42578125" customWidth="1"/>
    <col min="1339" max="1347" width="8.5703125" customWidth="1"/>
    <col min="1555" max="1555" width="34.85546875" bestFit="1" customWidth="1"/>
    <col min="1556" max="1556" width="10.42578125" customWidth="1"/>
    <col min="1557" max="1559" width="10.7109375" customWidth="1"/>
    <col min="1560" max="1567" width="8.7109375" customWidth="1"/>
    <col min="1568" max="1582" width="8.5703125" customWidth="1"/>
    <col min="1583" max="1594" width="8.42578125" customWidth="1"/>
    <col min="1595" max="1603" width="8.5703125" customWidth="1"/>
    <col min="1811" max="1811" width="34.85546875" bestFit="1" customWidth="1"/>
    <col min="1812" max="1812" width="10.42578125" customWidth="1"/>
    <col min="1813" max="1815" width="10.7109375" customWidth="1"/>
    <col min="1816" max="1823" width="8.7109375" customWidth="1"/>
    <col min="1824" max="1838" width="8.5703125" customWidth="1"/>
    <col min="1839" max="1850" width="8.42578125" customWidth="1"/>
    <col min="1851" max="1859" width="8.5703125" customWidth="1"/>
    <col min="2067" max="2067" width="34.85546875" bestFit="1" customWidth="1"/>
    <col min="2068" max="2068" width="10.42578125" customWidth="1"/>
    <col min="2069" max="2071" width="10.7109375" customWidth="1"/>
    <col min="2072" max="2079" width="8.7109375" customWidth="1"/>
    <col min="2080" max="2094" width="8.5703125" customWidth="1"/>
    <col min="2095" max="2106" width="8.42578125" customWidth="1"/>
    <col min="2107" max="2115" width="8.5703125" customWidth="1"/>
    <col min="2323" max="2323" width="34.85546875" bestFit="1" customWidth="1"/>
    <col min="2324" max="2324" width="10.42578125" customWidth="1"/>
    <col min="2325" max="2327" width="10.7109375" customWidth="1"/>
    <col min="2328" max="2335" width="8.7109375" customWidth="1"/>
    <col min="2336" max="2350" width="8.5703125" customWidth="1"/>
    <col min="2351" max="2362" width="8.42578125" customWidth="1"/>
    <col min="2363" max="2371" width="8.5703125" customWidth="1"/>
    <col min="2579" max="2579" width="34.85546875" bestFit="1" customWidth="1"/>
    <col min="2580" max="2580" width="10.42578125" customWidth="1"/>
    <col min="2581" max="2583" width="10.7109375" customWidth="1"/>
    <col min="2584" max="2591" width="8.7109375" customWidth="1"/>
    <col min="2592" max="2606" width="8.5703125" customWidth="1"/>
    <col min="2607" max="2618" width="8.42578125" customWidth="1"/>
    <col min="2619" max="2627" width="8.5703125" customWidth="1"/>
    <col min="2835" max="2835" width="34.85546875" bestFit="1" customWidth="1"/>
    <col min="2836" max="2836" width="10.42578125" customWidth="1"/>
    <col min="2837" max="2839" width="10.7109375" customWidth="1"/>
    <col min="2840" max="2847" width="8.7109375" customWidth="1"/>
    <col min="2848" max="2862" width="8.5703125" customWidth="1"/>
    <col min="2863" max="2874" width="8.42578125" customWidth="1"/>
    <col min="2875" max="2883" width="8.5703125" customWidth="1"/>
    <col min="3091" max="3091" width="34.85546875" bestFit="1" customWidth="1"/>
    <col min="3092" max="3092" width="10.42578125" customWidth="1"/>
    <col min="3093" max="3095" width="10.7109375" customWidth="1"/>
    <col min="3096" max="3103" width="8.7109375" customWidth="1"/>
    <col min="3104" max="3118" width="8.5703125" customWidth="1"/>
    <col min="3119" max="3130" width="8.42578125" customWidth="1"/>
    <col min="3131" max="3139" width="8.5703125" customWidth="1"/>
    <col min="3347" max="3347" width="34.85546875" bestFit="1" customWidth="1"/>
    <col min="3348" max="3348" width="10.42578125" customWidth="1"/>
    <col min="3349" max="3351" width="10.7109375" customWidth="1"/>
    <col min="3352" max="3359" width="8.7109375" customWidth="1"/>
    <col min="3360" max="3374" width="8.5703125" customWidth="1"/>
    <col min="3375" max="3386" width="8.42578125" customWidth="1"/>
    <col min="3387" max="3395" width="8.5703125" customWidth="1"/>
    <col min="3603" max="3603" width="34.85546875" bestFit="1" customWidth="1"/>
    <col min="3604" max="3604" width="10.42578125" customWidth="1"/>
    <col min="3605" max="3607" width="10.7109375" customWidth="1"/>
    <col min="3608" max="3615" width="8.7109375" customWidth="1"/>
    <col min="3616" max="3630" width="8.5703125" customWidth="1"/>
    <col min="3631" max="3642" width="8.42578125" customWidth="1"/>
    <col min="3643" max="3651" width="8.5703125" customWidth="1"/>
    <col min="3859" max="3859" width="34.85546875" bestFit="1" customWidth="1"/>
    <col min="3860" max="3860" width="10.42578125" customWidth="1"/>
    <col min="3861" max="3863" width="10.7109375" customWidth="1"/>
    <col min="3864" max="3871" width="8.7109375" customWidth="1"/>
    <col min="3872" max="3886" width="8.5703125" customWidth="1"/>
    <col min="3887" max="3898" width="8.42578125" customWidth="1"/>
    <col min="3899" max="3907" width="8.5703125" customWidth="1"/>
    <col min="4115" max="4115" width="34.85546875" bestFit="1" customWidth="1"/>
    <col min="4116" max="4116" width="10.42578125" customWidth="1"/>
    <col min="4117" max="4119" width="10.7109375" customWidth="1"/>
    <col min="4120" max="4127" width="8.7109375" customWidth="1"/>
    <col min="4128" max="4142" width="8.5703125" customWidth="1"/>
    <col min="4143" max="4154" width="8.42578125" customWidth="1"/>
    <col min="4155" max="4163" width="8.5703125" customWidth="1"/>
    <col min="4371" max="4371" width="34.85546875" bestFit="1" customWidth="1"/>
    <col min="4372" max="4372" width="10.42578125" customWidth="1"/>
    <col min="4373" max="4375" width="10.7109375" customWidth="1"/>
    <col min="4376" max="4383" width="8.7109375" customWidth="1"/>
    <col min="4384" max="4398" width="8.5703125" customWidth="1"/>
    <col min="4399" max="4410" width="8.42578125" customWidth="1"/>
    <col min="4411" max="4419" width="8.5703125" customWidth="1"/>
    <col min="4627" max="4627" width="34.85546875" bestFit="1" customWidth="1"/>
    <col min="4628" max="4628" width="10.42578125" customWidth="1"/>
    <col min="4629" max="4631" width="10.7109375" customWidth="1"/>
    <col min="4632" max="4639" width="8.7109375" customWidth="1"/>
    <col min="4640" max="4654" width="8.5703125" customWidth="1"/>
    <col min="4655" max="4666" width="8.42578125" customWidth="1"/>
    <col min="4667" max="4675" width="8.5703125" customWidth="1"/>
    <col min="4883" max="4883" width="34.85546875" bestFit="1" customWidth="1"/>
    <col min="4884" max="4884" width="10.42578125" customWidth="1"/>
    <col min="4885" max="4887" width="10.7109375" customWidth="1"/>
    <col min="4888" max="4895" width="8.7109375" customWidth="1"/>
    <col min="4896" max="4910" width="8.5703125" customWidth="1"/>
    <col min="4911" max="4922" width="8.42578125" customWidth="1"/>
    <col min="4923" max="4931" width="8.5703125" customWidth="1"/>
    <col min="5139" max="5139" width="34.85546875" bestFit="1" customWidth="1"/>
    <col min="5140" max="5140" width="10.42578125" customWidth="1"/>
    <col min="5141" max="5143" width="10.7109375" customWidth="1"/>
    <col min="5144" max="5151" width="8.7109375" customWidth="1"/>
    <col min="5152" max="5166" width="8.5703125" customWidth="1"/>
    <col min="5167" max="5178" width="8.42578125" customWidth="1"/>
    <col min="5179" max="5187" width="8.5703125" customWidth="1"/>
    <col min="5395" max="5395" width="34.85546875" bestFit="1" customWidth="1"/>
    <col min="5396" max="5396" width="10.42578125" customWidth="1"/>
    <col min="5397" max="5399" width="10.7109375" customWidth="1"/>
    <col min="5400" max="5407" width="8.7109375" customWidth="1"/>
    <col min="5408" max="5422" width="8.5703125" customWidth="1"/>
    <col min="5423" max="5434" width="8.42578125" customWidth="1"/>
    <col min="5435" max="5443" width="8.5703125" customWidth="1"/>
    <col min="5651" max="5651" width="34.85546875" bestFit="1" customWidth="1"/>
    <col min="5652" max="5652" width="10.42578125" customWidth="1"/>
    <col min="5653" max="5655" width="10.7109375" customWidth="1"/>
    <col min="5656" max="5663" width="8.7109375" customWidth="1"/>
    <col min="5664" max="5678" width="8.5703125" customWidth="1"/>
    <col min="5679" max="5690" width="8.42578125" customWidth="1"/>
    <col min="5691" max="5699" width="8.5703125" customWidth="1"/>
    <col min="5907" max="5907" width="34.85546875" bestFit="1" customWidth="1"/>
    <col min="5908" max="5908" width="10.42578125" customWidth="1"/>
    <col min="5909" max="5911" width="10.7109375" customWidth="1"/>
    <col min="5912" max="5919" width="8.7109375" customWidth="1"/>
    <col min="5920" max="5934" width="8.5703125" customWidth="1"/>
    <col min="5935" max="5946" width="8.42578125" customWidth="1"/>
    <col min="5947" max="5955" width="8.5703125" customWidth="1"/>
    <col min="6163" max="6163" width="34.85546875" bestFit="1" customWidth="1"/>
    <col min="6164" max="6164" width="10.42578125" customWidth="1"/>
    <col min="6165" max="6167" width="10.7109375" customWidth="1"/>
    <col min="6168" max="6175" width="8.7109375" customWidth="1"/>
    <col min="6176" max="6190" width="8.5703125" customWidth="1"/>
    <col min="6191" max="6202" width="8.42578125" customWidth="1"/>
    <col min="6203" max="6211" width="8.5703125" customWidth="1"/>
    <col min="6419" max="6419" width="34.85546875" bestFit="1" customWidth="1"/>
    <col min="6420" max="6420" width="10.42578125" customWidth="1"/>
    <col min="6421" max="6423" width="10.7109375" customWidth="1"/>
    <col min="6424" max="6431" width="8.7109375" customWidth="1"/>
    <col min="6432" max="6446" width="8.5703125" customWidth="1"/>
    <col min="6447" max="6458" width="8.42578125" customWidth="1"/>
    <col min="6459" max="6467" width="8.5703125" customWidth="1"/>
    <col min="6675" max="6675" width="34.85546875" bestFit="1" customWidth="1"/>
    <col min="6676" max="6676" width="10.42578125" customWidth="1"/>
    <col min="6677" max="6679" width="10.7109375" customWidth="1"/>
    <col min="6680" max="6687" width="8.7109375" customWidth="1"/>
    <col min="6688" max="6702" width="8.5703125" customWidth="1"/>
    <col min="6703" max="6714" width="8.42578125" customWidth="1"/>
    <col min="6715" max="6723" width="8.5703125" customWidth="1"/>
    <col min="6931" max="6931" width="34.85546875" bestFit="1" customWidth="1"/>
    <col min="6932" max="6932" width="10.42578125" customWidth="1"/>
    <col min="6933" max="6935" width="10.7109375" customWidth="1"/>
    <col min="6936" max="6943" width="8.7109375" customWidth="1"/>
    <col min="6944" max="6958" width="8.5703125" customWidth="1"/>
    <col min="6959" max="6970" width="8.42578125" customWidth="1"/>
    <col min="6971" max="6979" width="8.5703125" customWidth="1"/>
    <col min="7187" max="7187" width="34.85546875" bestFit="1" customWidth="1"/>
    <col min="7188" max="7188" width="10.42578125" customWidth="1"/>
    <col min="7189" max="7191" width="10.7109375" customWidth="1"/>
    <col min="7192" max="7199" width="8.7109375" customWidth="1"/>
    <col min="7200" max="7214" width="8.5703125" customWidth="1"/>
    <col min="7215" max="7226" width="8.42578125" customWidth="1"/>
    <col min="7227" max="7235" width="8.5703125" customWidth="1"/>
    <col min="7443" max="7443" width="34.85546875" bestFit="1" customWidth="1"/>
    <col min="7444" max="7444" width="10.42578125" customWidth="1"/>
    <col min="7445" max="7447" width="10.7109375" customWidth="1"/>
    <col min="7448" max="7455" width="8.7109375" customWidth="1"/>
    <col min="7456" max="7470" width="8.5703125" customWidth="1"/>
    <col min="7471" max="7482" width="8.42578125" customWidth="1"/>
    <col min="7483" max="7491" width="8.5703125" customWidth="1"/>
    <col min="7699" max="7699" width="34.85546875" bestFit="1" customWidth="1"/>
    <col min="7700" max="7700" width="10.42578125" customWidth="1"/>
    <col min="7701" max="7703" width="10.7109375" customWidth="1"/>
    <col min="7704" max="7711" width="8.7109375" customWidth="1"/>
    <col min="7712" max="7726" width="8.5703125" customWidth="1"/>
    <col min="7727" max="7738" width="8.42578125" customWidth="1"/>
    <col min="7739" max="7747" width="8.5703125" customWidth="1"/>
    <col min="7955" max="7955" width="34.85546875" bestFit="1" customWidth="1"/>
    <col min="7956" max="7956" width="10.42578125" customWidth="1"/>
    <col min="7957" max="7959" width="10.7109375" customWidth="1"/>
    <col min="7960" max="7967" width="8.7109375" customWidth="1"/>
    <col min="7968" max="7982" width="8.5703125" customWidth="1"/>
    <col min="7983" max="7994" width="8.42578125" customWidth="1"/>
    <col min="7995" max="8003" width="8.5703125" customWidth="1"/>
    <col min="8211" max="8211" width="34.85546875" bestFit="1" customWidth="1"/>
    <col min="8212" max="8212" width="10.42578125" customWidth="1"/>
    <col min="8213" max="8215" width="10.7109375" customWidth="1"/>
    <col min="8216" max="8223" width="8.7109375" customWidth="1"/>
    <col min="8224" max="8238" width="8.5703125" customWidth="1"/>
    <col min="8239" max="8250" width="8.42578125" customWidth="1"/>
    <col min="8251" max="8259" width="8.5703125" customWidth="1"/>
    <col min="8467" max="8467" width="34.85546875" bestFit="1" customWidth="1"/>
    <col min="8468" max="8468" width="10.42578125" customWidth="1"/>
    <col min="8469" max="8471" width="10.7109375" customWidth="1"/>
    <col min="8472" max="8479" width="8.7109375" customWidth="1"/>
    <col min="8480" max="8494" width="8.5703125" customWidth="1"/>
    <col min="8495" max="8506" width="8.42578125" customWidth="1"/>
    <col min="8507" max="8515" width="8.5703125" customWidth="1"/>
    <col min="8723" max="8723" width="34.85546875" bestFit="1" customWidth="1"/>
    <col min="8724" max="8724" width="10.42578125" customWidth="1"/>
    <col min="8725" max="8727" width="10.7109375" customWidth="1"/>
    <col min="8728" max="8735" width="8.7109375" customWidth="1"/>
    <col min="8736" max="8750" width="8.5703125" customWidth="1"/>
    <col min="8751" max="8762" width="8.42578125" customWidth="1"/>
    <col min="8763" max="8771" width="8.5703125" customWidth="1"/>
    <col min="8979" max="8979" width="34.85546875" bestFit="1" customWidth="1"/>
    <col min="8980" max="8980" width="10.42578125" customWidth="1"/>
    <col min="8981" max="8983" width="10.7109375" customWidth="1"/>
    <col min="8984" max="8991" width="8.7109375" customWidth="1"/>
    <col min="8992" max="9006" width="8.5703125" customWidth="1"/>
    <col min="9007" max="9018" width="8.42578125" customWidth="1"/>
    <col min="9019" max="9027" width="8.5703125" customWidth="1"/>
    <col min="9235" max="9235" width="34.85546875" bestFit="1" customWidth="1"/>
    <col min="9236" max="9236" width="10.42578125" customWidth="1"/>
    <col min="9237" max="9239" width="10.7109375" customWidth="1"/>
    <col min="9240" max="9247" width="8.7109375" customWidth="1"/>
    <col min="9248" max="9262" width="8.5703125" customWidth="1"/>
    <col min="9263" max="9274" width="8.42578125" customWidth="1"/>
    <col min="9275" max="9283" width="8.5703125" customWidth="1"/>
    <col min="9491" max="9491" width="34.85546875" bestFit="1" customWidth="1"/>
    <col min="9492" max="9492" width="10.42578125" customWidth="1"/>
    <col min="9493" max="9495" width="10.7109375" customWidth="1"/>
    <col min="9496" max="9503" width="8.7109375" customWidth="1"/>
    <col min="9504" max="9518" width="8.5703125" customWidth="1"/>
    <col min="9519" max="9530" width="8.42578125" customWidth="1"/>
    <col min="9531" max="9539" width="8.5703125" customWidth="1"/>
    <col min="9747" max="9747" width="34.85546875" bestFit="1" customWidth="1"/>
    <col min="9748" max="9748" width="10.42578125" customWidth="1"/>
    <col min="9749" max="9751" width="10.7109375" customWidth="1"/>
    <col min="9752" max="9759" width="8.7109375" customWidth="1"/>
    <col min="9760" max="9774" width="8.5703125" customWidth="1"/>
    <col min="9775" max="9786" width="8.42578125" customWidth="1"/>
    <col min="9787" max="9795" width="8.5703125" customWidth="1"/>
    <col min="10003" max="10003" width="34.85546875" bestFit="1" customWidth="1"/>
    <col min="10004" max="10004" width="10.42578125" customWidth="1"/>
    <col min="10005" max="10007" width="10.7109375" customWidth="1"/>
    <col min="10008" max="10015" width="8.7109375" customWidth="1"/>
    <col min="10016" max="10030" width="8.5703125" customWidth="1"/>
    <col min="10031" max="10042" width="8.42578125" customWidth="1"/>
    <col min="10043" max="10051" width="8.5703125" customWidth="1"/>
    <col min="10259" max="10259" width="34.85546875" bestFit="1" customWidth="1"/>
    <col min="10260" max="10260" width="10.42578125" customWidth="1"/>
    <col min="10261" max="10263" width="10.7109375" customWidth="1"/>
    <col min="10264" max="10271" width="8.7109375" customWidth="1"/>
    <col min="10272" max="10286" width="8.5703125" customWidth="1"/>
    <col min="10287" max="10298" width="8.42578125" customWidth="1"/>
    <col min="10299" max="10307" width="8.5703125" customWidth="1"/>
    <col min="10515" max="10515" width="34.85546875" bestFit="1" customWidth="1"/>
    <col min="10516" max="10516" width="10.42578125" customWidth="1"/>
    <col min="10517" max="10519" width="10.7109375" customWidth="1"/>
    <col min="10520" max="10527" width="8.7109375" customWidth="1"/>
    <col min="10528" max="10542" width="8.5703125" customWidth="1"/>
    <col min="10543" max="10554" width="8.42578125" customWidth="1"/>
    <col min="10555" max="10563" width="8.5703125" customWidth="1"/>
    <col min="10771" max="10771" width="34.85546875" bestFit="1" customWidth="1"/>
    <col min="10772" max="10772" width="10.42578125" customWidth="1"/>
    <col min="10773" max="10775" width="10.7109375" customWidth="1"/>
    <col min="10776" max="10783" width="8.7109375" customWidth="1"/>
    <col min="10784" max="10798" width="8.5703125" customWidth="1"/>
    <col min="10799" max="10810" width="8.42578125" customWidth="1"/>
    <col min="10811" max="10819" width="8.5703125" customWidth="1"/>
    <col min="11027" max="11027" width="34.85546875" bestFit="1" customWidth="1"/>
    <col min="11028" max="11028" width="10.42578125" customWidth="1"/>
    <col min="11029" max="11031" width="10.7109375" customWidth="1"/>
    <col min="11032" max="11039" width="8.7109375" customWidth="1"/>
    <col min="11040" max="11054" width="8.5703125" customWidth="1"/>
    <col min="11055" max="11066" width="8.42578125" customWidth="1"/>
    <col min="11067" max="11075" width="8.5703125" customWidth="1"/>
    <col min="11283" max="11283" width="34.85546875" bestFit="1" customWidth="1"/>
    <col min="11284" max="11284" width="10.42578125" customWidth="1"/>
    <col min="11285" max="11287" width="10.7109375" customWidth="1"/>
    <col min="11288" max="11295" width="8.7109375" customWidth="1"/>
    <col min="11296" max="11310" width="8.5703125" customWidth="1"/>
    <col min="11311" max="11322" width="8.42578125" customWidth="1"/>
    <col min="11323" max="11331" width="8.5703125" customWidth="1"/>
    <col min="11539" max="11539" width="34.85546875" bestFit="1" customWidth="1"/>
    <col min="11540" max="11540" width="10.42578125" customWidth="1"/>
    <col min="11541" max="11543" width="10.7109375" customWidth="1"/>
    <col min="11544" max="11551" width="8.7109375" customWidth="1"/>
    <col min="11552" max="11566" width="8.5703125" customWidth="1"/>
    <col min="11567" max="11578" width="8.42578125" customWidth="1"/>
    <col min="11579" max="11587" width="8.5703125" customWidth="1"/>
    <col min="11795" max="11795" width="34.85546875" bestFit="1" customWidth="1"/>
    <col min="11796" max="11796" width="10.42578125" customWidth="1"/>
    <col min="11797" max="11799" width="10.7109375" customWidth="1"/>
    <col min="11800" max="11807" width="8.7109375" customWidth="1"/>
    <col min="11808" max="11822" width="8.5703125" customWidth="1"/>
    <col min="11823" max="11834" width="8.42578125" customWidth="1"/>
    <col min="11835" max="11843" width="8.5703125" customWidth="1"/>
    <col min="12051" max="12051" width="34.85546875" bestFit="1" customWidth="1"/>
    <col min="12052" max="12052" width="10.42578125" customWidth="1"/>
    <col min="12053" max="12055" width="10.7109375" customWidth="1"/>
    <col min="12056" max="12063" width="8.7109375" customWidth="1"/>
    <col min="12064" max="12078" width="8.5703125" customWidth="1"/>
    <col min="12079" max="12090" width="8.42578125" customWidth="1"/>
    <col min="12091" max="12099" width="8.5703125" customWidth="1"/>
    <col min="12307" max="12307" width="34.85546875" bestFit="1" customWidth="1"/>
    <col min="12308" max="12308" width="10.42578125" customWidth="1"/>
    <col min="12309" max="12311" width="10.7109375" customWidth="1"/>
    <col min="12312" max="12319" width="8.7109375" customWidth="1"/>
    <col min="12320" max="12334" width="8.5703125" customWidth="1"/>
    <col min="12335" max="12346" width="8.42578125" customWidth="1"/>
    <col min="12347" max="12355" width="8.5703125" customWidth="1"/>
    <col min="12563" max="12563" width="34.85546875" bestFit="1" customWidth="1"/>
    <col min="12564" max="12564" width="10.42578125" customWidth="1"/>
    <col min="12565" max="12567" width="10.7109375" customWidth="1"/>
    <col min="12568" max="12575" width="8.7109375" customWidth="1"/>
    <col min="12576" max="12590" width="8.5703125" customWidth="1"/>
    <col min="12591" max="12602" width="8.42578125" customWidth="1"/>
    <col min="12603" max="12611" width="8.5703125" customWidth="1"/>
    <col min="12819" max="12819" width="34.85546875" bestFit="1" customWidth="1"/>
    <col min="12820" max="12820" width="10.42578125" customWidth="1"/>
    <col min="12821" max="12823" width="10.7109375" customWidth="1"/>
    <col min="12824" max="12831" width="8.7109375" customWidth="1"/>
    <col min="12832" max="12846" width="8.5703125" customWidth="1"/>
    <col min="12847" max="12858" width="8.42578125" customWidth="1"/>
    <col min="12859" max="12867" width="8.5703125" customWidth="1"/>
    <col min="13075" max="13075" width="34.85546875" bestFit="1" customWidth="1"/>
    <col min="13076" max="13076" width="10.42578125" customWidth="1"/>
    <col min="13077" max="13079" width="10.7109375" customWidth="1"/>
    <col min="13080" max="13087" width="8.7109375" customWidth="1"/>
    <col min="13088" max="13102" width="8.5703125" customWidth="1"/>
    <col min="13103" max="13114" width="8.42578125" customWidth="1"/>
    <col min="13115" max="13123" width="8.5703125" customWidth="1"/>
    <col min="13331" max="13331" width="34.85546875" bestFit="1" customWidth="1"/>
    <col min="13332" max="13332" width="10.42578125" customWidth="1"/>
    <col min="13333" max="13335" width="10.7109375" customWidth="1"/>
    <col min="13336" max="13343" width="8.7109375" customWidth="1"/>
    <col min="13344" max="13358" width="8.5703125" customWidth="1"/>
    <col min="13359" max="13370" width="8.42578125" customWidth="1"/>
    <col min="13371" max="13379" width="8.5703125" customWidth="1"/>
    <col min="13587" max="13587" width="34.85546875" bestFit="1" customWidth="1"/>
    <col min="13588" max="13588" width="10.42578125" customWidth="1"/>
    <col min="13589" max="13591" width="10.7109375" customWidth="1"/>
    <col min="13592" max="13599" width="8.7109375" customWidth="1"/>
    <col min="13600" max="13614" width="8.5703125" customWidth="1"/>
    <col min="13615" max="13626" width="8.42578125" customWidth="1"/>
    <col min="13627" max="13635" width="8.5703125" customWidth="1"/>
    <col min="13843" max="13843" width="34.85546875" bestFit="1" customWidth="1"/>
    <col min="13844" max="13844" width="10.42578125" customWidth="1"/>
    <col min="13845" max="13847" width="10.7109375" customWidth="1"/>
    <col min="13848" max="13855" width="8.7109375" customWidth="1"/>
    <col min="13856" max="13870" width="8.5703125" customWidth="1"/>
    <col min="13871" max="13882" width="8.42578125" customWidth="1"/>
    <col min="13883" max="13891" width="8.5703125" customWidth="1"/>
    <col min="14099" max="14099" width="34.85546875" bestFit="1" customWidth="1"/>
    <col min="14100" max="14100" width="10.42578125" customWidth="1"/>
    <col min="14101" max="14103" width="10.7109375" customWidth="1"/>
    <col min="14104" max="14111" width="8.7109375" customWidth="1"/>
    <col min="14112" max="14126" width="8.5703125" customWidth="1"/>
    <col min="14127" max="14138" width="8.42578125" customWidth="1"/>
    <col min="14139" max="14147" width="8.5703125" customWidth="1"/>
    <col min="14355" max="14355" width="34.85546875" bestFit="1" customWidth="1"/>
    <col min="14356" max="14356" width="10.42578125" customWidth="1"/>
    <col min="14357" max="14359" width="10.7109375" customWidth="1"/>
    <col min="14360" max="14367" width="8.7109375" customWidth="1"/>
    <col min="14368" max="14382" width="8.5703125" customWidth="1"/>
    <col min="14383" max="14394" width="8.42578125" customWidth="1"/>
    <col min="14395" max="14403" width="8.5703125" customWidth="1"/>
    <col min="14611" max="14611" width="34.85546875" bestFit="1" customWidth="1"/>
    <col min="14612" max="14612" width="10.42578125" customWidth="1"/>
    <col min="14613" max="14615" width="10.7109375" customWidth="1"/>
    <col min="14616" max="14623" width="8.7109375" customWidth="1"/>
    <col min="14624" max="14638" width="8.5703125" customWidth="1"/>
    <col min="14639" max="14650" width="8.42578125" customWidth="1"/>
    <col min="14651" max="14659" width="8.5703125" customWidth="1"/>
    <col min="14867" max="14867" width="34.85546875" bestFit="1" customWidth="1"/>
    <col min="14868" max="14868" width="10.42578125" customWidth="1"/>
    <col min="14869" max="14871" width="10.7109375" customWidth="1"/>
    <col min="14872" max="14879" width="8.7109375" customWidth="1"/>
    <col min="14880" max="14894" width="8.5703125" customWidth="1"/>
    <col min="14895" max="14906" width="8.42578125" customWidth="1"/>
    <col min="14907" max="14915" width="8.5703125" customWidth="1"/>
    <col min="15123" max="15123" width="34.85546875" bestFit="1" customWidth="1"/>
    <col min="15124" max="15124" width="10.42578125" customWidth="1"/>
    <col min="15125" max="15127" width="10.7109375" customWidth="1"/>
    <col min="15128" max="15135" width="8.7109375" customWidth="1"/>
    <col min="15136" max="15150" width="8.5703125" customWidth="1"/>
    <col min="15151" max="15162" width="8.42578125" customWidth="1"/>
    <col min="15163" max="15171" width="8.5703125" customWidth="1"/>
    <col min="15379" max="15379" width="34.85546875" bestFit="1" customWidth="1"/>
    <col min="15380" max="15380" width="10.42578125" customWidth="1"/>
    <col min="15381" max="15383" width="10.7109375" customWidth="1"/>
    <col min="15384" max="15391" width="8.7109375" customWidth="1"/>
    <col min="15392" max="15406" width="8.5703125" customWidth="1"/>
    <col min="15407" max="15418" width="8.42578125" customWidth="1"/>
    <col min="15419" max="15427" width="8.5703125" customWidth="1"/>
    <col min="15635" max="15635" width="34.85546875" bestFit="1" customWidth="1"/>
    <col min="15636" max="15636" width="10.42578125" customWidth="1"/>
    <col min="15637" max="15639" width="10.7109375" customWidth="1"/>
    <col min="15640" max="15647" width="8.7109375" customWidth="1"/>
    <col min="15648" max="15662" width="8.5703125" customWidth="1"/>
    <col min="15663" max="15674" width="8.42578125" customWidth="1"/>
    <col min="15675" max="15683" width="8.5703125" customWidth="1"/>
    <col min="15891" max="15891" width="34.85546875" bestFit="1" customWidth="1"/>
    <col min="15892" max="15892" width="10.42578125" customWidth="1"/>
    <col min="15893" max="15895" width="10.7109375" customWidth="1"/>
    <col min="15896" max="15903" width="8.7109375" customWidth="1"/>
    <col min="15904" max="15918" width="8.5703125" customWidth="1"/>
    <col min="15919" max="15930" width="8.42578125" customWidth="1"/>
    <col min="15931" max="15939" width="8.5703125" customWidth="1"/>
    <col min="16147" max="16147" width="34.85546875" bestFit="1" customWidth="1"/>
    <col min="16148" max="16148" width="10.42578125" customWidth="1"/>
    <col min="16149" max="16151" width="10.7109375" customWidth="1"/>
    <col min="16152" max="16159" width="8.7109375" customWidth="1"/>
    <col min="16160" max="16174" width="8.5703125" customWidth="1"/>
    <col min="16175" max="16186" width="8.42578125" customWidth="1"/>
    <col min="16187" max="16195" width="8.5703125" customWidth="1"/>
  </cols>
  <sheetData>
    <row r="2" spans="3:37" ht="29.25" customHeight="1"/>
    <row r="3" spans="3:37" ht="18" customHeight="1">
      <c r="C3" s="167" t="s">
        <v>176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</row>
    <row r="4" spans="3:37" ht="16.5" customHeight="1">
      <c r="C4" s="153"/>
      <c r="D4" s="168" t="s">
        <v>177</v>
      </c>
      <c r="E4" s="168"/>
      <c r="F4" s="168"/>
      <c r="G4" s="169"/>
      <c r="H4" s="170"/>
      <c r="I4" s="170"/>
      <c r="J4" s="170"/>
      <c r="K4" s="171" t="s">
        <v>178</v>
      </c>
      <c r="L4" s="156" t="s">
        <v>177</v>
      </c>
      <c r="M4" s="156"/>
      <c r="N4" s="172"/>
      <c r="O4" s="170"/>
      <c r="P4" s="170"/>
      <c r="Q4" s="171" t="s">
        <v>179</v>
      </c>
      <c r="R4" s="156" t="s">
        <v>177</v>
      </c>
      <c r="S4" s="156"/>
      <c r="T4" s="172"/>
      <c r="U4" s="170"/>
      <c r="V4" s="170"/>
      <c r="W4" s="171" t="s">
        <v>180</v>
      </c>
      <c r="X4" s="156" t="s">
        <v>177</v>
      </c>
      <c r="Y4" s="156"/>
      <c r="Z4" s="172"/>
      <c r="AA4" s="170"/>
      <c r="AB4" s="170"/>
      <c r="AC4" s="171" t="s">
        <v>181</v>
      </c>
      <c r="AD4" s="14"/>
      <c r="AE4" s="14"/>
      <c r="AF4" s="14"/>
      <c r="AG4" s="171" t="s">
        <v>182</v>
      </c>
      <c r="AH4" s="156" t="s">
        <v>177</v>
      </c>
      <c r="AI4" s="156"/>
      <c r="AJ4" s="170"/>
      <c r="AK4" s="171" t="s">
        <v>183</v>
      </c>
    </row>
    <row r="5" spans="3:37" ht="38.25" customHeight="1">
      <c r="C5" s="153"/>
      <c r="D5" s="13">
        <f>actualizaciones!$A$7</f>
        <v>2007</v>
      </c>
      <c r="E5" s="13">
        <f>actualizaciones!$B$7</f>
        <v>2008</v>
      </c>
      <c r="F5" s="13">
        <f>actualizaciones!$C$7</f>
        <v>2009</v>
      </c>
      <c r="G5" s="13">
        <f>actualizaciones!$D$7</f>
        <v>2010</v>
      </c>
      <c r="H5" s="170" t="str">
        <f>actualizaciones!$H$7</f>
        <v>var.08/07</v>
      </c>
      <c r="I5" s="170" t="str">
        <f>actualizaciones!$I$7</f>
        <v>var.09/08</v>
      </c>
      <c r="J5" s="170" t="str">
        <f>actualizaciones!$J$7</f>
        <v>var.10/09</v>
      </c>
      <c r="K5" s="171"/>
      <c r="L5" s="169" t="str">
        <f>actualizaciones!$E$7</f>
        <v>Invierno 08-09</v>
      </c>
      <c r="M5" s="169" t="str">
        <f>actualizaciones!$F$7</f>
        <v>Invierno 09-10</v>
      </c>
      <c r="N5" s="169" t="str">
        <f>actualizaciones!$G7</f>
        <v>Invierno 10-11</v>
      </c>
      <c r="O5" s="170" t="s">
        <v>100</v>
      </c>
      <c r="P5" s="170" t="s">
        <v>140</v>
      </c>
      <c r="Q5" s="171"/>
      <c r="R5" s="14" t="str">
        <f>actualizaciones!$N$7</f>
        <v>I semestre 2009</v>
      </c>
      <c r="S5" s="14" t="str">
        <f>actualizaciones!$O$7</f>
        <v>I semestre 2010</v>
      </c>
      <c r="T5" s="14" t="s">
        <v>116</v>
      </c>
      <c r="U5" s="14" t="str">
        <f>actualizaciones!$Q$7</f>
        <v>Var. I semestre 10/09</v>
      </c>
      <c r="V5" s="14" t="s">
        <v>184</v>
      </c>
      <c r="W5" s="171"/>
      <c r="X5" s="14" t="str">
        <f>actualizaciones!$U$7</f>
        <v>Ene-Sep 2009</v>
      </c>
      <c r="Y5" s="14" t="str">
        <f>actualizaciones!$V$7</f>
        <v>Ene-Sep 2010</v>
      </c>
      <c r="Z5" s="14" t="s">
        <v>51</v>
      </c>
      <c r="AA5" s="14" t="str">
        <f>actualizaciones!$W$7</f>
        <v>Var.10/09</v>
      </c>
      <c r="AB5" s="14" t="s">
        <v>114</v>
      </c>
      <c r="AC5" s="171"/>
      <c r="AD5" s="14" t="s">
        <v>53</v>
      </c>
      <c r="AE5" s="14" t="s">
        <v>54</v>
      </c>
      <c r="AF5" s="14" t="s">
        <v>114</v>
      </c>
      <c r="AG5" s="171"/>
      <c r="AH5" s="170" t="str">
        <f>actualizaciones!$Y$7</f>
        <v>I trimestre 2010</v>
      </c>
      <c r="AI5" s="170" t="str">
        <f>actualizaciones!$Z$7</f>
        <v>I trimestre 2011</v>
      </c>
      <c r="AJ5" s="170" t="str">
        <f>actualizaciones!$AA$7</f>
        <v>Var.11/10</v>
      </c>
      <c r="AK5" s="171"/>
    </row>
    <row r="6" spans="3:37" ht="15" customHeight="1">
      <c r="C6" s="54" t="s">
        <v>185</v>
      </c>
      <c r="D6" s="173">
        <v>11.6394471914973</v>
      </c>
      <c r="E6" s="173">
        <v>11.752746614016731</v>
      </c>
      <c r="F6" s="173">
        <v>11.077030139515688</v>
      </c>
      <c r="G6" s="173">
        <v>10.981650220699178</v>
      </c>
      <c r="H6" s="17">
        <f>E6/D6-1</f>
        <v>9.7340896569553248E-3</v>
      </c>
      <c r="I6" s="17">
        <f>F6/E6-1</f>
        <v>-5.7494345508577571E-2</v>
      </c>
      <c r="J6" s="17">
        <f>G6/F6-1</f>
        <v>-8.6106038906815785E-3</v>
      </c>
      <c r="K6" s="163">
        <f>G6/$G$22</f>
        <v>0.29430340262486293</v>
      </c>
      <c r="L6" s="173">
        <v>11.621274854853283</v>
      </c>
      <c r="M6" s="173">
        <v>10.937113586217365</v>
      </c>
      <c r="N6" s="173">
        <v>11.9535039929145</v>
      </c>
      <c r="O6" s="17">
        <f>M6/L6-1</f>
        <v>-5.8871447167450741E-2</v>
      </c>
      <c r="P6" s="17">
        <f>N6/M6-1</f>
        <v>9.2930406060513171E-2</v>
      </c>
      <c r="Q6" s="173">
        <f>N6/$N$22</f>
        <v>0.32631700930492957</v>
      </c>
      <c r="R6" s="173">
        <v>10.910557418682505</v>
      </c>
      <c r="S6" s="173">
        <v>10.189128986835382</v>
      </c>
      <c r="T6" s="173">
        <v>11.432344416840218</v>
      </c>
      <c r="U6" s="17">
        <f>S6/R6-1</f>
        <v>-6.6122050795663023E-2</v>
      </c>
      <c r="V6" s="17">
        <f>T6/S6-1</f>
        <v>0.12201390635167186</v>
      </c>
      <c r="W6" s="174">
        <f>T6/$T$22</f>
        <v>0.31224465215609426</v>
      </c>
      <c r="X6" s="173">
        <v>10.668291543434032</v>
      </c>
      <c r="Y6" s="173">
        <v>10.437275670040369</v>
      </c>
      <c r="Z6" s="173">
        <v>11.344345784402499</v>
      </c>
      <c r="AA6" s="17">
        <f>Y6/X6-1</f>
        <v>-2.1654439462319042E-2</v>
      </c>
      <c r="AB6" s="17">
        <f>Z6/Y6-1</f>
        <v>8.6906788997230811E-2</v>
      </c>
      <c r="AC6" s="174">
        <f>Z6/$Z$22</f>
        <v>0.30635757833013483</v>
      </c>
      <c r="AD6" s="173">
        <v>10.761026388412974</v>
      </c>
      <c r="AE6" s="173">
        <v>11.075443180796556</v>
      </c>
      <c r="AF6" s="17">
        <f>AE6/AD6-1</f>
        <v>2.9218104392173316E-2</v>
      </c>
      <c r="AG6" s="174">
        <f>AE6/$AE$22</f>
        <v>0.29245604954875964</v>
      </c>
      <c r="AH6" s="173">
        <v>10.39945534046374</v>
      </c>
      <c r="AI6" s="173">
        <v>11.913069800308614</v>
      </c>
      <c r="AJ6" s="91">
        <f>AI6/AH6-1</f>
        <v>0.14554747439084426</v>
      </c>
      <c r="AK6" s="174">
        <f>AI6/$AI$22</f>
        <v>0.34362283758594009</v>
      </c>
    </row>
    <row r="7" spans="3:37" ht="15" customHeight="1">
      <c r="C7" s="175" t="s">
        <v>186</v>
      </c>
      <c r="D7" s="173">
        <v>7.7103995896104598</v>
      </c>
      <c r="E7" s="173">
        <v>7.4869103367410741</v>
      </c>
      <c r="F7" s="173">
        <v>6.5187255426017003</v>
      </c>
      <c r="G7" s="173">
        <v>6.7779362891713024</v>
      </c>
      <c r="H7" s="17">
        <f>E7/D7-1</f>
        <v>-2.8985430686436886E-2</v>
      </c>
      <c r="I7" s="17">
        <f>F7/E7-1</f>
        <v>-0.12931700135209689</v>
      </c>
      <c r="J7" s="17">
        <f>G7/F7-1</f>
        <v>3.9764022104564312E-2</v>
      </c>
      <c r="K7" s="163">
        <f>G7/$G$22</f>
        <v>0.18164571558814849</v>
      </c>
      <c r="L7" s="173">
        <v>6.4636258255558223</v>
      </c>
      <c r="M7" s="173">
        <v>6.2812190596935285</v>
      </c>
      <c r="N7" s="173">
        <v>6.8293237504750239</v>
      </c>
      <c r="O7" s="17">
        <f>M7/L7-1</f>
        <v>-2.8220502050272711E-2</v>
      </c>
      <c r="P7" s="17">
        <f>N7/M7-1</f>
        <v>8.7260878114994167E-2</v>
      </c>
      <c r="Q7" s="173">
        <f>N7/$N$22</f>
        <v>0.18643273998579027</v>
      </c>
      <c r="R7" s="173">
        <v>6.1255417368070146</v>
      </c>
      <c r="S7" s="173">
        <v>6.7399718665772035</v>
      </c>
      <c r="T7" s="173">
        <v>7.0219895190230659</v>
      </c>
      <c r="U7" s="17">
        <f>S7/R7-1</f>
        <v>0.10030625145825312</v>
      </c>
      <c r="V7" s="17">
        <f>T7/S7-1</f>
        <v>4.1842556323470337E-2</v>
      </c>
      <c r="W7" s="174">
        <f>T7/$T$22</f>
        <v>0.19178731805712193</v>
      </c>
      <c r="X7" s="173">
        <v>6.637413075057248</v>
      </c>
      <c r="Y7" s="173">
        <v>6.7749223348938843</v>
      </c>
      <c r="Z7" s="173">
        <v>6.911450461004411</v>
      </c>
      <c r="AA7" s="17">
        <f>Y7/X7-1</f>
        <v>2.071729727857119E-2</v>
      </c>
      <c r="AB7" s="17">
        <f>Z7/Y7-1</f>
        <v>2.0151983943394569E-2</v>
      </c>
      <c r="AC7" s="174">
        <f>Z7/$Z$22</f>
        <v>0.18664586448812362</v>
      </c>
      <c r="AD7" s="173">
        <v>6.910680807155714</v>
      </c>
      <c r="AE7" s="173">
        <v>6.732823888111513</v>
      </c>
      <c r="AF7" s="17">
        <f>AE7/AD7-1</f>
        <v>-2.5736526401282767E-2</v>
      </c>
      <c r="AG7" s="174">
        <f>AE7/$AE$22</f>
        <v>0.17778566911333266</v>
      </c>
      <c r="AH7" s="173">
        <v>5.8299396831117924</v>
      </c>
      <c r="AI7" s="173">
        <v>6.2835571394981962</v>
      </c>
      <c r="AJ7" s="91">
        <f>AI7/AH7-1</f>
        <v>7.7808258925979201E-2</v>
      </c>
      <c r="AK7" s="174">
        <f>AI7/$AI$22</f>
        <v>0.18124411009090438</v>
      </c>
    </row>
    <row r="8" spans="3:37" ht="15" customHeight="1">
      <c r="C8" s="54" t="s">
        <v>187</v>
      </c>
      <c r="D8" s="173">
        <v>5.2613435261237997</v>
      </c>
      <c r="E8" s="173">
        <v>5.008186634617096</v>
      </c>
      <c r="F8" s="173">
        <v>4.6898892052855032</v>
      </c>
      <c r="G8" s="173">
        <v>4.4499706877553962</v>
      </c>
      <c r="H8" s="17">
        <f>E8/D8-1</f>
        <v>-4.811639655341271E-2</v>
      </c>
      <c r="I8" s="17">
        <f>F8/E8-1</f>
        <v>-6.3555424858069087E-2</v>
      </c>
      <c r="J8" s="17">
        <f>G8/F8-1</f>
        <v>-5.1156542730203314E-2</v>
      </c>
      <c r="K8" s="163">
        <f>G8/$G$22</f>
        <v>0.1192572599443012</v>
      </c>
      <c r="L8" s="173">
        <v>5.1257313125149837</v>
      </c>
      <c r="M8" s="173">
        <v>4.891456010154589</v>
      </c>
      <c r="N8" s="173">
        <v>3.9432543785904799</v>
      </c>
      <c r="O8" s="17">
        <f>M8/L8-1</f>
        <v>-4.5705732133947019E-2</v>
      </c>
      <c r="P8" s="17">
        <f>N8/M8-1</f>
        <v>-0.19384854521755013</v>
      </c>
      <c r="Q8" s="173">
        <f>N8/$N$22</f>
        <v>0.10764634173485381</v>
      </c>
      <c r="R8" s="173">
        <v>4.7522152081881162</v>
      </c>
      <c r="S8" s="173">
        <v>4.744945589012894</v>
      </c>
      <c r="T8" s="173">
        <v>3.6669698565860087</v>
      </c>
      <c r="U8" s="17">
        <f>S8/R8-1</f>
        <v>-1.5297327365765279E-3</v>
      </c>
      <c r="V8" s="17">
        <f>T8/S8-1</f>
        <v>-0.22718400289414908</v>
      </c>
      <c r="W8" s="174">
        <f>T8/$T$22</f>
        <v>0.10015371174874428</v>
      </c>
      <c r="X8" s="173">
        <v>4.6719764689672072</v>
      </c>
      <c r="Y8" s="173">
        <v>4.5287096281730097</v>
      </c>
      <c r="Z8" s="173">
        <v>3.5350485633282291</v>
      </c>
      <c r="AA8" s="17">
        <f>Y8/X8-1</f>
        <v>-3.066514605666848E-2</v>
      </c>
      <c r="AB8" s="17">
        <f>Z8/Y8-1</f>
        <v>-0.21941372850739549</v>
      </c>
      <c r="AC8" s="174">
        <f>Z8/$Z$22</f>
        <v>9.5465083462959607E-2</v>
      </c>
      <c r="AD8" s="173">
        <v>4.123044224176093</v>
      </c>
      <c r="AE8" s="173">
        <v>3.3420404740418346</v>
      </c>
      <c r="AF8" s="17">
        <f>AE8/AD8-1</f>
        <v>-0.18942405360454895</v>
      </c>
      <c r="AG8" s="174">
        <f>AE8/$AE$22</f>
        <v>8.8249286147305525E-2</v>
      </c>
      <c r="AH8" s="173">
        <v>5.2248169644949254</v>
      </c>
      <c r="AI8" s="173">
        <v>3.7297184924569655</v>
      </c>
      <c r="AJ8" s="91">
        <f>AI8/AH8-1</f>
        <v>-0.28615327239171306</v>
      </c>
      <c r="AK8" s="174">
        <f>AI8/$AI$22</f>
        <v>0.1075807053310152</v>
      </c>
    </row>
    <row r="9" spans="3:37" ht="15" customHeight="1">
      <c r="C9" s="54" t="s">
        <v>189</v>
      </c>
      <c r="D9" s="173">
        <v>2.9240048079954799</v>
      </c>
      <c r="E9" s="173">
        <v>2.9932349123437856</v>
      </c>
      <c r="F9" s="173">
        <v>2.4752262372060456</v>
      </c>
      <c r="G9" s="173">
        <v>2.574593597914542</v>
      </c>
      <c r="H9" s="17">
        <f>E9/D9-1</f>
        <v>2.3676467343350716E-2</v>
      </c>
      <c r="I9" s="17">
        <f>F9/E9-1</f>
        <v>-0.17305981331486098</v>
      </c>
      <c r="J9" s="17">
        <f>G9/F9-1</f>
        <v>4.0144758977934458E-2</v>
      </c>
      <c r="K9" s="163">
        <f>G9/$G$22</f>
        <v>6.8997977627646201E-2</v>
      </c>
      <c r="L9" s="173">
        <v>1.9352102561636937</v>
      </c>
      <c r="M9" s="173">
        <v>2.0388922130215748</v>
      </c>
      <c r="N9" s="173">
        <v>2.0711575199933847</v>
      </c>
      <c r="O9" s="17">
        <f>M9/L9-1</f>
        <v>5.3576585039094127E-2</v>
      </c>
      <c r="P9" s="17">
        <f>N9/M9-1</f>
        <v>1.5824920398314513E-2</v>
      </c>
      <c r="Q9" s="173">
        <f>N9/$N$22</f>
        <v>5.6540235241839716E-2</v>
      </c>
      <c r="R9" s="173">
        <v>2.1290075509732618</v>
      </c>
      <c r="S9" s="173">
        <v>2.4053014120700342</v>
      </c>
      <c r="T9" s="173">
        <v>2.3352473240184164</v>
      </c>
      <c r="U9" s="17">
        <f>S9/R9-1</f>
        <v>0.12977589533229539</v>
      </c>
      <c r="V9" s="17">
        <f>T9/S9-1</f>
        <v>-2.9124868800259107E-2</v>
      </c>
      <c r="W9" s="174">
        <f>T9/$T$22</f>
        <v>6.3781186237924337E-2</v>
      </c>
      <c r="X9" s="173">
        <v>2.6112513957435182</v>
      </c>
      <c r="Y9" s="173">
        <v>2.7027104025270225</v>
      </c>
      <c r="Z9" s="173">
        <v>2.6683056806092087</v>
      </c>
      <c r="AA9" s="17">
        <f>Y9/X9-1</f>
        <v>3.5024971909096037E-2</v>
      </c>
      <c r="AB9" s="17">
        <f>Z9/Y9-1</f>
        <v>-1.2729710843472408E-2</v>
      </c>
      <c r="AC9" s="174">
        <f>Z9/$Z$22</f>
        <v>7.2058422944045894E-2</v>
      </c>
      <c r="AD9" s="173">
        <v>3.3958884476404418</v>
      </c>
      <c r="AE9" s="173">
        <v>3.2926980242758761</v>
      </c>
      <c r="AF9" s="17">
        <f>AE9/AD9-1</f>
        <v>-3.0386870757272755E-2</v>
      </c>
      <c r="AG9" s="174">
        <f>AE9/$AE$22</f>
        <v>8.6946358788278388E-2</v>
      </c>
      <c r="AH9" s="173">
        <v>1.8964729367855886</v>
      </c>
      <c r="AI9" s="173">
        <v>1.8144280898193044</v>
      </c>
      <c r="AJ9" s="91">
        <f>AI9/AH9-1</f>
        <v>-4.3261807418852771E-2</v>
      </c>
      <c r="AK9" s="174">
        <f>AI9/$AI$22</f>
        <v>5.2335706855607844E-2</v>
      </c>
    </row>
    <row r="10" spans="3:37" ht="15" customHeight="1">
      <c r="C10" s="54" t="s">
        <v>188</v>
      </c>
      <c r="D10" s="173">
        <v>3.23736993816931</v>
      </c>
      <c r="E10" s="173">
        <v>3.1414157587317484</v>
      </c>
      <c r="F10" s="173">
        <v>3.0312313414341583</v>
      </c>
      <c r="G10" s="173">
        <v>3.0462557403598609</v>
      </c>
      <c r="H10" s="17">
        <f>E10/D10-1</f>
        <v>-2.9639547308523695E-2</v>
      </c>
      <c r="I10" s="17">
        <f>F10/E10-1</f>
        <v>-3.5074764297379657E-2</v>
      </c>
      <c r="J10" s="17">
        <f>G10/F10-1</f>
        <v>4.9565332478365143E-3</v>
      </c>
      <c r="K10" s="163">
        <f>G10/$G$22</f>
        <v>8.1638315884764015E-2</v>
      </c>
      <c r="L10" s="173">
        <v>2.7467597828875907</v>
      </c>
      <c r="M10" s="173">
        <v>2.9260371239573542</v>
      </c>
      <c r="N10" s="173">
        <v>2.9470970481397463</v>
      </c>
      <c r="O10" s="17">
        <f>M10/L10-1</f>
        <v>6.5268663895061918E-2</v>
      </c>
      <c r="P10" s="17">
        <f>N10/M10-1</f>
        <v>7.1974220730013361E-3</v>
      </c>
      <c r="Q10" s="173">
        <f>N10/$N$22</f>
        <v>8.045238412522332E-2</v>
      </c>
      <c r="R10" s="173">
        <v>2.8042497311273356</v>
      </c>
      <c r="S10" s="173">
        <v>2.9028625804653894</v>
      </c>
      <c r="T10" s="173">
        <v>2.8420936813598776</v>
      </c>
      <c r="U10" s="17">
        <f>S10/R10-1</f>
        <v>3.5165501932101551E-2</v>
      </c>
      <c r="V10" s="17">
        <f>T10/S10-1</f>
        <v>-2.0934128785307204E-2</v>
      </c>
      <c r="W10" s="174">
        <f>T10/$T$22</f>
        <v>7.7624371745137158E-2</v>
      </c>
      <c r="X10" s="173">
        <v>2.9889820097669033</v>
      </c>
      <c r="Y10" s="173">
        <v>3.0288640892485272</v>
      </c>
      <c r="Z10" s="173">
        <v>2.7779912712774544</v>
      </c>
      <c r="AA10" s="17">
        <f>Y10/X10-1</f>
        <v>1.3343030955456969E-2</v>
      </c>
      <c r="AB10" s="17">
        <f>Z10/Y10-1</f>
        <v>-8.2827360547998441E-2</v>
      </c>
      <c r="AC10" s="174">
        <f>Z10/$Z$22</f>
        <v>7.5020516358109093E-2</v>
      </c>
      <c r="AD10" s="173">
        <v>3.238794598130097</v>
      </c>
      <c r="AE10" s="173">
        <v>2.6383051266892799</v>
      </c>
      <c r="AF10" s="17">
        <f>AE10/AD10-1</f>
        <v>-0.1854052343385737</v>
      </c>
      <c r="AG10" s="174">
        <f>AE10/$AE$22</f>
        <v>6.9666584195350753E-2</v>
      </c>
      <c r="AH10" s="173">
        <v>2.5440758478698138</v>
      </c>
      <c r="AI10" s="173">
        <v>2.7237843633586984</v>
      </c>
      <c r="AJ10" s="91">
        <f>AI10/AH10-1</f>
        <v>7.063803370459909E-2</v>
      </c>
      <c r="AK10" s="174">
        <f>AI10/$AI$22</f>
        <v>7.8565351131014344E-2</v>
      </c>
    </row>
    <row r="11" spans="3:37" ht="15" customHeight="1">
      <c r="C11" s="54" t="s">
        <v>191</v>
      </c>
      <c r="D11" s="173">
        <v>1.5607950301495199</v>
      </c>
      <c r="E11" s="173">
        <v>1.5464300924895871</v>
      </c>
      <c r="F11" s="173">
        <v>1.5001189315111809</v>
      </c>
      <c r="G11" s="173">
        <v>1.5044797123631255</v>
      </c>
      <c r="H11" s="17">
        <f>E11/D11-1</f>
        <v>-9.2036028962475536E-3</v>
      </c>
      <c r="I11" s="17">
        <f>F11/E11-1</f>
        <v>-2.9947141615596862E-2</v>
      </c>
      <c r="J11" s="17">
        <f>G11/F11-1</f>
        <v>2.9069567487902681E-3</v>
      </c>
      <c r="K11" s="163">
        <f>G11/$G$22</f>
        <v>4.0319395503415734E-2</v>
      </c>
      <c r="L11" s="173">
        <v>1.1879577474577849</v>
      </c>
      <c r="M11" s="173">
        <v>1.1817991162878323</v>
      </c>
      <c r="N11" s="173">
        <v>1.3146891078494509</v>
      </c>
      <c r="O11" s="17">
        <f>M11/L11-1</f>
        <v>-5.1842173538007019E-3</v>
      </c>
      <c r="P11" s="17">
        <f>N11/M11-1</f>
        <v>0.11244719151512106</v>
      </c>
      <c r="Q11" s="173">
        <f>N11/$N$22</f>
        <v>3.5889511401300735E-2</v>
      </c>
      <c r="R11" s="173">
        <v>1.2810454589999816</v>
      </c>
      <c r="S11" s="173">
        <v>1.2469058496896546</v>
      </c>
      <c r="T11" s="173">
        <v>1.6106238336344492</v>
      </c>
      <c r="U11" s="17">
        <f>S11/R11-1</f>
        <v>-2.6649803151386431E-2</v>
      </c>
      <c r="V11" s="17">
        <f>T11/S11-1</f>
        <v>0.29169642923346717</v>
      </c>
      <c r="W11" s="174">
        <f>T11/$T$22</f>
        <v>4.3989986686081874E-2</v>
      </c>
      <c r="X11" s="173">
        <v>1.5777660213598759</v>
      </c>
      <c r="Y11" s="173">
        <v>1.5884013648709046</v>
      </c>
      <c r="Z11" s="173">
        <v>1.9241988982186458</v>
      </c>
      <c r="AA11" s="17">
        <f>Y11/X11-1</f>
        <v>6.7407609031040483E-3</v>
      </c>
      <c r="AB11" s="17">
        <f>Z11/Y11-1</f>
        <v>0.21140597129556915</v>
      </c>
      <c r="AC11" s="174">
        <f>Z11/$Z$22</f>
        <v>5.1963588371422884E-2</v>
      </c>
      <c r="AD11" s="173">
        <v>2.1933712394788198</v>
      </c>
      <c r="AE11" s="173">
        <v>2.4891668533950688</v>
      </c>
      <c r="AF11" s="17">
        <f>AE11/AD11-1</f>
        <v>0.13485889145994956</v>
      </c>
      <c r="AG11" s="174">
        <f>AE11/$AE$22</f>
        <v>6.5728467270172203E-2</v>
      </c>
      <c r="AH11" s="173">
        <v>1.0338107377375663</v>
      </c>
      <c r="AI11" s="173">
        <v>1.2449745703669779</v>
      </c>
      <c r="AJ11" s="91">
        <f>AI11/AH11-1</f>
        <v>0.2042577281519935</v>
      </c>
      <c r="AK11" s="174">
        <f>AI11/$AI$22</f>
        <v>3.5910281880557365E-2</v>
      </c>
    </row>
    <row r="12" spans="3:37" ht="15" customHeight="1">
      <c r="C12" s="54" t="s">
        <v>190</v>
      </c>
      <c r="D12" s="173">
        <v>2.0477649943313798</v>
      </c>
      <c r="E12" s="173">
        <v>2.1692602448238771</v>
      </c>
      <c r="F12" s="173">
        <v>2.1000686072635335</v>
      </c>
      <c r="G12" s="173">
        <v>2.17467362831538</v>
      </c>
      <c r="H12" s="17">
        <f>E12/D12-1</f>
        <v>5.9330660905338339E-2</v>
      </c>
      <c r="I12" s="17">
        <f>F12/E12-1</f>
        <v>-3.1896420784663038E-2</v>
      </c>
      <c r="J12" s="17">
        <f>G12/F12-1</f>
        <v>3.5525039893367971E-2</v>
      </c>
      <c r="K12" s="163">
        <f>G12/$G$22</f>
        <v>5.8280298092669033E-2</v>
      </c>
      <c r="L12" s="173">
        <v>1.9015133737559227</v>
      </c>
      <c r="M12" s="173">
        <v>1.9662750323260918</v>
      </c>
      <c r="N12" s="173">
        <v>2.0033391432365675</v>
      </c>
      <c r="O12" s="17">
        <f>M12/L12-1</f>
        <v>3.405795587030247E-2</v>
      </c>
      <c r="P12" s="17">
        <f>N12/M12-1</f>
        <v>1.8849911788092477E-2</v>
      </c>
      <c r="Q12" s="173">
        <f>N12/$N$22</f>
        <v>5.4688870998157078E-2</v>
      </c>
      <c r="R12" s="173">
        <v>1.9920447991169412</v>
      </c>
      <c r="S12" s="173">
        <v>2.0150928742523408</v>
      </c>
      <c r="T12" s="173">
        <v>2.008820710210895</v>
      </c>
      <c r="U12" s="17">
        <f>S12/R12-1</f>
        <v>1.1570058638046943E-2</v>
      </c>
      <c r="V12" s="17">
        <f>T12/S12-1</f>
        <v>-3.1125930330992979E-3</v>
      </c>
      <c r="W12" s="174">
        <f>T12/$T$22</f>
        <v>5.4865695174456858E-2</v>
      </c>
      <c r="X12" s="173">
        <v>2.1493479264943294</v>
      </c>
      <c r="Y12" s="173">
        <v>2.2073939226534116</v>
      </c>
      <c r="Z12" s="173">
        <v>2.1898644286548996</v>
      </c>
      <c r="AA12" s="17">
        <f>Y12/X12-1</f>
        <v>2.7006328497851673E-2</v>
      </c>
      <c r="AB12" s="17">
        <f>Z12/Y12-1</f>
        <v>-7.9412622362575735E-3</v>
      </c>
      <c r="AC12" s="174">
        <f>Z12/$Z$22</f>
        <v>5.9137968463234249E-2</v>
      </c>
      <c r="AD12" s="173">
        <v>2.519374272792644</v>
      </c>
      <c r="AE12" s="173">
        <v>2.4058398905635845</v>
      </c>
      <c r="AF12" s="17">
        <f>AE12/AD12-1</f>
        <v>-4.5064516001114163E-2</v>
      </c>
      <c r="AG12" s="174">
        <f>AE12/$AE$22</f>
        <v>6.3528151312356104E-2</v>
      </c>
      <c r="AH12" s="173">
        <v>1.8982270838329827</v>
      </c>
      <c r="AI12" s="173">
        <v>1.8151984753675723</v>
      </c>
      <c r="AJ12" s="91">
        <f>AI12/AH12-1</f>
        <v>-4.3740082086362042E-2</v>
      </c>
      <c r="AK12" s="174">
        <f>AI12/$AI$22</f>
        <v>5.2357928002009939E-2</v>
      </c>
    </row>
    <row r="13" spans="3:37" ht="15" customHeight="1">
      <c r="C13" s="54" t="s">
        <v>192</v>
      </c>
      <c r="D13" s="173">
        <v>1.20142695404921</v>
      </c>
      <c r="E13" s="173">
        <v>1.3925131363209649</v>
      </c>
      <c r="F13" s="173">
        <v>1.642434162585839</v>
      </c>
      <c r="G13" s="173">
        <v>1.7483659127712834</v>
      </c>
      <c r="H13" s="17">
        <f>E13/D13-1</f>
        <v>0.159049355125362</v>
      </c>
      <c r="I13" s="17">
        <f>F13/E13-1</f>
        <v>0.17947480691289441</v>
      </c>
      <c r="J13" s="17">
        <f>G13/F13-1</f>
        <v>6.4496801514811519E-2</v>
      </c>
      <c r="K13" s="163">
        <f>G13/$G$22</f>
        <v>4.68554385562239E-2</v>
      </c>
      <c r="L13" s="173">
        <v>1.9835889618744813</v>
      </c>
      <c r="M13" s="173">
        <v>1.8319820197483603</v>
      </c>
      <c r="N13" s="173">
        <v>1.439881282325925</v>
      </c>
      <c r="O13" s="17">
        <f>M13/L13-1</f>
        <v>-7.6430624005314751E-2</v>
      </c>
      <c r="P13" s="17">
        <f>N13/M13-1</f>
        <v>-0.21403088741902276</v>
      </c>
      <c r="Q13" s="173">
        <f>N13/$N$22</f>
        <v>3.9307114807612342E-2</v>
      </c>
      <c r="R13" s="173">
        <v>2.0115147099571686</v>
      </c>
      <c r="S13" s="173">
        <v>1.9728777033496037</v>
      </c>
      <c r="T13" s="173">
        <v>1.3308535386340266</v>
      </c>
      <c r="U13" s="17">
        <f>S13/R13-1</f>
        <v>-1.9207916510035172E-2</v>
      </c>
      <c r="V13" s="17">
        <f>T13/S13-1</f>
        <v>-0.32542522206294466</v>
      </c>
      <c r="W13" s="174">
        <f>T13/$T$22</f>
        <v>3.6348791209383724E-2</v>
      </c>
      <c r="X13" s="173">
        <v>1.7295315591515075</v>
      </c>
      <c r="Y13" s="173">
        <v>1.8214079860578083</v>
      </c>
      <c r="Z13" s="173">
        <v>1.2603825701587632</v>
      </c>
      <c r="AA13" s="17">
        <f>Y13/X13-1</f>
        <v>5.3122145369451701E-2</v>
      </c>
      <c r="AB13" s="17">
        <f>Z13/Y13-1</f>
        <v>-0.30801743496980538</v>
      </c>
      <c r="AC13" s="174">
        <f>Z13/$Z$22</f>
        <v>3.4037022434051899E-2</v>
      </c>
      <c r="AD13" s="173">
        <v>1.4096308410796334</v>
      </c>
      <c r="AE13" s="173">
        <v>1.2078808319302528</v>
      </c>
      <c r="AF13" s="17">
        <f>AE13/AD13-1</f>
        <v>-0.14312258448804993</v>
      </c>
      <c r="AG13" s="174">
        <f>AE13/$AE$22</f>
        <v>3.1895071887009109E-2</v>
      </c>
      <c r="AH13" s="173">
        <v>2.23266748964318</v>
      </c>
      <c r="AI13" s="173">
        <v>1.3424442845192768</v>
      </c>
      <c r="AJ13" s="91">
        <f>AI13/AH13-1</f>
        <v>-0.39872628112042641</v>
      </c>
      <c r="AK13" s="174">
        <f>AI13/$AI$22</f>
        <v>3.8721716743033846E-2</v>
      </c>
    </row>
    <row r="14" spans="3:37" ht="15" customHeight="1">
      <c r="C14" s="54" t="s">
        <v>194</v>
      </c>
      <c r="D14" s="173">
        <v>1.2844545763158901</v>
      </c>
      <c r="E14" s="173">
        <v>1.1664354464256979</v>
      </c>
      <c r="F14" s="173">
        <v>1.0905172422319274</v>
      </c>
      <c r="G14" s="173">
        <v>0.88610374271559866</v>
      </c>
      <c r="H14" s="17">
        <f>E14/D14-1</f>
        <v>-9.1882680840842279E-2</v>
      </c>
      <c r="I14" s="17">
        <f>F14/E14-1</f>
        <v>-6.5085645696387417E-2</v>
      </c>
      <c r="J14" s="17">
        <f>G14/F14-1</f>
        <v>-0.18744637095142302</v>
      </c>
      <c r="K14" s="163">
        <f>G14/$G$22</f>
        <v>2.3747191115983592E-2</v>
      </c>
      <c r="L14" s="173">
        <v>0.94886440017865226</v>
      </c>
      <c r="M14" s="173">
        <v>0.77272233768347465</v>
      </c>
      <c r="N14" s="173">
        <v>0.81853955848366466</v>
      </c>
      <c r="O14" s="17">
        <f>M14/L14-1</f>
        <v>-0.18563459906601365</v>
      </c>
      <c r="P14" s="17">
        <f>N14/M14-1</f>
        <v>5.9293252654691431E-2</v>
      </c>
      <c r="Q14" s="173">
        <f>N14/$N$22</f>
        <v>2.2345195256595372E-2</v>
      </c>
      <c r="R14" s="173">
        <v>1.0005589128398498</v>
      </c>
      <c r="S14" s="173">
        <v>0.80275563651981874</v>
      </c>
      <c r="T14" s="173">
        <v>0.96261440854354541</v>
      </c>
      <c r="U14" s="17">
        <f>S14/R14-1</f>
        <v>-0.19769278328510731</v>
      </c>
      <c r="V14" s="17">
        <f>T14/S14-1</f>
        <v>0.19913752672825979</v>
      </c>
      <c r="W14" s="174">
        <f>T14/$T$22</f>
        <v>2.6291300383967833E-2</v>
      </c>
      <c r="X14" s="173">
        <v>1.1253799944571989</v>
      </c>
      <c r="Y14" s="173">
        <v>0.94683429425989041</v>
      </c>
      <c r="Z14" s="173">
        <v>1.0043819475648177</v>
      </c>
      <c r="AA14" s="17">
        <f>Y14/X14-1</f>
        <v>-0.15865370015167712</v>
      </c>
      <c r="AB14" s="17">
        <f>Z14/Y14-1</f>
        <v>6.0779012392987219E-2</v>
      </c>
      <c r="AC14" s="174">
        <f>Z14/$Z$22</f>
        <v>2.7123646177774581E-2</v>
      </c>
      <c r="AD14" s="173">
        <v>1.3769410731986904</v>
      </c>
      <c r="AE14" s="173">
        <v>1.1457302267183445</v>
      </c>
      <c r="AF14" s="17">
        <f>AE14/AD14-1</f>
        <v>-0.16791629720452284</v>
      </c>
      <c r="AG14" s="174">
        <f>AE14/$AE$22</f>
        <v>3.0253934807379222E-2</v>
      </c>
      <c r="AH14" s="173">
        <v>0.5212787621660836</v>
      </c>
      <c r="AI14" s="173">
        <v>0.89133939749926783</v>
      </c>
      <c r="AJ14" s="91">
        <f>AI14/AH14-1</f>
        <v>0.70990928883321724</v>
      </c>
      <c r="AK14" s="174">
        <f>AI14/$AI$22</f>
        <v>2.5709962096663458E-2</v>
      </c>
    </row>
    <row r="15" spans="3:37" ht="15" customHeight="1">
      <c r="C15" s="54" t="s">
        <v>193</v>
      </c>
      <c r="D15" s="173">
        <v>1.21031335717358</v>
      </c>
      <c r="E15" s="173">
        <v>1.0956404017882289</v>
      </c>
      <c r="F15" s="173">
        <v>1.0171909807413144</v>
      </c>
      <c r="G15" s="173">
        <v>0.95026856188348829</v>
      </c>
      <c r="H15" s="17">
        <f>E15/D15-1</f>
        <v>-9.4746500735267913E-2</v>
      </c>
      <c r="I15" s="17">
        <f>F15/E15-1</f>
        <v>-7.1601431381021263E-2</v>
      </c>
      <c r="J15" s="17">
        <f>G15/F15-1</f>
        <v>-6.5791400164651459E-2</v>
      </c>
      <c r="K15" s="163">
        <f>G15/$G$22</f>
        <v>2.5466780087623288E-2</v>
      </c>
      <c r="L15" s="173">
        <v>1.0211098865768351</v>
      </c>
      <c r="M15" s="173">
        <v>0.9720088567393107</v>
      </c>
      <c r="N15" s="173">
        <v>0.9909782880326069</v>
      </c>
      <c r="O15" s="17">
        <f>M15/L15-1</f>
        <v>-4.8085941075480587E-2</v>
      </c>
      <c r="P15" s="17">
        <f>N15/M15-1</f>
        <v>1.9515697991611791E-2</v>
      </c>
      <c r="Q15" s="173">
        <f>N15/$N$22</f>
        <v>2.7052575665562198E-2</v>
      </c>
      <c r="R15" s="173">
        <v>1.0040710435243567</v>
      </c>
      <c r="S15" s="173">
        <v>0.93533633081083289</v>
      </c>
      <c r="T15" s="173">
        <v>1.0122916409653151</v>
      </c>
      <c r="U15" s="17">
        <f>S15/R15-1</f>
        <v>-6.8456025255205444E-2</v>
      </c>
      <c r="V15" s="17">
        <f>T15/S15-1</f>
        <v>8.227554903995915E-2</v>
      </c>
      <c r="W15" s="174">
        <f>T15/$T$22</f>
        <v>2.7648104342284908E-2</v>
      </c>
      <c r="X15" s="173">
        <v>1.0084067137464336</v>
      </c>
      <c r="Y15" s="173">
        <v>0.93319585546175032</v>
      </c>
      <c r="Z15" s="173">
        <v>1.0056405038722824</v>
      </c>
      <c r="AA15" s="17">
        <f>Y15/X15-1</f>
        <v>-7.4583853180885562E-2</v>
      </c>
      <c r="AB15" s="17">
        <f>Z15/Y15-1</f>
        <v>7.7630700979363088E-2</v>
      </c>
      <c r="AC15" s="174">
        <f>Z15/$Z$22</f>
        <v>2.7157633881417845E-2</v>
      </c>
      <c r="AD15" s="173">
        <v>0.92311605420832565</v>
      </c>
      <c r="AE15" s="173">
        <v>1.016719768437085</v>
      </c>
      <c r="AF15" s="17">
        <f>AE15/AD15-1</f>
        <v>0.10139972520468721</v>
      </c>
      <c r="AG15" s="174">
        <f>AE15/$AE$22</f>
        <v>2.6847309143421039E-2</v>
      </c>
      <c r="AH15" s="173">
        <v>0.95816669193345705</v>
      </c>
      <c r="AI15" s="173">
        <v>0.98600438742553409</v>
      </c>
      <c r="AJ15" s="91">
        <f>AI15/AH15-1</f>
        <v>2.9053082022611587E-2</v>
      </c>
      <c r="AK15" s="174">
        <f>AI15/$AI$22</f>
        <v>2.8440496963307599E-2</v>
      </c>
    </row>
    <row r="16" spans="3:37" ht="15" customHeight="1">
      <c r="C16" s="54" t="s">
        <v>195</v>
      </c>
      <c r="D16" s="173">
        <v>0.60163689407503096</v>
      </c>
      <c r="E16" s="173">
        <v>0.60237015404228056</v>
      </c>
      <c r="F16" s="173">
        <v>0.48834930990009495</v>
      </c>
      <c r="G16" s="173">
        <v>0.50529559658113832</v>
      </c>
      <c r="H16" s="17">
        <f>E16/D16-1</f>
        <v>1.2187749362959632E-3</v>
      </c>
      <c r="I16" s="17">
        <f>F16/E16-1</f>
        <v>-0.18928700795853581</v>
      </c>
      <c r="J16" s="17">
        <f>G16/F16-1</f>
        <v>3.4701158243696906E-2</v>
      </c>
      <c r="K16" s="163">
        <f>G16/$G$22</f>
        <v>1.3541700055688078E-2</v>
      </c>
      <c r="L16" s="173">
        <v>0.59467689375263866</v>
      </c>
      <c r="M16" s="173">
        <v>0.51938672285987941</v>
      </c>
      <c r="N16" s="173">
        <v>0.47889500675810798</v>
      </c>
      <c r="O16" s="17">
        <f>M16/L16-1</f>
        <v>-0.12660685438381414</v>
      </c>
      <c r="P16" s="17">
        <f>N16/M16-1</f>
        <v>-7.796062994990216E-2</v>
      </c>
      <c r="Q16" s="173">
        <f>N16/$N$22</f>
        <v>1.3073286834471348E-2</v>
      </c>
      <c r="R16" s="173">
        <v>0.49762714575687073</v>
      </c>
      <c r="S16" s="173">
        <v>0.50841121817613</v>
      </c>
      <c r="T16" s="173">
        <v>0.50079624907116138</v>
      </c>
      <c r="U16" s="17">
        <f>S16/R16-1</f>
        <v>2.1670989035087906E-2</v>
      </c>
      <c r="V16" s="17">
        <f>T16/S16-1</f>
        <v>-1.4977972225488023E-2</v>
      </c>
      <c r="W16" s="174">
        <f>T16/$T$22</f>
        <v>1.3677942589095023E-2</v>
      </c>
      <c r="X16" s="173">
        <v>0.47262700320806245</v>
      </c>
      <c r="Y16" s="173">
        <v>0.51473692975913687</v>
      </c>
      <c r="Z16" s="173">
        <v>0.5462583650936309</v>
      </c>
      <c r="AA16" s="17">
        <f>Y16/X16-1</f>
        <v>8.9097589145867184E-2</v>
      </c>
      <c r="AB16" s="17">
        <f>Z16/Y16-1</f>
        <v>6.1237951878144736E-2</v>
      </c>
      <c r="AC16" s="174">
        <f>Z16/$Z$22</f>
        <v>1.4751876666414367E-2</v>
      </c>
      <c r="AD16" s="173">
        <v>0.5325865030364012</v>
      </c>
      <c r="AE16" s="173">
        <v>0.60981795671619399</v>
      </c>
      <c r="AF16" s="17">
        <f>AE16/AD16-1</f>
        <v>0.14501203699207177</v>
      </c>
      <c r="AG16" s="174">
        <f>AE16/$AE$22</f>
        <v>1.6102737168508307E-2</v>
      </c>
      <c r="AH16" s="173">
        <v>0.52920734092730537</v>
      </c>
      <c r="AI16" s="173">
        <v>0.43287119493187304</v>
      </c>
      <c r="AJ16" s="91">
        <f>AI16/AH16-1</f>
        <v>-0.18203856701350174</v>
      </c>
      <c r="AK16" s="174">
        <f>AI16/$AI$22</f>
        <v>1.2485818584547663E-2</v>
      </c>
    </row>
    <row r="17" spans="3:37" ht="15" customHeight="1">
      <c r="C17" s="54" t="s">
        <v>199</v>
      </c>
      <c r="D17" s="173">
        <v>0</v>
      </c>
      <c r="E17" s="173">
        <v>0.28291809529277617</v>
      </c>
      <c r="F17" s="173">
        <v>0.18537990304449337</v>
      </c>
      <c r="G17" s="173">
        <v>0.17867798032594964</v>
      </c>
      <c r="H17" s="17" t="s">
        <v>94</v>
      </c>
      <c r="I17" s="17">
        <f>F17/E17-1</f>
        <v>-0.34475770150843821</v>
      </c>
      <c r="J17" s="17">
        <f>G17/F17-1</f>
        <v>-3.6152369315541111E-2</v>
      </c>
      <c r="K17" s="163">
        <f>G17/$G$22</f>
        <v>4.7884913949405757E-3</v>
      </c>
      <c r="L17" s="173">
        <v>0.25122225982612451</v>
      </c>
      <c r="M17" s="173">
        <v>0.10961510044396273</v>
      </c>
      <c r="N17" s="173">
        <v>0.18409971781028758</v>
      </c>
      <c r="O17" s="17">
        <f>M17/L17-1</f>
        <v>-0.56367281896186539</v>
      </c>
      <c r="P17" s="17">
        <f>N17/M17-1</f>
        <v>0.67951055159961982</v>
      </c>
      <c r="Q17" s="173">
        <f>N17/$N$22</f>
        <v>5.0257120728235171E-3</v>
      </c>
      <c r="R17" s="173">
        <v>0.12071476884611557</v>
      </c>
      <c r="S17" s="173">
        <v>0.14670654301622371</v>
      </c>
      <c r="T17" s="173">
        <v>0.14303647256735336</v>
      </c>
      <c r="U17" s="17">
        <f>S17/R17-1</f>
        <v>0.21531561066270077</v>
      </c>
      <c r="V17" s="17">
        <f>T17/S17-1</f>
        <v>-2.5016406040352934E-2</v>
      </c>
      <c r="W17" s="174">
        <f>T17/$T$22</f>
        <v>3.9066679583794582E-3</v>
      </c>
      <c r="X17" s="173">
        <v>0.19517613780532997</v>
      </c>
      <c r="Y17" s="173">
        <v>0.15258246268007325</v>
      </c>
      <c r="Z17" s="173">
        <v>0.29608800047071471</v>
      </c>
      <c r="AA17" s="17">
        <f>Y17/X17-1</f>
        <v>-0.21823198063146398</v>
      </c>
      <c r="AB17" s="17">
        <f>Z17/Y17-1</f>
        <v>0.94051134887982646</v>
      </c>
      <c r="AC17" s="174">
        <f>Z17/$Z$22</f>
        <v>7.9959483359134543E-3</v>
      </c>
      <c r="AD17" s="173">
        <v>0.23468413451823802</v>
      </c>
      <c r="AE17" s="173">
        <v>0.49273209384397498</v>
      </c>
      <c r="AF17" s="17">
        <f>AE17/AD17-1</f>
        <v>1.0995543429276138</v>
      </c>
      <c r="AG17" s="174">
        <f>AE17/$AE$22</f>
        <v>1.3010990106594872E-2</v>
      </c>
      <c r="AH17" s="173">
        <v>7.8301860064716414E-2</v>
      </c>
      <c r="AI17" s="173">
        <v>0.1319160444241165</v>
      </c>
      <c r="AJ17" s="91">
        <f>AI17/AH17-1</f>
        <v>0.68471150385301205</v>
      </c>
      <c r="AK17" s="174">
        <f>AI17/$AI$22</f>
        <v>3.8050113252046554E-3</v>
      </c>
    </row>
    <row r="18" spans="3:37" ht="15" customHeight="1">
      <c r="C18" s="54" t="s">
        <v>197</v>
      </c>
      <c r="D18" s="173">
        <v>0.267469084381179</v>
      </c>
      <c r="E18" s="173">
        <v>0.2666397910835806</v>
      </c>
      <c r="F18" s="173">
        <v>0.26688494578526628</v>
      </c>
      <c r="G18" s="173">
        <v>0.24871521737228341</v>
      </c>
      <c r="H18" s="17">
        <f>E18/D18-1</f>
        <v>-3.1005201947621464E-3</v>
      </c>
      <c r="I18" s="17">
        <f>F18/E18-1</f>
        <v>9.1942279391021842E-4</v>
      </c>
      <c r="J18" s="17">
        <f>G18/F18-1</f>
        <v>-6.8080754272300203E-2</v>
      </c>
      <c r="K18" s="163">
        <f>G18/$G$22</f>
        <v>6.665458586476913E-3</v>
      </c>
      <c r="L18" s="176">
        <v>0.24842542559566241</v>
      </c>
      <c r="M18" s="176">
        <v>0.2671865055052709</v>
      </c>
      <c r="N18" s="176">
        <v>0.31026927615574679</v>
      </c>
      <c r="O18" s="17">
        <f>M18/L18-1</f>
        <v>7.5519966865807309E-2</v>
      </c>
      <c r="P18" s="17">
        <f>N18/M18-1</f>
        <v>0.16124605757690857</v>
      </c>
      <c r="Q18" s="176">
        <f>N18/$N$22</f>
        <v>8.4699969426841482E-3</v>
      </c>
      <c r="R18" s="176">
        <v>0.24143865263589187</v>
      </c>
      <c r="S18" s="176">
        <v>0.21734458284407213</v>
      </c>
      <c r="T18" s="176">
        <v>0.5626355499927338</v>
      </c>
      <c r="U18" s="17">
        <f>S18/R18-1</f>
        <v>-9.9793755178693155E-2</v>
      </c>
      <c r="V18" s="17">
        <f>T18/S18-1</f>
        <v>1.5886798862448814</v>
      </c>
      <c r="W18" s="174">
        <f>T18/$T$22</f>
        <v>1.5366921708495034E-2</v>
      </c>
      <c r="X18" s="176">
        <v>0.24017946640893592</v>
      </c>
      <c r="Y18" s="176">
        <v>0.25587658609192293</v>
      </c>
      <c r="Z18" s="176">
        <v>0.46633538279033565</v>
      </c>
      <c r="AA18" s="17">
        <f>Y18/X18-1</f>
        <v>6.535579380570633E-2</v>
      </c>
      <c r="AB18" s="17">
        <f>Z18/Y18-1</f>
        <v>0.82250119056538451</v>
      </c>
      <c r="AC18" s="174">
        <f>Z18/$Z$22</f>
        <v>1.2593531727297248E-2</v>
      </c>
      <c r="AD18" s="176">
        <v>0.33046393086145609</v>
      </c>
      <c r="AE18" s="176">
        <v>0.47799421374366752</v>
      </c>
      <c r="AF18" s="17">
        <f>AE18/AD18-1</f>
        <v>0.44643384377117434</v>
      </c>
      <c r="AG18" s="174">
        <f>AE18/$AE$22</f>
        <v>1.2621824443198889E-2</v>
      </c>
      <c r="AH18" s="173">
        <v>0.20292343201665033</v>
      </c>
      <c r="AI18" s="173">
        <v>0.36156905219080643</v>
      </c>
      <c r="AJ18" s="91">
        <f>AI18/AH18-1</f>
        <v>0.78180039928133516</v>
      </c>
      <c r="AK18" s="174">
        <f>AI18/$AI$22</f>
        <v>1.0429166099055776E-2</v>
      </c>
    </row>
    <row r="19" spans="3:37" ht="15" customHeight="1">
      <c r="C19" s="54" t="s">
        <v>196</v>
      </c>
      <c r="D19" s="173">
        <v>0.57280925584714604</v>
      </c>
      <c r="E19" s="173">
        <v>0.52695037865422556</v>
      </c>
      <c r="F19" s="173">
        <v>0.51066519355843643</v>
      </c>
      <c r="G19" s="173">
        <v>0.53379576594469791</v>
      </c>
      <c r="H19" s="17">
        <f>E19/D19-1</f>
        <v>-8.0059595275041917E-2</v>
      </c>
      <c r="I19" s="17">
        <f>F19/E19-1</f>
        <v>-3.0904589417659722E-2</v>
      </c>
      <c r="J19" s="17">
        <f>G19/F19-1</f>
        <v>4.5294985203675475E-2</v>
      </c>
      <c r="K19" s="163">
        <f>G19/$G$22</f>
        <v>1.4305492076970143E-2</v>
      </c>
      <c r="L19" s="173">
        <v>0.47284043991335029</v>
      </c>
      <c r="M19" s="173">
        <v>0.47336119777741126</v>
      </c>
      <c r="N19" s="173">
        <v>0.51417163631795293</v>
      </c>
      <c r="O19" s="17">
        <f>M19/L19-1</f>
        <v>1.1013395219672262E-3</v>
      </c>
      <c r="P19" s="17">
        <f>N19/M19-1</f>
        <v>8.621416105113866E-2</v>
      </c>
      <c r="Q19" s="173">
        <f>N19/$N$22</f>
        <v>1.4036298539085317E-2</v>
      </c>
      <c r="R19" s="173">
        <v>0.48166810799198073</v>
      </c>
      <c r="S19" s="173">
        <v>0.49379575585946289</v>
      </c>
      <c r="T19" s="173">
        <v>0.48675901998405308</v>
      </c>
      <c r="U19" s="17">
        <f>S19/R19-1</f>
        <v>2.5178432340145829E-2</v>
      </c>
      <c r="V19" s="17">
        <f>T19/S19-1</f>
        <v>-1.4250296386533745E-2</v>
      </c>
      <c r="W19" s="174">
        <f>T19/$T$22</f>
        <v>1.3294552310274946E-2</v>
      </c>
      <c r="X19" s="173">
        <v>0.5233443089090295</v>
      </c>
      <c r="Y19" s="173">
        <v>0.54483756372607994</v>
      </c>
      <c r="Z19" s="173">
        <v>0.47228397056711952</v>
      </c>
      <c r="AA19" s="17">
        <f>Y19/X19-1</f>
        <v>4.1069052345014567E-2</v>
      </c>
      <c r="AB19" s="17">
        <f>Z19/Y19-1</f>
        <v>-0.13316554876057907</v>
      </c>
      <c r="AC19" s="174">
        <f>Z19/$Z$22</f>
        <v>1.2754175186198632E-2</v>
      </c>
      <c r="AD19" s="173">
        <v>0.64447846580098278</v>
      </c>
      <c r="AE19" s="173">
        <v>0.42292377279350846</v>
      </c>
      <c r="AF19" s="17">
        <f>AE19/AD19-1</f>
        <v>-0.34377361659728622</v>
      </c>
      <c r="AG19" s="174">
        <f>AE19/$AE$22</f>
        <v>1.1167644836633166E-2</v>
      </c>
      <c r="AH19" s="173">
        <v>0.52326793936958316</v>
      </c>
      <c r="AI19" s="173">
        <v>0.36968478163114959</v>
      </c>
      <c r="AJ19" s="91">
        <f>AI19/AH19-1</f>
        <v>-0.29350767777491915</v>
      </c>
      <c r="AK19" s="174">
        <f>AI19/$AI$22</f>
        <v>1.0663257733379805E-2</v>
      </c>
    </row>
    <row r="20" spans="3:37" ht="15" customHeight="1">
      <c r="C20" s="175" t="s">
        <v>198</v>
      </c>
      <c r="D20" s="173">
        <v>0.41760205896798502</v>
      </c>
      <c r="E20" s="173">
        <v>0.37078557740137341</v>
      </c>
      <c r="F20" s="173">
        <v>0.31247864147086113</v>
      </c>
      <c r="G20" s="173">
        <v>0.40444386898093015</v>
      </c>
      <c r="H20" s="17">
        <f>E20/D20-1</f>
        <v>-0.11210788012470208</v>
      </c>
      <c r="I20" s="17">
        <f>F20/E20-1</f>
        <v>-0.15725243775432862</v>
      </c>
      <c r="J20" s="17">
        <f>G20/F20-1</f>
        <v>0.29430884324503448</v>
      </c>
      <c r="K20" s="163">
        <f>G20/$G$22</f>
        <v>1.0838918051450527E-2</v>
      </c>
      <c r="L20" s="173">
        <v>0.33074843931621278</v>
      </c>
      <c r="M20" s="173">
        <v>0.35800518791362357</v>
      </c>
      <c r="N20" s="173">
        <v>0.45886369670279181</v>
      </c>
      <c r="O20" s="17">
        <f>M20/L20-1</f>
        <v>8.2409303740816453E-2</v>
      </c>
      <c r="P20" s="17">
        <f>N20/M20-1</f>
        <v>0.28172359561868277</v>
      </c>
      <c r="Q20" s="173">
        <f>N20/$N$22</f>
        <v>1.2526454943706505E-2</v>
      </c>
      <c r="R20" s="173">
        <v>0.29313436236989243</v>
      </c>
      <c r="S20" s="173">
        <v>0.35434748802165988</v>
      </c>
      <c r="T20" s="173">
        <v>0.39155254663974454</v>
      </c>
      <c r="U20" s="17">
        <f>S20/R20-1</f>
        <v>0.20882275676205264</v>
      </c>
      <c r="V20" s="17">
        <f>T20/S20-1</f>
        <v>0.10499597111807502</v>
      </c>
      <c r="W20" s="174">
        <f>T20/$T$22</f>
        <v>1.0694235956210928E-2</v>
      </c>
      <c r="X20" s="173">
        <v>0.3032295040022574</v>
      </c>
      <c r="Y20" s="173">
        <v>0.35972450718546084</v>
      </c>
      <c r="Z20" s="173">
        <v>0.38635210682646542</v>
      </c>
      <c r="AA20" s="17">
        <f>Y20/X20-1</f>
        <v>0.18631103648404501</v>
      </c>
      <c r="AB20" s="17">
        <f>Z20/Y20-1</f>
        <v>7.4022200626092882E-2</v>
      </c>
      <c r="AC20" s="174">
        <f>Z20/$Z$22</f>
        <v>1.0433558539165735E-2</v>
      </c>
      <c r="AD20" s="173">
        <v>0.36699434337184944</v>
      </c>
      <c r="AE20" s="173">
        <v>0.38525374750259211</v>
      </c>
      <c r="AF20" s="17">
        <f>AE20/AD20-1</f>
        <v>4.9753911635203929E-2</v>
      </c>
      <c r="AG20" s="174">
        <f>AE20/$AE$22</f>
        <v>1.0172937301851618E-2</v>
      </c>
      <c r="AH20" s="173">
        <v>0.37670438161631753</v>
      </c>
      <c r="AI20" s="173">
        <v>0.35686507601145473</v>
      </c>
      <c r="AJ20" s="91">
        <f>AI20/AH20-1</f>
        <v>-5.2665449548897514E-2</v>
      </c>
      <c r="AK20" s="174">
        <f>AI20/$AI$22</f>
        <v>1.0293483720812376E-2</v>
      </c>
    </row>
    <row r="21" spans="3:37" ht="15" customHeight="1">
      <c r="C21" s="54" t="s">
        <v>200</v>
      </c>
      <c r="D21" s="176">
        <v>0.70580267349700898</v>
      </c>
      <c r="E21" s="176">
        <v>0.26047995323643619</v>
      </c>
      <c r="F21" s="176">
        <v>0.27248017667335511</v>
      </c>
      <c r="G21" s="176">
        <v>0.34881783635656011</v>
      </c>
      <c r="H21" s="177">
        <f>E21/D21-1</f>
        <v>-0.63094507428563884</v>
      </c>
      <c r="I21" s="177">
        <f>F21/E21-1</f>
        <v>4.6069662128764177E-2</v>
      </c>
      <c r="J21" s="177">
        <f>G21/F21-1</f>
        <v>0.28015858113127012</v>
      </c>
      <c r="K21" s="163">
        <f>G21/$G$22</f>
        <v>9.3481648088261753E-3</v>
      </c>
      <c r="L21" s="173">
        <v>0.34863807009089803</v>
      </c>
      <c r="M21" s="173">
        <v>0.32922249883339605</v>
      </c>
      <c r="N21" s="173">
        <v>0.37350544509492239</v>
      </c>
      <c r="O21" s="177">
        <f>M21/L21-1</f>
        <v>-5.5689762315515035E-2</v>
      </c>
      <c r="P21" s="177">
        <f>N21/M21-1</f>
        <v>0.13450765490950189</v>
      </c>
      <c r="Q21" s="173">
        <f>N21/$N$22</f>
        <v>1.0196272145366525E-2</v>
      </c>
      <c r="R21" s="173">
        <v>0.2859994310661339</v>
      </c>
      <c r="S21" s="173">
        <v>0.38548784277026099</v>
      </c>
      <c r="T21" s="173">
        <v>0.30479067049532133</v>
      </c>
      <c r="U21" s="177">
        <f>S21/R21-1</f>
        <v>0.34786227138025883</v>
      </c>
      <c r="V21" s="177">
        <f>T21/S21-1</f>
        <v>-0.20933778791834101</v>
      </c>
      <c r="W21" s="174">
        <f>T21/$T$22</f>
        <v>8.324561736352775E-3</v>
      </c>
      <c r="X21" s="173">
        <v>0.27782253377633603</v>
      </c>
      <c r="Y21" s="173">
        <v>0.33060461751300679</v>
      </c>
      <c r="Z21" s="173">
        <v>0.24082613958948842</v>
      </c>
      <c r="AA21" s="177">
        <f>Y21/X21-1</f>
        <v>0.18998489078342207</v>
      </c>
      <c r="AB21" s="177">
        <f>Z21/Y21-1</f>
        <v>-0.27155845129714884</v>
      </c>
      <c r="AC21" s="174">
        <f>Z21/$Z$22</f>
        <v>6.503584633736249E-3</v>
      </c>
      <c r="AD21" s="173">
        <v>0.24663849847230454</v>
      </c>
      <c r="AE21" s="173">
        <v>0.13508329850861225</v>
      </c>
      <c r="AF21" s="177">
        <f>AE21/AD21-1</f>
        <v>-0.4523024615162381</v>
      </c>
      <c r="AG21" s="174">
        <f>AE21/$AE$22</f>
        <v>3.5669839298478789E-3</v>
      </c>
      <c r="AH21" s="176">
        <v>0.32430612632874883</v>
      </c>
      <c r="AI21" s="176">
        <v>0.27160291596637165</v>
      </c>
      <c r="AJ21" s="91">
        <f>AI21/AH21-1</f>
        <v>-0.16251068383750478</v>
      </c>
      <c r="AK21" s="174">
        <f>AI21/$AI$22</f>
        <v>7.834165856944993E-3</v>
      </c>
    </row>
    <row r="22" spans="3:37" ht="15" customHeight="1">
      <c r="C22" s="81" t="s">
        <v>201</v>
      </c>
      <c r="D22" s="120">
        <v>40.642639932184302</v>
      </c>
      <c r="E22" s="120">
        <v>40.062917528009486</v>
      </c>
      <c r="F22" s="120">
        <v>37.178670560809259</v>
      </c>
      <c r="G22" s="120">
        <v>37.314044359511058</v>
      </c>
      <c r="H22" s="119">
        <f>E22/D22-1</f>
        <v>-1.4263896369481222E-2</v>
      </c>
      <c r="I22" s="119">
        <f t="shared" ref="I22:J24" si="0">F22/E22-1</f>
        <v>-7.199293374437199E-2</v>
      </c>
      <c r="J22" s="119">
        <f t="shared" si="0"/>
        <v>3.6411683543224882E-3</v>
      </c>
      <c r="K22" s="119">
        <f t="shared" ref="K6:K22" si="1">G22/$G$22</f>
        <v>1</v>
      </c>
      <c r="L22" s="120">
        <v>37.182187930313901</v>
      </c>
      <c r="M22" s="120">
        <v>35.856282569163113</v>
      </c>
      <c r="N22" s="120">
        <v>36.631568848881095</v>
      </c>
      <c r="O22" s="119">
        <f t="shared" ref="O22:P22" si="2">M22/L22-1</f>
        <v>-3.565969177595929E-2</v>
      </c>
      <c r="P22" s="119">
        <f t="shared" si="2"/>
        <v>2.1622048471492628E-2</v>
      </c>
      <c r="Q22" s="120">
        <f t="shared" ref="Q6:Q22" si="3">N22/$N$22</f>
        <v>1</v>
      </c>
      <c r="R22" s="120">
        <v>35.931389038883296</v>
      </c>
      <c r="S22" s="120">
        <v>36.061272260270961</v>
      </c>
      <c r="T22" s="120">
        <v>36.613419438565991</v>
      </c>
      <c r="U22" s="119">
        <f t="shared" ref="U22:V22" si="4">S22/R22-1</f>
        <v>3.6147564806667809E-3</v>
      </c>
      <c r="V22" s="119">
        <f t="shared" si="4"/>
        <v>1.5311361571214821E-2</v>
      </c>
      <c r="W22" s="119">
        <f t="shared" ref="W6:W22" si="5">T22/$T$22</f>
        <v>1</v>
      </c>
      <c r="X22" s="120">
        <v>37.18072566228809</v>
      </c>
      <c r="Y22" s="120">
        <v>37.128078215142395</v>
      </c>
      <c r="Z22" s="120">
        <v>37.029754074428958</v>
      </c>
      <c r="AA22" s="119">
        <f t="shared" ref="AA22:AB22" si="6">Y22/X22-1</f>
        <v>-1.41598761745243E-3</v>
      </c>
      <c r="AB22" s="119">
        <f t="shared" si="6"/>
        <v>-2.6482421240250353E-3</v>
      </c>
      <c r="AC22" s="119">
        <f t="shared" ref="AC6:AC22" si="7">Z22/$Z$22</f>
        <v>1</v>
      </c>
      <c r="AD22" s="120">
        <v>39.207713822334654</v>
      </c>
      <c r="AE22" s="120">
        <v>37.870453348067969</v>
      </c>
      <c r="AF22" s="119">
        <f t="shared" ref="AF6:AF22" si="8">AE22/AD22-1</f>
        <v>-3.410707597811824E-2</v>
      </c>
      <c r="AG22" s="119">
        <f t="shared" ref="AG6:AG22" si="9">AE22/$AE$22</f>
        <v>1</v>
      </c>
      <c r="AH22" s="120">
        <v>34.573622618362492</v>
      </c>
      <c r="AI22" s="120">
        <v>34.669028065776203</v>
      </c>
      <c r="AJ22" s="119">
        <f t="shared" ref="AJ6:AJ22" si="10">AI22/AH22-1</f>
        <v>2.7594865735314222E-3</v>
      </c>
      <c r="AK22" s="119">
        <f t="shared" ref="AK6:AK22" si="11">AI22/$AI$22</f>
        <v>1</v>
      </c>
    </row>
    <row r="23" spans="3:37" ht="15" customHeight="1">
      <c r="C23" s="166" t="s">
        <v>202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</row>
    <row r="24" spans="3:37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3:37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3:37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87" t="s">
        <v>98</v>
      </c>
    </row>
    <row r="27" spans="3:37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87"/>
    </row>
    <row r="28" spans="3:37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3:37" ht="15.75" customHeight="1">
      <c r="C29" s="167" t="s">
        <v>203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</row>
    <row r="30" spans="3:37" ht="12.75" customHeight="1">
      <c r="C30" s="153"/>
      <c r="D30" s="168" t="s">
        <v>204</v>
      </c>
      <c r="E30" s="168"/>
      <c r="F30" s="168"/>
      <c r="G30" s="169"/>
      <c r="H30" s="170"/>
      <c r="I30" s="170"/>
      <c r="J30" s="170"/>
      <c r="K30" s="171" t="s">
        <v>178</v>
      </c>
      <c r="L30" s="156" t="s">
        <v>204</v>
      </c>
      <c r="M30" s="156"/>
      <c r="N30" s="172"/>
      <c r="O30" s="170"/>
      <c r="P30" s="170"/>
      <c r="Q30" s="171" t="s">
        <v>205</v>
      </c>
      <c r="R30" s="156" t="s">
        <v>204</v>
      </c>
      <c r="S30" s="156"/>
      <c r="T30" s="172"/>
      <c r="U30" s="170"/>
      <c r="V30" s="170"/>
      <c r="W30" s="171" t="s">
        <v>180</v>
      </c>
      <c r="X30" s="156" t="s">
        <v>204</v>
      </c>
      <c r="Y30" s="156"/>
      <c r="Z30" s="172"/>
      <c r="AA30" s="170"/>
      <c r="AB30" s="170"/>
      <c r="AC30" s="171" t="s">
        <v>181</v>
      </c>
      <c r="AD30" s="14"/>
      <c r="AE30" s="14"/>
      <c r="AF30" s="14"/>
      <c r="AG30" s="171" t="s">
        <v>182</v>
      </c>
      <c r="AH30" s="156" t="s">
        <v>204</v>
      </c>
      <c r="AI30" s="156"/>
      <c r="AJ30" s="170"/>
      <c r="AK30" s="171" t="s">
        <v>183</v>
      </c>
    </row>
    <row r="31" spans="3:37" ht="51">
      <c r="C31" s="153"/>
      <c r="D31" s="13">
        <f>actualizaciones!$A$7</f>
        <v>2007</v>
      </c>
      <c r="E31" s="13">
        <f>actualizaciones!$B$7</f>
        <v>2008</v>
      </c>
      <c r="F31" s="13">
        <f>actualizaciones!$C$7</f>
        <v>2009</v>
      </c>
      <c r="G31" s="13">
        <f>actualizaciones!$D$7</f>
        <v>2010</v>
      </c>
      <c r="H31" s="170" t="str">
        <f>actualizaciones!$H$7</f>
        <v>var.08/07</v>
      </c>
      <c r="I31" s="170" t="str">
        <f>actualizaciones!$I$7</f>
        <v>var.09/08</v>
      </c>
      <c r="J31" s="170" t="str">
        <f>actualizaciones!$J$7</f>
        <v>var.10/09</v>
      </c>
      <c r="K31" s="171"/>
      <c r="L31" s="169" t="str">
        <f>actualizaciones!$E$7</f>
        <v>Invierno 08-09</v>
      </c>
      <c r="M31" s="169" t="str">
        <f>actualizaciones!$F$7</f>
        <v>Invierno 09-10</v>
      </c>
      <c r="N31" s="169" t="str">
        <f>actualizaciones!$G7</f>
        <v>Invierno 10-11</v>
      </c>
      <c r="O31" s="170" t="s">
        <v>100</v>
      </c>
      <c r="P31" s="170" t="s">
        <v>140</v>
      </c>
      <c r="Q31" s="171"/>
      <c r="R31" s="14" t="str">
        <f>actualizaciones!$N$7</f>
        <v>I semestre 2009</v>
      </c>
      <c r="S31" s="14" t="str">
        <f>actualizaciones!$O$7</f>
        <v>I semestre 2010</v>
      </c>
      <c r="T31" s="14" t="s">
        <v>116</v>
      </c>
      <c r="U31" s="14" t="str">
        <f>actualizaciones!$Q$7</f>
        <v>Var. I semestre 10/09</v>
      </c>
      <c r="V31" s="14" t="s">
        <v>184</v>
      </c>
      <c r="W31" s="171"/>
      <c r="X31" s="14" t="str">
        <f>actualizaciones!$U$7</f>
        <v>Ene-Sep 2009</v>
      </c>
      <c r="Y31" s="14" t="str">
        <f>actualizaciones!$V$7</f>
        <v>Ene-Sep 2010</v>
      </c>
      <c r="Z31" s="14" t="s">
        <v>51</v>
      </c>
      <c r="AA31" s="14" t="str">
        <f>actualizaciones!$W$7</f>
        <v>Var.10/09</v>
      </c>
      <c r="AB31" s="14" t="s">
        <v>114</v>
      </c>
      <c r="AC31" s="171"/>
      <c r="AD31" s="14" t="s">
        <v>53</v>
      </c>
      <c r="AE31" s="14" t="s">
        <v>54</v>
      </c>
      <c r="AF31" s="14" t="s">
        <v>114</v>
      </c>
      <c r="AG31" s="171"/>
      <c r="AH31" s="170" t="str">
        <f>actualizaciones!$Y$7</f>
        <v>I trimestre 2010</v>
      </c>
      <c r="AI31" s="170" t="str">
        <f>actualizaciones!$Z$7</f>
        <v>I trimestre 2011</v>
      </c>
      <c r="AJ31" s="170" t="str">
        <f>actualizaciones!$AA$7</f>
        <v>Var.11/10</v>
      </c>
      <c r="AK31" s="171"/>
    </row>
    <row r="32" spans="3:37">
      <c r="C32" s="54" t="s">
        <v>185</v>
      </c>
      <c r="D32" s="173">
        <v>111.158840796685</v>
      </c>
      <c r="E32" s="173">
        <v>110.50488743682094</v>
      </c>
      <c r="F32" s="173">
        <v>106.64920229498232</v>
      </c>
      <c r="G32" s="173">
        <v>105.91553394429451</v>
      </c>
      <c r="H32" s="17">
        <f>E32/D32-1</f>
        <v>-5.8830530723164021E-3</v>
      </c>
      <c r="I32" s="17">
        <f>F32/E32-1</f>
        <v>-3.4891534947203429E-2</v>
      </c>
      <c r="J32" s="17">
        <f>G32/F32-1</f>
        <v>-6.8792671196784561E-3</v>
      </c>
      <c r="K32" s="163">
        <f>G32/$G$48</f>
        <v>0.29430340262486421</v>
      </c>
      <c r="L32" s="173">
        <v>115.21505010900405</v>
      </c>
      <c r="M32" s="173">
        <v>109.60279171550982</v>
      </c>
      <c r="N32" s="173">
        <v>115.24954221279991</v>
      </c>
      <c r="O32" s="17">
        <f>M32/L32-1</f>
        <v>-4.8711156990206672E-2</v>
      </c>
      <c r="P32" s="17">
        <f>N32/M32-1</f>
        <v>5.1520133829684456E-2</v>
      </c>
      <c r="Q32" s="163">
        <f>N32/$N$48</f>
        <v>0.32631700930492957</v>
      </c>
      <c r="R32" s="173">
        <v>107.28647195549429</v>
      </c>
      <c r="S32" s="173">
        <v>101.31635469041311</v>
      </c>
      <c r="T32" s="173">
        <v>108.13594601357977</v>
      </c>
      <c r="U32" s="17">
        <f>S32/R32-1</f>
        <v>-5.5646505624285747E-2</v>
      </c>
      <c r="V32" s="17">
        <f>T32/S32-1</f>
        <v>6.7309876515049494E-2</v>
      </c>
      <c r="W32" s="163">
        <f>T32/$T$48</f>
        <v>0.31224465215609415</v>
      </c>
      <c r="X32" s="178">
        <v>102.8632103153642</v>
      </c>
      <c r="Y32" s="178">
        <v>101.41440848776752</v>
      </c>
      <c r="Z32" s="173">
        <v>107.09793683508524</v>
      </c>
      <c r="AA32" s="17">
        <f>Y32/X32-1</f>
        <v>-1.40847424764875E-2</v>
      </c>
      <c r="AB32" s="17">
        <f>Z32/Y32-1</f>
        <v>5.6042612012111359E-2</v>
      </c>
      <c r="AC32" s="163">
        <f>Z32/$Z$48</f>
        <v>0.30635757833013799</v>
      </c>
      <c r="AD32" s="173">
        <v>99.396562518398099</v>
      </c>
      <c r="AE32" s="173">
        <v>102.85295587414993</v>
      </c>
      <c r="AF32" s="17">
        <f>AE32/AD32-1</f>
        <v>3.4773771528689101E-2</v>
      </c>
      <c r="AG32" s="163">
        <f>AE32/$AE$48</f>
        <v>0.29245604954875942</v>
      </c>
      <c r="AH32" s="173">
        <v>108.63652481958557</v>
      </c>
      <c r="AI32" s="173">
        <v>118.494087770858</v>
      </c>
      <c r="AJ32" s="91">
        <f>AI32/AH32-1</f>
        <v>9.0738938562725968E-2</v>
      </c>
      <c r="AK32" s="163">
        <f>AI32/$AI$48</f>
        <v>0.34362283758594137</v>
      </c>
    </row>
    <row r="33" spans="3:37">
      <c r="C33" s="175" t="s">
        <v>186</v>
      </c>
      <c r="D33" s="173">
        <v>73.635720525149694</v>
      </c>
      <c r="E33" s="173">
        <v>70.39547530314573</v>
      </c>
      <c r="F33" s="173">
        <v>62.762028300195041</v>
      </c>
      <c r="G33" s="173">
        <v>65.371663336612684</v>
      </c>
      <c r="H33" s="17">
        <f t="shared" ref="H33:J40" si="12">E33/D33-1</f>
        <v>-4.4003714486602785E-2</v>
      </c>
      <c r="I33" s="17">
        <f t="shared" si="12"/>
        <v>-0.10843661428633866</v>
      </c>
      <c r="J33" s="17">
        <f t="shared" si="12"/>
        <v>4.1579839069820768E-2</v>
      </c>
      <c r="K33" s="163">
        <f t="shared" ref="K33:K48" si="13">G33/$G$48</f>
        <v>0.18164571558814838</v>
      </c>
      <c r="L33" s="173">
        <v>64.081349307925777</v>
      </c>
      <c r="M33" s="173">
        <v>62.945231289051428</v>
      </c>
      <c r="N33" s="173">
        <v>65.844829794827234</v>
      </c>
      <c r="O33" s="17">
        <f t="shared" ref="O33:P40" si="14">M33/L33-1</f>
        <v>-1.7729308623247619E-2</v>
      </c>
      <c r="P33" s="17">
        <f t="shared" si="14"/>
        <v>4.6065419832370225E-2</v>
      </c>
      <c r="Q33" s="163">
        <f t="shared" ref="Q33:Q48" si="15">N33/$N$48</f>
        <v>0.18643273998578905</v>
      </c>
      <c r="R33" s="173">
        <v>60.234114219758403</v>
      </c>
      <c r="S33" s="173">
        <v>67.019406773614108</v>
      </c>
      <c r="T33" s="173">
        <v>66.419401992340312</v>
      </c>
      <c r="U33" s="17">
        <f>S33/R33-1</f>
        <v>0.112648664992403</v>
      </c>
      <c r="V33" s="17">
        <f>T33/S33-1</f>
        <v>-8.9527020628601406E-3</v>
      </c>
      <c r="W33" s="163">
        <f t="shared" ref="W33:W47" si="16">T33/$T$48</f>
        <v>0.19178731805712099</v>
      </c>
      <c r="X33" s="178">
        <v>63.997652699111626</v>
      </c>
      <c r="Y33" s="178">
        <v>65.828934950528918</v>
      </c>
      <c r="Z33" s="173">
        <v>65.248547512468932</v>
      </c>
      <c r="AA33" s="17">
        <f t="shared" ref="AA33:AB40" si="17">Y33/X33-1</f>
        <v>2.861483467256476E-2</v>
      </c>
      <c r="AB33" s="17">
        <f t="shared" si="17"/>
        <v>-8.8166007622051401E-3</v>
      </c>
      <c r="AC33" s="163">
        <f t="shared" ref="AC33:AC48" si="18">Z33/$Z$48</f>
        <v>0.18664586448812354</v>
      </c>
      <c r="AD33" s="173">
        <v>63.832007477722634</v>
      </c>
      <c r="AE33" s="173">
        <v>62.524887444057391</v>
      </c>
      <c r="AF33" s="17">
        <f>AE33/AD33-1</f>
        <v>-2.0477501575074664E-2</v>
      </c>
      <c r="AG33" s="163">
        <f t="shared" ref="AG33:AG48" si="19">AE33/$AE$48</f>
        <v>0.17778566911333296</v>
      </c>
      <c r="AH33" s="173">
        <v>60.90168824676342</v>
      </c>
      <c r="AI33" s="173">
        <v>62.49979087519592</v>
      </c>
      <c r="AJ33" s="91">
        <f>AI33/AH33-1</f>
        <v>2.6240695035534278E-2</v>
      </c>
      <c r="AK33" s="163">
        <f t="shared" ref="AK33:AK48" si="20">AI33/$AI$48</f>
        <v>0.18124411009090499</v>
      </c>
    </row>
    <row r="34" spans="3:37">
      <c r="C34" s="54" t="s">
        <v>187</v>
      </c>
      <c r="D34" s="173">
        <v>50.246789024851502</v>
      </c>
      <c r="E34" s="173">
        <v>47.089341623422484</v>
      </c>
      <c r="F34" s="173">
        <v>45.154065331216671</v>
      </c>
      <c r="G34" s="173">
        <v>42.918961354431346</v>
      </c>
      <c r="H34" s="17">
        <f t="shared" si="12"/>
        <v>-6.2838789556629804E-2</v>
      </c>
      <c r="I34" s="17">
        <f t="shared" si="12"/>
        <v>-4.109796878627836E-2</v>
      </c>
      <c r="J34" s="17">
        <f t="shared" si="12"/>
        <v>-4.9499507085137617E-2</v>
      </c>
      <c r="K34" s="163">
        <f t="shared" si="13"/>
        <v>0.11925725994430127</v>
      </c>
      <c r="L34" s="173">
        <v>50.817263802178807</v>
      </c>
      <c r="M34" s="173">
        <v>49.01816462271649</v>
      </c>
      <c r="N34" s="173">
        <v>38.018832154199544</v>
      </c>
      <c r="O34" s="17">
        <f t="shared" si="14"/>
        <v>-3.5403306767279763E-2</v>
      </c>
      <c r="P34" s="17">
        <f t="shared" si="14"/>
        <v>-0.22439298886803949</v>
      </c>
      <c r="Q34" s="163">
        <f t="shared" si="15"/>
        <v>0.10764634173485355</v>
      </c>
      <c r="R34" s="173">
        <v>46.729821776723888</v>
      </c>
      <c r="S34" s="173">
        <v>47.181716013633029</v>
      </c>
      <c r="T34" s="173">
        <v>34.685033969157232</v>
      </c>
      <c r="U34" s="17">
        <f t="shared" ref="U34:V40" si="21">S34/R34-1</f>
        <v>9.6703608044623746E-3</v>
      </c>
      <c r="V34" s="17">
        <f t="shared" si="21"/>
        <v>-0.26486281340138018</v>
      </c>
      <c r="W34" s="163">
        <f t="shared" si="16"/>
        <v>0.10015371174874398</v>
      </c>
      <c r="X34" s="178">
        <v>45.046997090324602</v>
      </c>
      <c r="Y34" s="178">
        <v>44.003475875639879</v>
      </c>
      <c r="Z34" s="173">
        <v>33.373137150387279</v>
      </c>
      <c r="AA34" s="17">
        <f t="shared" si="17"/>
        <v>-2.3165167094098216E-2</v>
      </c>
      <c r="AB34" s="17">
        <f t="shared" si="17"/>
        <v>-0.24157952329255672</v>
      </c>
      <c r="AC34" s="163">
        <f t="shared" si="18"/>
        <v>9.5465083462959816E-2</v>
      </c>
      <c r="AD34" s="173">
        <v>38.083395412514953</v>
      </c>
      <c r="AE34" s="173">
        <v>31.036116189214738</v>
      </c>
      <c r="AF34" s="17">
        <f t="shared" ref="AF34:AF48" si="22">AE34/AD34-1</f>
        <v>-0.18504860574969484</v>
      </c>
      <c r="AG34" s="163">
        <f t="shared" si="19"/>
        <v>8.824928614730547E-2</v>
      </c>
      <c r="AH34" s="173">
        <v>54.580354379966472</v>
      </c>
      <c r="AI34" s="173">
        <v>37.097876350421338</v>
      </c>
      <c r="AJ34" s="91">
        <f t="shared" ref="AJ34:AJ46" si="23">AI34/AH34-1</f>
        <v>-0.32030715498545781</v>
      </c>
      <c r="AK34" s="163">
        <f t="shared" si="20"/>
        <v>0.10758070533101553</v>
      </c>
    </row>
    <row r="35" spans="3:37">
      <c r="C35" s="54" t="s">
        <v>188</v>
      </c>
      <c r="D35" s="173">
        <v>30.917472594387402</v>
      </c>
      <c r="E35" s="173">
        <v>29.53707811558667</v>
      </c>
      <c r="F35" s="173">
        <v>29.184573885219965</v>
      </c>
      <c r="G35" s="173">
        <v>29.380448000696223</v>
      </c>
      <c r="H35" s="17">
        <f t="shared" si="12"/>
        <v>-4.4647714155371165E-2</v>
      </c>
      <c r="I35" s="17">
        <f t="shared" si="12"/>
        <v>-1.1934295903855419E-2</v>
      </c>
      <c r="J35" s="17">
        <f t="shared" si="12"/>
        <v>6.7115633158330024E-3</v>
      </c>
      <c r="K35" s="163">
        <f t="shared" si="13"/>
        <v>8.1638315884764265E-2</v>
      </c>
      <c r="L35" s="173">
        <v>27.231785666839123</v>
      </c>
      <c r="M35" s="173">
        <v>29.322346789292379</v>
      </c>
      <c r="N35" s="173">
        <v>28.41439513101173</v>
      </c>
      <c r="O35" s="17">
        <f t="shared" si="14"/>
        <v>7.6769153078308339E-2</v>
      </c>
      <c r="P35" s="17">
        <f t="shared" si="14"/>
        <v>-3.096449492276665E-2</v>
      </c>
      <c r="Q35" s="163">
        <f t="shared" si="15"/>
        <v>8.0452384125223167E-2</v>
      </c>
      <c r="R35" s="173">
        <v>27.574948610748905</v>
      </c>
      <c r="S35" s="173">
        <v>28.864827916100925</v>
      </c>
      <c r="T35" s="173">
        <v>26.882717812486192</v>
      </c>
      <c r="U35" s="17">
        <f t="shared" si="21"/>
        <v>4.6777215202106204E-2</v>
      </c>
      <c r="V35" s="17">
        <f t="shared" si="21"/>
        <v>-6.8668696358626269E-2</v>
      </c>
      <c r="W35" s="163">
        <f>T35/$T$48</f>
        <v>7.7624371745137047E-2</v>
      </c>
      <c r="X35" s="178">
        <v>28.819636569523922</v>
      </c>
      <c r="Y35" s="178">
        <v>29.430137682642286</v>
      </c>
      <c r="Z35" s="173">
        <v>26.226028309957726</v>
      </c>
      <c r="AA35" s="17">
        <f t="shared" si="17"/>
        <v>2.1183511861629478E-2</v>
      </c>
      <c r="AB35" s="17">
        <f t="shared" si="17"/>
        <v>-0.1088717085606542</v>
      </c>
      <c r="AC35" s="163">
        <f t="shared" si="18"/>
        <v>7.502051635810951E-2</v>
      </c>
      <c r="AD35" s="173">
        <v>29.91583127274205</v>
      </c>
      <c r="AE35" s="173">
        <v>24.500823700528485</v>
      </c>
      <c r="AF35" s="17">
        <f t="shared" si="22"/>
        <v>-0.1810080931011091</v>
      </c>
      <c r="AG35" s="163">
        <f t="shared" si="19"/>
        <v>6.9666584195350906E-2</v>
      </c>
      <c r="AH35" s="173">
        <v>26.57634942809344</v>
      </c>
      <c r="AI35" s="173">
        <v>27.092290134349319</v>
      </c>
      <c r="AJ35" s="91">
        <f t="shared" si="23"/>
        <v>1.9413528093910726E-2</v>
      </c>
      <c r="AK35" s="163">
        <f t="shared" si="20"/>
        <v>7.8565351131014566E-2</v>
      </c>
    </row>
    <row r="36" spans="3:37">
      <c r="C36" s="54" t="s">
        <v>189</v>
      </c>
      <c r="D36" s="173">
        <v>27.924778521968602</v>
      </c>
      <c r="E36" s="173">
        <v>28.143811648762</v>
      </c>
      <c r="F36" s="173">
        <v>23.831379022425992</v>
      </c>
      <c r="G36" s="173">
        <v>24.831373257426705</v>
      </c>
      <c r="H36" s="17">
        <f t="shared" si="12"/>
        <v>7.8436835809130301E-3</v>
      </c>
      <c r="I36" s="17">
        <f t="shared" si="12"/>
        <v>-0.15322844965549309</v>
      </c>
      <c r="J36" s="17">
        <f t="shared" si="12"/>
        <v>4.1961240852226522E-2</v>
      </c>
      <c r="K36" s="163">
        <f t="shared" si="13"/>
        <v>6.8997977627647172E-2</v>
      </c>
      <c r="L36" s="173">
        <v>19.18596276399424</v>
      </c>
      <c r="M36" s="173">
        <v>20.432107319044938</v>
      </c>
      <c r="N36" s="173">
        <v>19.969036373880545</v>
      </c>
      <c r="O36" s="17">
        <f t="shared" si="14"/>
        <v>6.4950848199773592E-2</v>
      </c>
      <c r="P36" s="17">
        <f t="shared" si="14"/>
        <v>-2.2663885713479992E-2</v>
      </c>
      <c r="Q36" s="163">
        <f t="shared" si="15"/>
        <v>5.654023524183982E-2</v>
      </c>
      <c r="R36" s="173">
        <v>20.93510900913336</v>
      </c>
      <c r="S36" s="173">
        <v>23.917291783969183</v>
      </c>
      <c r="T36" s="173">
        <v>22.0885733801402</v>
      </c>
      <c r="U36" s="17">
        <f t="shared" si="21"/>
        <v>0.14244887731584233</v>
      </c>
      <c r="V36" s="17">
        <f t="shared" si="21"/>
        <v>-7.6460095078770607E-2</v>
      </c>
      <c r="W36" s="163">
        <f t="shared" si="16"/>
        <v>6.3781186237924101E-2</v>
      </c>
      <c r="X36" s="178">
        <v>25.177574161063081</v>
      </c>
      <c r="Y36" s="178">
        <v>26.261046028782012</v>
      </c>
      <c r="Z36" s="173">
        <v>25.190525630089066</v>
      </c>
      <c r="AA36" s="17">
        <f t="shared" si="17"/>
        <v>4.3033211253310943E-2</v>
      </c>
      <c r="AB36" s="17">
        <f t="shared" si="17"/>
        <v>-4.0764575695867555E-2</v>
      </c>
      <c r="AC36" s="163">
        <f t="shared" si="18"/>
        <v>7.2058422944046602E-2</v>
      </c>
      <c r="AD36" s="173">
        <v>31.366862807329223</v>
      </c>
      <c r="AE36" s="173">
        <v>30.577893730243616</v>
      </c>
      <c r="AF36" s="17">
        <f t="shared" si="22"/>
        <v>-2.5152948254080876E-2</v>
      </c>
      <c r="AG36" s="163">
        <f t="shared" si="19"/>
        <v>8.694635878827861E-2</v>
      </c>
      <c r="AH36" s="173">
        <v>19.811251889812162</v>
      </c>
      <c r="AI36" s="173">
        <v>18.047321549596688</v>
      </c>
      <c r="AJ36" s="91">
        <f t="shared" si="23"/>
        <v>-8.9036793334729469E-2</v>
      </c>
      <c r="AK36" s="163">
        <f t="shared" si="20"/>
        <v>5.2335706855608115E-2</v>
      </c>
    </row>
    <row r="37" spans="3:37">
      <c r="C37" s="54" t="s">
        <v>190</v>
      </c>
      <c r="D37" s="173">
        <v>19.556528694952998</v>
      </c>
      <c r="E37" s="173">
        <v>20.396411753618594</v>
      </c>
      <c r="F37" s="173">
        <v>20.219376394978681</v>
      </c>
      <c r="G37" s="173">
        <v>20.974235553728594</v>
      </c>
      <c r="H37" s="17">
        <f t="shared" si="12"/>
        <v>4.2946428364986078E-2</v>
      </c>
      <c r="I37" s="17">
        <f t="shared" si="12"/>
        <v>-8.6797305711630024E-3</v>
      </c>
      <c r="J37" s="17">
        <f t="shared" si="12"/>
        <v>3.7333454009856437E-2</v>
      </c>
      <c r="K37" s="163">
        <f t="shared" si="13"/>
        <v>5.8280298092669394E-2</v>
      </c>
      <c r="L37" s="173">
        <v>18.851886852046768</v>
      </c>
      <c r="M37" s="173">
        <v>19.704397428497224</v>
      </c>
      <c r="N37" s="173">
        <v>19.315166439217709</v>
      </c>
      <c r="O37" s="17">
        <f t="shared" si="14"/>
        <v>4.5221498682923578E-2</v>
      </c>
      <c r="P37" s="17">
        <f t="shared" si="14"/>
        <v>-1.9753508864807756E-2</v>
      </c>
      <c r="Q37" s="163">
        <f t="shared" si="15"/>
        <v>5.4688870998157044E-2</v>
      </c>
      <c r="R37" s="173">
        <v>19.588317101799845</v>
      </c>
      <c r="S37" s="173">
        <v>20.037224442408874</v>
      </c>
      <c r="T37" s="173">
        <v>19.00097827269315</v>
      </c>
      <c r="U37" s="17">
        <f t="shared" si="21"/>
        <v>2.2917095852393654E-2</v>
      </c>
      <c r="V37" s="17">
        <f t="shared" si="21"/>
        <v>-5.1716053423172981E-2</v>
      </c>
      <c r="W37" s="163">
        <f t="shared" si="16"/>
        <v>5.4865695174456712E-2</v>
      </c>
      <c r="X37" s="178">
        <v>20.723920686246199</v>
      </c>
      <c r="Y37" s="178">
        <v>21.448274055649662</v>
      </c>
      <c r="Z37" s="173">
        <v>20.673731805666549</v>
      </c>
      <c r="AA37" s="17">
        <f t="shared" si="17"/>
        <v>3.4952525652358402E-2</v>
      </c>
      <c r="AB37" s="17">
        <f t="shared" si="17"/>
        <v>-3.6112101513319339E-2</v>
      </c>
      <c r="AC37" s="163">
        <f>Z37/$Z$48</f>
        <v>5.913796846323454E-2</v>
      </c>
      <c r="AD37" s="173">
        <v>23.270748846273161</v>
      </c>
      <c r="AE37" s="173">
        <v>22.342017386125921</v>
      </c>
      <c r="AF37" s="17">
        <f t="shared" si="22"/>
        <v>-3.9909822682649865E-2</v>
      </c>
      <c r="AG37" s="163">
        <f t="shared" si="19"/>
        <v>6.3528151312356146E-2</v>
      </c>
      <c r="AH37" s="173">
        <v>19.829576353258876</v>
      </c>
      <c r="AI37" s="173">
        <v>18.05498423724168</v>
      </c>
      <c r="AJ37" s="91">
        <f t="shared" si="23"/>
        <v>-8.9492185027218341E-2</v>
      </c>
      <c r="AK37" s="163">
        <f t="shared" si="20"/>
        <v>5.2357928002009932E-2</v>
      </c>
    </row>
    <row r="38" spans="3:37">
      <c r="C38" s="54" t="s">
        <v>192</v>
      </c>
      <c r="D38" s="173">
        <v>11.473846250323801</v>
      </c>
      <c r="E38" s="173">
        <v>13.093067725966309</v>
      </c>
      <c r="F38" s="173">
        <v>15.81329030034259</v>
      </c>
      <c r="G38" s="173">
        <v>16.8625940054194</v>
      </c>
      <c r="H38" s="17">
        <f t="shared" si="12"/>
        <v>0.14112281447006603</v>
      </c>
      <c r="I38" s="17">
        <f t="shared" si="12"/>
        <v>0.2077605211635396</v>
      </c>
      <c r="J38" s="17">
        <f t="shared" si="12"/>
        <v>6.6355811165629275E-2</v>
      </c>
      <c r="K38" s="163">
        <f t="shared" si="13"/>
        <v>4.685543855622417E-2</v>
      </c>
      <c r="L38" s="173">
        <v>19.665596459289588</v>
      </c>
      <c r="M38" s="173">
        <v>18.35862288109249</v>
      </c>
      <c r="N38" s="173">
        <v>13.882595323279872</v>
      </c>
      <c r="O38" s="17">
        <f t="shared" si="14"/>
        <v>-6.6459900207080369E-2</v>
      </c>
      <c r="P38" s="17">
        <f t="shared" si="14"/>
        <v>-0.24381063802026615</v>
      </c>
      <c r="Q38" s="163">
        <f t="shared" si="15"/>
        <v>3.9307114807612335E-2</v>
      </c>
      <c r="R38" s="173">
        <v>19.779770018747843</v>
      </c>
      <c r="S38" s="173">
        <v>19.617454780642454</v>
      </c>
      <c r="T38" s="173">
        <v>12.588240973017093</v>
      </c>
      <c r="U38" s="17">
        <f t="shared" si="21"/>
        <v>-8.206123627905737E-3</v>
      </c>
      <c r="V38" s="17">
        <f t="shared" si="21"/>
        <v>-0.35831426075524564</v>
      </c>
      <c r="W38" s="163">
        <f t="shared" si="16"/>
        <v>3.6348791209383842E-2</v>
      </c>
      <c r="X38" s="178">
        <v>16.676069246116107</v>
      </c>
      <c r="Y38" s="178">
        <v>17.697818794914923</v>
      </c>
      <c r="Z38" s="173">
        <v>11.898823912128817</v>
      </c>
      <c r="AA38" s="17">
        <f t="shared" si="17"/>
        <v>6.1270406935782118E-2</v>
      </c>
      <c r="AB38" s="17">
        <f t="shared" si="17"/>
        <v>-0.32766720859704579</v>
      </c>
      <c r="AC38" s="163">
        <f t="shared" si="18"/>
        <v>3.4037022434052405E-2</v>
      </c>
      <c r="AD38" s="173">
        <v>13.020362088703825</v>
      </c>
      <c r="AE38" s="173">
        <v>11.217078348897198</v>
      </c>
      <c r="AF38" s="17">
        <f t="shared" si="22"/>
        <v>-0.13849720365081974</v>
      </c>
      <c r="AG38" s="163">
        <f t="shared" si="19"/>
        <v>3.1895071887009185E-2</v>
      </c>
      <c r="AH38" s="173">
        <v>23.323263499075431</v>
      </c>
      <c r="AI38" s="173">
        <v>13.352705351662852</v>
      </c>
      <c r="AJ38" s="91">
        <f t="shared" si="23"/>
        <v>-0.42749412610322846</v>
      </c>
      <c r="AK38" s="163">
        <f t="shared" si="20"/>
        <v>3.8721716743034013E-2</v>
      </c>
    </row>
    <row r="39" spans="3:37">
      <c r="C39" s="54" t="s">
        <v>191</v>
      </c>
      <c r="D39" s="173">
        <v>14.905876835747501</v>
      </c>
      <c r="E39" s="173">
        <v>14.540267812433424</v>
      </c>
      <c r="F39" s="173">
        <v>14.443084958534099</v>
      </c>
      <c r="G39" s="173">
        <v>14.510366733675948</v>
      </c>
      <c r="H39" s="17">
        <f t="shared" si="12"/>
        <v>-2.4527844107585017E-2</v>
      </c>
      <c r="I39" s="17">
        <f t="shared" si="12"/>
        <v>-6.6837045337103662E-3</v>
      </c>
      <c r="J39" s="17">
        <f t="shared" si="12"/>
        <v>4.6584074894673311E-3</v>
      </c>
      <c r="K39" s="163">
        <f t="shared" si="13"/>
        <v>4.0319395503415768E-2</v>
      </c>
      <c r="L39" s="173">
        <v>11.777590075977656</v>
      </c>
      <c r="M39" s="173">
        <v>11.843022509640601</v>
      </c>
      <c r="N39" s="173">
        <v>12.675556717228359</v>
      </c>
      <c r="O39" s="17">
        <f t="shared" si="14"/>
        <v>5.5556725306993293E-3</v>
      </c>
      <c r="P39" s="17">
        <f t="shared" si="14"/>
        <v>7.0297443655962688E-2</v>
      </c>
      <c r="Q39" s="163">
        <f t="shared" si="15"/>
        <v>3.58895114013007E-2</v>
      </c>
      <c r="R39" s="173">
        <v>12.596867642653484</v>
      </c>
      <c r="S39" s="173">
        <v>12.398700173089582</v>
      </c>
      <c r="T39" s="173">
        <v>15.234524570964405</v>
      </c>
      <c r="U39" s="17">
        <f t="shared" si="21"/>
        <v>-1.5731487794068744E-2</v>
      </c>
      <c r="V39" s="17">
        <f t="shared" si="21"/>
        <v>0.22871949142134751</v>
      </c>
      <c r="W39" s="163">
        <f t="shared" si="16"/>
        <v>4.3989986686081943E-2</v>
      </c>
      <c r="X39" s="178">
        <v>15.212752428336245</v>
      </c>
      <c r="Y39" s="178">
        <v>15.433796131488322</v>
      </c>
      <c r="Z39" s="173">
        <v>18.165677948824602</v>
      </c>
      <c r="AA39" s="17">
        <f t="shared" si="17"/>
        <v>1.4530158443934571E-2</v>
      </c>
      <c r="AB39" s="17">
        <f t="shared" si="17"/>
        <v>0.17700647294171801</v>
      </c>
      <c r="AC39" s="163">
        <f t="shared" si="18"/>
        <v>5.1963588371423591E-2</v>
      </c>
      <c r="AD39" s="173">
        <v>20.259550870134625</v>
      </c>
      <c r="AE39" s="173">
        <v>23.115839642385133</v>
      </c>
      <c r="AF39" s="17">
        <f t="shared" si="22"/>
        <v>0.14098480220808218</v>
      </c>
      <c r="AG39" s="163">
        <f t="shared" si="19"/>
        <v>6.5728467270172536E-2</v>
      </c>
      <c r="AH39" s="173">
        <v>10.799566149583839</v>
      </c>
      <c r="AI39" s="173">
        <v>12.383216793519454</v>
      </c>
      <c r="AJ39" s="91">
        <f t="shared" si="23"/>
        <v>0.1466402096158872</v>
      </c>
      <c r="AK39" s="163">
        <f t="shared" si="20"/>
        <v>3.5910281880557539E-2</v>
      </c>
    </row>
    <row r="40" spans="3:37">
      <c r="C40" s="54" t="s">
        <v>193</v>
      </c>
      <c r="D40" s="173">
        <v>11.558713018814</v>
      </c>
      <c r="E40" s="173">
        <v>10.301729735791728</v>
      </c>
      <c r="F40" s="173">
        <v>9.7934740008258654</v>
      </c>
      <c r="G40" s="173">
        <v>9.1651254683613548</v>
      </c>
      <c r="H40" s="17">
        <f t="shared" si="12"/>
        <v>-0.10874768505596544</v>
      </c>
      <c r="I40" s="17">
        <f t="shared" si="12"/>
        <v>-4.9336931564027409E-2</v>
      </c>
      <c r="J40" s="17">
        <f t="shared" si="12"/>
        <v>-6.4159922455660046E-2</v>
      </c>
      <c r="K40" s="163">
        <f t="shared" si="13"/>
        <v>2.5466780087623295E-2</v>
      </c>
      <c r="L40" s="173">
        <v>10.123435528212941</v>
      </c>
      <c r="M40" s="173">
        <v>9.740676407080727</v>
      </c>
      <c r="N40" s="173">
        <v>9.5545033578673237</v>
      </c>
      <c r="O40" s="17">
        <f t="shared" si="14"/>
        <v>-3.7809212106453827E-2</v>
      </c>
      <c r="P40" s="17">
        <f t="shared" si="14"/>
        <v>-1.9112948776131122E-2</v>
      </c>
      <c r="Q40" s="163">
        <f t="shared" si="15"/>
        <v>2.7052575665562184E-2</v>
      </c>
      <c r="R40" s="173">
        <v>9.8733030512210131</v>
      </c>
      <c r="S40" s="173">
        <v>9.300585709504583</v>
      </c>
      <c r="T40" s="173">
        <v>9.5750364270147053</v>
      </c>
      <c r="U40" s="17">
        <f t="shared" si="21"/>
        <v>-5.8006660865697168E-2</v>
      </c>
      <c r="V40" s="17">
        <f t="shared" si="21"/>
        <v>2.9508971379044624E-2</v>
      </c>
      <c r="W40" s="163">
        <f t="shared" si="16"/>
        <v>2.764810434228487E-2</v>
      </c>
      <c r="X40" s="178">
        <v>9.7230143605669692</v>
      </c>
      <c r="Y40" s="178">
        <v>9.0674529136513371</v>
      </c>
      <c r="Z40" s="173">
        <v>9.4938945981880174</v>
      </c>
      <c r="AA40" s="17">
        <f t="shared" si="17"/>
        <v>-6.7423683911684074E-2</v>
      </c>
      <c r="AB40" s="17">
        <f t="shared" si="17"/>
        <v>4.7029930962713795E-2</v>
      </c>
      <c r="AC40" s="163">
        <f t="shared" si="18"/>
        <v>2.7157633881417852E-2</v>
      </c>
      <c r="AD40" s="173">
        <v>8.5265623632939391</v>
      </c>
      <c r="AE40" s="173">
        <v>9.4418464139431837</v>
      </c>
      <c r="AF40" s="17">
        <f t="shared" si="22"/>
        <v>0.10734502507006316</v>
      </c>
      <c r="AG40" s="163">
        <f t="shared" si="19"/>
        <v>2.6847309143421021E-2</v>
      </c>
      <c r="AH40" s="173">
        <v>10.009360702239185</v>
      </c>
      <c r="AI40" s="173">
        <v>9.807353804224789</v>
      </c>
      <c r="AJ40" s="91">
        <f t="shared" si="23"/>
        <v>-2.0181798221059699E-2</v>
      </c>
      <c r="AK40" s="163">
        <f t="shared" si="20"/>
        <v>2.8440496963307665E-2</v>
      </c>
    </row>
    <row r="41" spans="3:37">
      <c r="C41" s="54" t="s">
        <v>194</v>
      </c>
      <c r="D41" s="173">
        <v>12.266775166398901</v>
      </c>
      <c r="E41" s="173">
        <v>10.967378259977421</v>
      </c>
      <c r="F41" s="173">
        <v>10.499456308064547</v>
      </c>
      <c r="G41" s="173">
        <v>8.5462702921332578</v>
      </c>
      <c r="H41" s="17">
        <f>E41/D41-1</f>
        <v>-0.10592815868842065</v>
      </c>
      <c r="I41" s="17">
        <f>F41/E41-1</f>
        <v>-4.2664886796184742E-2</v>
      </c>
      <c r="J41" s="17">
        <f>G41/F41-1</f>
        <v>-0.18602734833336676</v>
      </c>
      <c r="K41" s="163">
        <f t="shared" si="13"/>
        <v>2.3747191115983599E-2</v>
      </c>
      <c r="L41" s="173">
        <v>9.4071830137963062</v>
      </c>
      <c r="M41" s="173">
        <v>7.7435901861502874</v>
      </c>
      <c r="N41" s="173">
        <v>7.8919377493183607</v>
      </c>
      <c r="O41" s="17">
        <f>M41/L41-1</f>
        <v>-0.17684282587106481</v>
      </c>
      <c r="P41" s="17">
        <f>N41/M41-1</f>
        <v>1.9157465671853169E-2</v>
      </c>
      <c r="Q41" s="163">
        <f t="shared" si="15"/>
        <v>2.2345195256595372E-2</v>
      </c>
      <c r="R41" s="173">
        <v>9.8387673170941632</v>
      </c>
      <c r="S41" s="173">
        <v>7.9822598089055177</v>
      </c>
      <c r="T41" s="173">
        <v>9.1051507826187095</v>
      </c>
      <c r="U41" s="17">
        <f>S41/R41-1</f>
        <v>-0.18869310029957664</v>
      </c>
      <c r="V41" s="17">
        <f>T41/S41-1</f>
        <v>0.14067331815739981</v>
      </c>
      <c r="W41" s="163">
        <f t="shared" si="16"/>
        <v>2.6291300383967948E-2</v>
      </c>
      <c r="X41" s="178">
        <v>10.850865725149832</v>
      </c>
      <c r="Y41" s="178">
        <v>9.1999716136584624</v>
      </c>
      <c r="Z41" s="173">
        <v>9.4820130153730222</v>
      </c>
      <c r="AA41" s="17">
        <f>Y41/X41-1</f>
        <v>-0.15214399968704562</v>
      </c>
      <c r="AB41" s="17">
        <f>Z41/Y41-1</f>
        <v>3.0656768690007219E-2</v>
      </c>
      <c r="AC41" s="163">
        <f t="shared" si="18"/>
        <v>2.712364617777482E-2</v>
      </c>
      <c r="AD41" s="173">
        <v>12.718415932304795</v>
      </c>
      <c r="AE41" s="173">
        <v>10.639911968187812</v>
      </c>
      <c r="AF41" s="17">
        <f t="shared" si="22"/>
        <v>-0.16342475157126923</v>
      </c>
      <c r="AG41" s="163">
        <f t="shared" si="19"/>
        <v>3.0253934807379122E-2</v>
      </c>
      <c r="AH41" s="173">
        <v>5.4454691452574835</v>
      </c>
      <c r="AI41" s="173">
        <v>8.8657626095807682</v>
      </c>
      <c r="AJ41" s="91">
        <f t="shared" si="23"/>
        <v>0.62809895219075007</v>
      </c>
      <c r="AK41" s="163">
        <f t="shared" si="20"/>
        <v>2.5709962096663559E-2</v>
      </c>
    </row>
    <row r="42" spans="3:37">
      <c r="C42" s="54" t="s">
        <v>196</v>
      </c>
      <c r="D42" s="173">
        <v>5.4704327301810496</v>
      </c>
      <c r="E42" s="173">
        <v>4.9546369193843001</v>
      </c>
      <c r="F42" s="173">
        <v>4.9166640197659444</v>
      </c>
      <c r="G42" s="173">
        <v>5.1483394964328424</v>
      </c>
      <c r="H42" s="17">
        <f t="shared" ref="H42:J46" si="24">E42/D42-1</f>
        <v>-9.4287935934398881E-2</v>
      </c>
      <c r="I42" s="17">
        <f t="shared" si="24"/>
        <v>-7.6641134832287072E-3</v>
      </c>
      <c r="J42" s="17">
        <f t="shared" si="24"/>
        <v>4.7120461299677396E-2</v>
      </c>
      <c r="K42" s="163">
        <f t="shared" si="13"/>
        <v>1.4305492076970124E-2</v>
      </c>
      <c r="L42" s="173">
        <v>4.6878105593921573</v>
      </c>
      <c r="M42" s="173">
        <v>4.7436381049915699</v>
      </c>
      <c r="N42" s="173">
        <v>4.9573786681776184</v>
      </c>
      <c r="O42" s="17">
        <f t="shared" ref="O42:P47" si="25">M42/L42-1</f>
        <v>1.1909087385700845E-2</v>
      </c>
      <c r="P42" s="17">
        <f t="shared" si="25"/>
        <v>4.5058362053618017E-2</v>
      </c>
      <c r="Q42" s="163">
        <f t="shared" si="15"/>
        <v>1.4036298539085321E-2</v>
      </c>
      <c r="R42" s="173">
        <v>4.7363732187917682</v>
      </c>
      <c r="S42" s="173">
        <v>4.9100944751919098</v>
      </c>
      <c r="T42" s="173">
        <v>4.6041428763363648</v>
      </c>
      <c r="U42" s="17">
        <f t="shared" ref="U42:V47" si="26">S42/R42-1</f>
        <v>3.667811812441113E-2</v>
      </c>
      <c r="V42" s="17">
        <f t="shared" si="26"/>
        <v>-6.2310735649050208E-2</v>
      </c>
      <c r="W42" s="163">
        <f t="shared" si="16"/>
        <v>1.3294552310274975E-2</v>
      </c>
      <c r="X42" s="178">
        <v>5.0460634203224979</v>
      </c>
      <c r="Y42" s="178">
        <v>5.2939465234018233</v>
      </c>
      <c r="Z42" s="173">
        <v>4.4586651191084492</v>
      </c>
      <c r="AA42" s="17">
        <f t="shared" ref="AA42:AB47" si="27">Y42/X42-1</f>
        <v>4.9124056206071742E-2</v>
      </c>
      <c r="AB42" s="17">
        <f t="shared" si="27"/>
        <v>-0.15778047636125969</v>
      </c>
      <c r="AC42" s="163">
        <f t="shared" si="18"/>
        <v>1.2754175186198709E-2</v>
      </c>
      <c r="AD42" s="173">
        <v>5.9528656287586541</v>
      </c>
      <c r="AE42" s="173">
        <v>3.9275141799004123</v>
      </c>
      <c r="AF42" s="17">
        <f t="shared" si="22"/>
        <v>-0.34023133985649645</v>
      </c>
      <c r="AG42" s="163">
        <f t="shared" si="19"/>
        <v>1.1167644836633175E-2</v>
      </c>
      <c r="AH42" s="173">
        <v>5.4662488199196542</v>
      </c>
      <c r="AI42" s="173">
        <v>3.6770926131077513</v>
      </c>
      <c r="AJ42" s="91">
        <f t="shared" si="23"/>
        <v>-0.32730969001850174</v>
      </c>
      <c r="AK42" s="163">
        <f t="shared" si="20"/>
        <v>1.0663257733379826E-2</v>
      </c>
    </row>
    <row r="43" spans="3:37">
      <c r="C43" s="54" t="s">
        <v>195</v>
      </c>
      <c r="D43" s="173">
        <v>5.7457419261931904</v>
      </c>
      <c r="E43" s="173">
        <v>5.6637693514429559</v>
      </c>
      <c r="F43" s="173">
        <v>4.701807586164727</v>
      </c>
      <c r="G43" s="173">
        <v>4.8734618054685042</v>
      </c>
      <c r="H43" s="17">
        <f t="shared" si="24"/>
        <v>-1.4266664915203564E-2</v>
      </c>
      <c r="I43" s="17">
        <f t="shared" si="24"/>
        <v>-0.16984479868219748</v>
      </c>
      <c r="J43" s="17">
        <f t="shared" si="24"/>
        <v>3.6508133554609357E-2</v>
      </c>
      <c r="K43" s="163">
        <f t="shared" si="13"/>
        <v>1.3541700055688166E-2</v>
      </c>
      <c r="L43" s="173">
        <v>5.8957153124868524</v>
      </c>
      <c r="M43" s="173">
        <v>5.2048682092091747</v>
      </c>
      <c r="N43" s="173">
        <v>4.617259535746447</v>
      </c>
      <c r="O43" s="17">
        <f t="shared" si="25"/>
        <v>-0.11717782604165017</v>
      </c>
      <c r="P43" s="17">
        <f t="shared" si="25"/>
        <v>-0.11289597542989638</v>
      </c>
      <c r="Q43" s="163">
        <f t="shared" si="15"/>
        <v>1.3073286834471358E-2</v>
      </c>
      <c r="R43" s="173">
        <v>4.8933027680252446</v>
      </c>
      <c r="S43" s="173">
        <v>5.055424401425336</v>
      </c>
      <c r="T43" s="173">
        <v>4.7369178340701126</v>
      </c>
      <c r="U43" s="17">
        <f t="shared" si="26"/>
        <v>3.313133094061893E-2</v>
      </c>
      <c r="V43" s="17">
        <f t="shared" si="26"/>
        <v>-6.3002933495637459E-2</v>
      </c>
      <c r="W43" s="163">
        <f t="shared" si="16"/>
        <v>1.3677942589095007E-2</v>
      </c>
      <c r="X43" s="178">
        <v>4.5570493301368966</v>
      </c>
      <c r="Y43" s="178">
        <v>5.0014719270254506</v>
      </c>
      <c r="Z43" s="173">
        <v>5.1570310877574848</v>
      </c>
      <c r="AA43" s="17">
        <f t="shared" si="27"/>
        <v>9.7524201449713743E-2</v>
      </c>
      <c r="AB43" s="17">
        <f t="shared" si="27"/>
        <v>3.1102675972541238E-2</v>
      </c>
      <c r="AC43" s="163">
        <f t="shared" si="18"/>
        <v>1.4751876666414431E-2</v>
      </c>
      <c r="AD43" s="173">
        <v>4.9193511598961894</v>
      </c>
      <c r="AE43" s="173">
        <v>5.6631214091862727</v>
      </c>
      <c r="AF43" s="17">
        <f t="shared" si="22"/>
        <v>0.15119275390492315</v>
      </c>
      <c r="AG43" s="163">
        <f t="shared" si="19"/>
        <v>1.6102737168508328E-2</v>
      </c>
      <c r="AH43" s="173">
        <v>5.528293987057241</v>
      </c>
      <c r="AI43" s="173">
        <v>4.3055801926389057</v>
      </c>
      <c r="AJ43" s="91">
        <f t="shared" si="23"/>
        <v>-0.22117380104620599</v>
      </c>
      <c r="AK43" s="163">
        <f t="shared" si="20"/>
        <v>1.2485818584547698E-2</v>
      </c>
    </row>
    <row r="44" spans="3:37">
      <c r="C44" s="175" t="s">
        <v>198</v>
      </c>
      <c r="D44" s="173">
        <v>3.9881757290930602</v>
      </c>
      <c r="E44" s="173">
        <v>3.4863015293011728</v>
      </c>
      <c r="F44" s="173">
        <v>3.0085318381686821</v>
      </c>
      <c r="G44" s="173">
        <v>3.9007696905942817</v>
      </c>
      <c r="H44" s="17">
        <f t="shared" si="24"/>
        <v>-0.12584054311619242</v>
      </c>
      <c r="I44" s="17">
        <f t="shared" si="24"/>
        <v>-0.13704198765281772</v>
      </c>
      <c r="J44" s="17">
        <f t="shared" si="24"/>
        <v>0.2965691906949246</v>
      </c>
      <c r="K44" s="163">
        <f t="shared" si="13"/>
        <v>1.0838918051450536E-2</v>
      </c>
      <c r="L44" s="173">
        <v>3.2790892983120656</v>
      </c>
      <c r="M44" s="173">
        <v>3.5876346839275639</v>
      </c>
      <c r="N44" s="173">
        <v>4.4241279389221049</v>
      </c>
      <c r="O44" s="17">
        <f t="shared" si="25"/>
        <v>9.4094840837156912E-2</v>
      </c>
      <c r="P44" s="17">
        <f t="shared" si="25"/>
        <v>0.23316009813986693</v>
      </c>
      <c r="Q44" s="163">
        <f t="shared" si="15"/>
        <v>1.2526454943706545E-2</v>
      </c>
      <c r="R44" s="173">
        <v>2.8824697346569481</v>
      </c>
      <c r="S44" s="173">
        <v>3.5234803511119366</v>
      </c>
      <c r="T44" s="173">
        <v>3.7036064958422323</v>
      </c>
      <c r="U44" s="17">
        <f t="shared" si="26"/>
        <v>0.22238242738436842</v>
      </c>
      <c r="V44" s="17">
        <f t="shared" si="26"/>
        <v>5.1121654381711457E-2</v>
      </c>
      <c r="W44" s="163">
        <f t="shared" si="16"/>
        <v>1.0694235956210928E-2</v>
      </c>
      <c r="X44" s="178">
        <v>2.9237258952868519</v>
      </c>
      <c r="Y44" s="178">
        <v>3.4952845232865477</v>
      </c>
      <c r="Z44" s="173">
        <v>3.6474129332246936</v>
      </c>
      <c r="AA44" s="17">
        <f t="shared" si="27"/>
        <v>0.19548981281763389</v>
      </c>
      <c r="AB44" s="17">
        <f t="shared" si="27"/>
        <v>4.3523898819859852E-2</v>
      </c>
      <c r="AC44" s="163">
        <f t="shared" si="18"/>
        <v>1.0433558539165794E-2</v>
      </c>
      <c r="AD44" s="173">
        <v>3.3898231337985019</v>
      </c>
      <c r="AE44" s="173">
        <v>3.5776885895581234</v>
      </c>
      <c r="AF44" s="17">
        <f t="shared" si="22"/>
        <v>5.5420430017865563E-2</v>
      </c>
      <c r="AG44" s="163">
        <f t="shared" si="19"/>
        <v>1.0172937301851651E-2</v>
      </c>
      <c r="AH44" s="173">
        <v>3.9351921387531759</v>
      </c>
      <c r="AI44" s="173">
        <v>3.5495806159181402</v>
      </c>
      <c r="AJ44" s="91">
        <f t="shared" si="23"/>
        <v>-9.7990519709975965E-2</v>
      </c>
      <c r="AK44" s="163">
        <f t="shared" si="20"/>
        <v>1.0293483720812419E-2</v>
      </c>
    </row>
    <row r="45" spans="3:37">
      <c r="C45" s="54" t="s">
        <v>200</v>
      </c>
      <c r="D45" s="176">
        <v>6.7405440934034297</v>
      </c>
      <c r="E45" s="176">
        <v>2.4491558320173068</v>
      </c>
      <c r="F45" s="176">
        <v>2.6234282219511509</v>
      </c>
      <c r="G45" s="176">
        <v>3.364269180360612</v>
      </c>
      <c r="H45" s="177">
        <f t="shared" si="24"/>
        <v>-0.63665309534668713</v>
      </c>
      <c r="I45" s="177">
        <f t="shared" si="24"/>
        <v>7.1156105159017269E-2</v>
      </c>
      <c r="J45" s="177">
        <f t="shared" si="24"/>
        <v>0.28239421692981082</v>
      </c>
      <c r="K45" s="163">
        <f t="shared" si="13"/>
        <v>9.348164808826203E-3</v>
      </c>
      <c r="L45" s="173">
        <v>3.456449762794692</v>
      </c>
      <c r="M45" s="173">
        <v>3.2991981552763621</v>
      </c>
      <c r="N45" s="173">
        <v>3.6011475452464574</v>
      </c>
      <c r="O45" s="177">
        <f t="shared" si="25"/>
        <v>-4.5495123120546932E-2</v>
      </c>
      <c r="P45" s="177">
        <f t="shared" si="25"/>
        <v>9.15220534684138E-2</v>
      </c>
      <c r="Q45" s="163">
        <f t="shared" si="15"/>
        <v>1.0196272145366503E-2</v>
      </c>
      <c r="R45" s="173">
        <v>2.8123100189017904</v>
      </c>
      <c r="S45" s="173">
        <v>3.8331267625933241</v>
      </c>
      <c r="T45" s="173">
        <v>2.8829456398790296</v>
      </c>
      <c r="U45" s="177">
        <f t="shared" si="26"/>
        <v>0.36298158340671249</v>
      </c>
      <c r="V45" s="177">
        <f t="shared" si="26"/>
        <v>-0.24788669448318579</v>
      </c>
      <c r="W45" s="163">
        <f t="shared" si="16"/>
        <v>8.3245617363527785E-3</v>
      </c>
      <c r="X45" s="179">
        <v>2.6787529761286959</v>
      </c>
      <c r="Y45" s="179">
        <v>3.2123393870535448</v>
      </c>
      <c r="Z45" s="173">
        <v>2.2735539956349182</v>
      </c>
      <c r="AA45" s="177">
        <f t="shared" si="27"/>
        <v>0.19919209261914927</v>
      </c>
      <c r="AB45" s="177">
        <f t="shared" si="27"/>
        <v>-0.29224352669650799</v>
      </c>
      <c r="AC45" s="163">
        <f t="shared" si="18"/>
        <v>6.503584633736314E-3</v>
      </c>
      <c r="AD45" s="173">
        <v>2.2781301753188763</v>
      </c>
      <c r="AE45" s="173">
        <v>1.2544614526063347</v>
      </c>
      <c r="AF45" s="177">
        <f t="shared" si="22"/>
        <v>-0.44934601797689455</v>
      </c>
      <c r="AG45" s="163">
        <f t="shared" si="19"/>
        <v>3.5669839298478902E-3</v>
      </c>
      <c r="AH45" s="176">
        <v>3.3878207452820006</v>
      </c>
      <c r="AI45" s="176">
        <v>2.7015152519719354</v>
      </c>
      <c r="AJ45" s="91">
        <f t="shared" si="23"/>
        <v>-0.20258022631977757</v>
      </c>
      <c r="AK45" s="163">
        <f t="shared" si="20"/>
        <v>7.8341658569449669E-3</v>
      </c>
    </row>
    <row r="46" spans="3:37">
      <c r="C46" s="54" t="s">
        <v>197</v>
      </c>
      <c r="D46" s="173">
        <v>2.5543784751634799</v>
      </c>
      <c r="E46" s="173">
        <v>2.5070735435347227</v>
      </c>
      <c r="F46" s="173">
        <v>2.5695575631775442</v>
      </c>
      <c r="G46" s="173">
        <v>2.3988020487488657</v>
      </c>
      <c r="H46" s="17">
        <f t="shared" si="24"/>
        <v>-1.8519155281297883E-2</v>
      </c>
      <c r="I46" s="17">
        <f t="shared" si="24"/>
        <v>2.4923090032183737E-2</v>
      </c>
      <c r="J46" s="17">
        <f t="shared" si="24"/>
        <v>-6.6453274632042203E-2</v>
      </c>
      <c r="K46" s="163">
        <f t="shared" si="13"/>
        <v>6.6654585864769295E-3</v>
      </c>
      <c r="L46" s="176">
        <v>2.4629266767924087</v>
      </c>
      <c r="M46" s="176">
        <v>2.6775242554847791</v>
      </c>
      <c r="N46" s="176">
        <v>2.9914569034186602</v>
      </c>
      <c r="O46" s="17">
        <f t="shared" si="25"/>
        <v>8.7131127659817897E-2</v>
      </c>
      <c r="P46" s="17">
        <f t="shared" si="25"/>
        <v>0.11724735911945716</v>
      </c>
      <c r="Q46" s="163">
        <f t="shared" si="15"/>
        <v>8.4699969426841465E-3</v>
      </c>
      <c r="R46" s="176">
        <v>2.3741317918952727</v>
      </c>
      <c r="S46" s="176">
        <v>2.1611818707880768</v>
      </c>
      <c r="T46" s="176">
        <v>5.3218417186342108</v>
      </c>
      <c r="U46" s="17">
        <f t="shared" si="26"/>
        <v>-8.9695914032303037E-2</v>
      </c>
      <c r="V46" s="17">
        <f t="shared" si="26"/>
        <v>1.4624682404417899</v>
      </c>
      <c r="W46" s="163">
        <f t="shared" si="16"/>
        <v>1.5366921708495065E-2</v>
      </c>
      <c r="X46" s="178">
        <v>2.3158001322020207</v>
      </c>
      <c r="Y46" s="178">
        <v>2.4862400347313289</v>
      </c>
      <c r="Z46" s="176">
        <v>4.4025066160018547</v>
      </c>
      <c r="AA46" s="17">
        <f t="shared" si="27"/>
        <v>7.3598710078335738E-2</v>
      </c>
      <c r="AB46" s="17">
        <f t="shared" si="27"/>
        <v>0.77074882332413397</v>
      </c>
      <c r="AC46" s="163">
        <f t="shared" si="18"/>
        <v>1.2593531727297403E-2</v>
      </c>
      <c r="AD46" s="176">
        <v>3.0524020273116852</v>
      </c>
      <c r="AE46" s="176">
        <v>4.4389300700417484</v>
      </c>
      <c r="AF46" s="17">
        <f t="shared" si="22"/>
        <v>0.45424162031212112</v>
      </c>
      <c r="AG46" s="163">
        <f t="shared" si="19"/>
        <v>1.2621824443198941E-2</v>
      </c>
      <c r="AH46" s="173">
        <v>2.11981259950959</v>
      </c>
      <c r="AI46" s="173">
        <v>3.5963690067872669</v>
      </c>
      <c r="AJ46" s="91">
        <f t="shared" si="23"/>
        <v>0.69655044394927756</v>
      </c>
      <c r="AK46" s="163">
        <f t="shared" si="20"/>
        <v>1.0429166099055797E-2</v>
      </c>
    </row>
    <row r="47" spans="3:37">
      <c r="C47" s="54" t="s">
        <v>199</v>
      </c>
      <c r="D47" s="173">
        <v>0</v>
      </c>
      <c r="E47" s="173">
        <v>2.6601298658886949</v>
      </c>
      <c r="F47" s="173">
        <v>1.7848302778095264</v>
      </c>
      <c r="G47" s="173">
        <v>1.7233087295605172</v>
      </c>
      <c r="H47" s="17" t="s">
        <v>94</v>
      </c>
      <c r="I47" s="17">
        <f>F47/E47-1</f>
        <v>-0.32904393101377738</v>
      </c>
      <c r="J47" s="17">
        <f>G47/F47-1</f>
        <v>-3.4469130770525158E-2</v>
      </c>
      <c r="K47" s="163">
        <f t="shared" si="13"/>
        <v>4.7884913949405887E-3</v>
      </c>
      <c r="L47" s="173">
        <v>2.4906549079919862</v>
      </c>
      <c r="M47" s="173">
        <v>1.0984727303165498</v>
      </c>
      <c r="N47" s="173">
        <v>1.7749948644111384</v>
      </c>
      <c r="O47" s="17">
        <f t="shared" si="25"/>
        <v>-0.55896229269186093</v>
      </c>
      <c r="P47" s="17">
        <f t="shared" si="25"/>
        <v>0.61587521967853798</v>
      </c>
      <c r="Q47" s="163">
        <f t="shared" si="15"/>
        <v>5.0257120728235136E-3</v>
      </c>
      <c r="R47" s="173">
        <v>1.187021081090341</v>
      </c>
      <c r="S47" s="173">
        <v>1.4587873180171267</v>
      </c>
      <c r="T47" s="173">
        <v>1.3529494661420758</v>
      </c>
      <c r="U47" s="17">
        <f t="shared" si="26"/>
        <v>0.22894811326952524</v>
      </c>
      <c r="V47" s="17">
        <f t="shared" si="26"/>
        <v>-7.2551941306229772E-2</v>
      </c>
      <c r="W47" s="163">
        <f t="shared" si="16"/>
        <v>3.9066679583794834E-3</v>
      </c>
      <c r="X47" s="178">
        <v>1.8818799645540754</v>
      </c>
      <c r="Y47" s="178">
        <v>1.4825765542175009</v>
      </c>
      <c r="Z47" s="173">
        <v>2.7952615844660147</v>
      </c>
      <c r="AA47" s="17">
        <f t="shared" si="27"/>
        <v>-0.21218325177886266</v>
      </c>
      <c r="AB47" s="17">
        <f t="shared" si="27"/>
        <v>0.88540792481461073</v>
      </c>
      <c r="AC47" s="163">
        <f>Z47/$Z$48</f>
        <v>7.9959483359135358E-3</v>
      </c>
      <c r="AD47" s="173">
        <v>2.1677110906293766</v>
      </c>
      <c r="AE47" s="173">
        <v>4.5757945283655017</v>
      </c>
      <c r="AF47" s="17">
        <f t="shared" si="22"/>
        <v>1.1108876308036781</v>
      </c>
      <c r="AG47" s="163">
        <f t="shared" si="19"/>
        <v>1.301099010659487E-2</v>
      </c>
      <c r="AH47" s="173">
        <v>0.81796994994941374</v>
      </c>
      <c r="AI47" s="173">
        <v>1.3121111189972823</v>
      </c>
      <c r="AJ47" s="91">
        <f>AI47/AH47-1</f>
        <v>0.60410675120574786</v>
      </c>
      <c r="AK47" s="163">
        <f t="shared" si="20"/>
        <v>3.8050113252046701E-3</v>
      </c>
    </row>
    <row r="48" spans="3:37">
      <c r="C48" s="81" t="s">
        <v>201</v>
      </c>
      <c r="D48" s="120">
        <v>388.14461438331301</v>
      </c>
      <c r="E48" s="120">
        <v>376.69051645709465</v>
      </c>
      <c r="F48" s="120">
        <v>357.95475030382158</v>
      </c>
      <c r="G48" s="120">
        <v>359.88552289794779</v>
      </c>
      <c r="H48" s="119">
        <f>E48/D48-1</f>
        <v>-2.9509872098616441E-2</v>
      </c>
      <c r="I48" s="119">
        <f>F48/E48-1</f>
        <v>-4.9737822787495278E-2</v>
      </c>
      <c r="J48" s="119">
        <f>G48/F48-1</f>
        <v>5.3939013031323313E-3</v>
      </c>
      <c r="K48" s="119">
        <f t="shared" si="13"/>
        <v>1</v>
      </c>
      <c r="L48" s="120">
        <v>368.6297500970349</v>
      </c>
      <c r="M48" s="120">
        <v>359.32228728728228</v>
      </c>
      <c r="N48" s="120">
        <v>353.18276070955295</v>
      </c>
      <c r="O48" s="119">
        <f>M48/L48-1</f>
        <v>-2.5248810784540887E-2</v>
      </c>
      <c r="P48" s="119">
        <f>N48/M48-1</f>
        <v>-1.7086406256845099E-2</v>
      </c>
      <c r="Q48" s="119">
        <f t="shared" si="15"/>
        <v>1</v>
      </c>
      <c r="R48" s="120">
        <v>353.32309931673603</v>
      </c>
      <c r="S48" s="120">
        <v>358.57791727140909</v>
      </c>
      <c r="T48" s="120">
        <v>346.31800822491448</v>
      </c>
      <c r="U48" s="119">
        <f>S48/R48-1</f>
        <v>1.487255705849666E-2</v>
      </c>
      <c r="V48" s="119">
        <f>T48/S48-1</f>
        <v>-3.4190362696582488E-2</v>
      </c>
      <c r="W48" s="119">
        <f>T48/$T$48</f>
        <v>1</v>
      </c>
      <c r="X48" s="120">
        <v>358.49496500043227</v>
      </c>
      <c r="Y48" s="120">
        <v>360.7571754844401</v>
      </c>
      <c r="Z48" s="120">
        <v>349.58474805436026</v>
      </c>
      <c r="AA48" s="119">
        <f>Y48/X48-1</f>
        <v>6.3102991809245168E-3</v>
      </c>
      <c r="AB48" s="119">
        <f>Z48/Y48-1</f>
        <v>-3.0969383810805717E-2</v>
      </c>
      <c r="AC48" s="119">
        <f t="shared" si="18"/>
        <v>1</v>
      </c>
      <c r="AD48" s="120">
        <v>362.15058280513063</v>
      </c>
      <c r="AE48" s="120">
        <v>351.68688092739171</v>
      </c>
      <c r="AF48" s="119">
        <f t="shared" si="22"/>
        <v>-2.8893234954061375E-2</v>
      </c>
      <c r="AG48" s="119">
        <f t="shared" si="19"/>
        <v>1</v>
      </c>
      <c r="AH48" s="120">
        <v>361.16874285410671</v>
      </c>
      <c r="AI48" s="120">
        <v>344.83763827607117</v>
      </c>
      <c r="AJ48" s="119">
        <f t="shared" ref="AJ48" si="28">AI48/AH48-1</f>
        <v>-4.5217380798183937E-2</v>
      </c>
      <c r="AK48" s="119">
        <f t="shared" si="20"/>
        <v>1</v>
      </c>
    </row>
    <row r="49" spans="3:37" ht="12.75" customHeight="1">
      <c r="C49" s="166" t="s">
        <v>202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</row>
  </sheetData>
  <sortState ref="C6:AK21">
    <sortCondition descending="1" ref="AE6:AE21"/>
  </sortState>
  <mergeCells count="27">
    <mergeCell ref="C49:AK49"/>
    <mergeCell ref="W30:W31"/>
    <mergeCell ref="X30:Y30"/>
    <mergeCell ref="AC30:AC31"/>
    <mergeCell ref="AG30:AG31"/>
    <mergeCell ref="AH30:AI30"/>
    <mergeCell ref="AK30:AK31"/>
    <mergeCell ref="AH4:AI4"/>
    <mergeCell ref="AK4:AK5"/>
    <mergeCell ref="C23:AK23"/>
    <mergeCell ref="R26:R27"/>
    <mergeCell ref="C29:AK29"/>
    <mergeCell ref="D30:F30"/>
    <mergeCell ref="K30:K31"/>
    <mergeCell ref="L30:M30"/>
    <mergeCell ref="Q30:Q31"/>
    <mergeCell ref="R30:S30"/>
    <mergeCell ref="C3:AK3"/>
    <mergeCell ref="D4:F4"/>
    <mergeCell ref="K4:K5"/>
    <mergeCell ref="L4:M4"/>
    <mergeCell ref="Q4:Q5"/>
    <mergeCell ref="R4:S4"/>
    <mergeCell ref="W4:W5"/>
    <mergeCell ref="X4:Y4"/>
    <mergeCell ref="AC4:AC5"/>
    <mergeCell ref="AG4:AG5"/>
  </mergeCells>
  <hyperlinks>
    <hyperlink ref="R26:R27" location="'GRAFICA GASTO PARTIDA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0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L49:L50"/>
  <sheetViews>
    <sheetView showGridLines="0" topLeftCell="A4" zoomScaleNormal="100" workbookViewId="0">
      <selection activeCell="M19" sqref="M19"/>
    </sheetView>
  </sheetViews>
  <sheetFormatPr baseColWidth="10" defaultRowHeight="12.75"/>
  <cols>
    <col min="10" max="10" width="13.5703125" customWidth="1"/>
  </cols>
  <sheetData>
    <row r="49" spans="12:12">
      <c r="L49" s="101" t="s">
        <v>71</v>
      </c>
    </row>
    <row r="50" spans="12:12">
      <c r="L50" s="101"/>
    </row>
  </sheetData>
  <mergeCells count="1">
    <mergeCell ref="L49:L50"/>
  </mergeCells>
  <hyperlinks>
    <hyperlink ref="L49:L50" location="'Gasto partida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R30"/>
  <sheetViews>
    <sheetView showGridLines="0" zoomScaleNormal="100" workbookViewId="0"/>
  </sheetViews>
  <sheetFormatPr baseColWidth="10" defaultRowHeight="12.75"/>
  <cols>
    <col min="3" max="3" width="34.42578125" customWidth="1"/>
    <col min="4" max="5" width="9.7109375" customWidth="1"/>
    <col min="6" max="6" width="9.85546875" customWidth="1"/>
    <col min="7" max="8" width="8.5703125" hidden="1" customWidth="1"/>
    <col min="9" max="9" width="11.28515625" hidden="1" customWidth="1"/>
    <col min="10" max="12" width="8.5703125" hidden="1" customWidth="1"/>
    <col min="13" max="14" width="8.5703125" customWidth="1"/>
    <col min="15" max="26" width="8.42578125" customWidth="1"/>
    <col min="27" max="35" width="8.5703125" customWidth="1"/>
    <col min="243" max="243" width="34.85546875" bestFit="1" customWidth="1"/>
    <col min="244" max="244" width="10.42578125" customWidth="1"/>
    <col min="245" max="247" width="10.7109375" customWidth="1"/>
    <col min="248" max="255" width="8.7109375" customWidth="1"/>
    <col min="256" max="270" width="8.5703125" customWidth="1"/>
    <col min="271" max="282" width="8.42578125" customWidth="1"/>
    <col min="283" max="291" width="8.5703125" customWidth="1"/>
    <col min="499" max="499" width="34.85546875" bestFit="1" customWidth="1"/>
    <col min="500" max="500" width="10.42578125" customWidth="1"/>
    <col min="501" max="503" width="10.7109375" customWidth="1"/>
    <col min="504" max="511" width="8.7109375" customWidth="1"/>
    <col min="512" max="526" width="8.5703125" customWidth="1"/>
    <col min="527" max="538" width="8.42578125" customWidth="1"/>
    <col min="539" max="547" width="8.5703125" customWidth="1"/>
    <col min="755" max="755" width="34.85546875" bestFit="1" customWidth="1"/>
    <col min="756" max="756" width="10.42578125" customWidth="1"/>
    <col min="757" max="759" width="10.7109375" customWidth="1"/>
    <col min="760" max="767" width="8.7109375" customWidth="1"/>
    <col min="768" max="782" width="8.5703125" customWidth="1"/>
    <col min="783" max="794" width="8.42578125" customWidth="1"/>
    <col min="795" max="803" width="8.5703125" customWidth="1"/>
    <col min="1011" max="1011" width="34.85546875" bestFit="1" customWidth="1"/>
    <col min="1012" max="1012" width="10.42578125" customWidth="1"/>
    <col min="1013" max="1015" width="10.7109375" customWidth="1"/>
    <col min="1016" max="1023" width="8.7109375" customWidth="1"/>
    <col min="1024" max="1038" width="8.5703125" customWidth="1"/>
    <col min="1039" max="1050" width="8.42578125" customWidth="1"/>
    <col min="1051" max="1059" width="8.5703125" customWidth="1"/>
    <col min="1267" max="1267" width="34.85546875" bestFit="1" customWidth="1"/>
    <col min="1268" max="1268" width="10.42578125" customWidth="1"/>
    <col min="1269" max="1271" width="10.7109375" customWidth="1"/>
    <col min="1272" max="1279" width="8.7109375" customWidth="1"/>
    <col min="1280" max="1294" width="8.5703125" customWidth="1"/>
    <col min="1295" max="1306" width="8.42578125" customWidth="1"/>
    <col min="1307" max="1315" width="8.5703125" customWidth="1"/>
    <col min="1523" max="1523" width="34.85546875" bestFit="1" customWidth="1"/>
    <col min="1524" max="1524" width="10.42578125" customWidth="1"/>
    <col min="1525" max="1527" width="10.7109375" customWidth="1"/>
    <col min="1528" max="1535" width="8.7109375" customWidth="1"/>
    <col min="1536" max="1550" width="8.5703125" customWidth="1"/>
    <col min="1551" max="1562" width="8.42578125" customWidth="1"/>
    <col min="1563" max="1571" width="8.5703125" customWidth="1"/>
    <col min="1779" max="1779" width="34.85546875" bestFit="1" customWidth="1"/>
    <col min="1780" max="1780" width="10.42578125" customWidth="1"/>
    <col min="1781" max="1783" width="10.7109375" customWidth="1"/>
    <col min="1784" max="1791" width="8.7109375" customWidth="1"/>
    <col min="1792" max="1806" width="8.5703125" customWidth="1"/>
    <col min="1807" max="1818" width="8.42578125" customWidth="1"/>
    <col min="1819" max="1827" width="8.5703125" customWidth="1"/>
    <col min="2035" max="2035" width="34.85546875" bestFit="1" customWidth="1"/>
    <col min="2036" max="2036" width="10.42578125" customWidth="1"/>
    <col min="2037" max="2039" width="10.7109375" customWidth="1"/>
    <col min="2040" max="2047" width="8.7109375" customWidth="1"/>
    <col min="2048" max="2062" width="8.5703125" customWidth="1"/>
    <col min="2063" max="2074" width="8.42578125" customWidth="1"/>
    <col min="2075" max="2083" width="8.5703125" customWidth="1"/>
    <col min="2291" max="2291" width="34.85546875" bestFit="1" customWidth="1"/>
    <col min="2292" max="2292" width="10.42578125" customWidth="1"/>
    <col min="2293" max="2295" width="10.7109375" customWidth="1"/>
    <col min="2296" max="2303" width="8.7109375" customWidth="1"/>
    <col min="2304" max="2318" width="8.5703125" customWidth="1"/>
    <col min="2319" max="2330" width="8.42578125" customWidth="1"/>
    <col min="2331" max="2339" width="8.5703125" customWidth="1"/>
    <col min="2547" max="2547" width="34.85546875" bestFit="1" customWidth="1"/>
    <col min="2548" max="2548" width="10.42578125" customWidth="1"/>
    <col min="2549" max="2551" width="10.7109375" customWidth="1"/>
    <col min="2552" max="2559" width="8.7109375" customWidth="1"/>
    <col min="2560" max="2574" width="8.5703125" customWidth="1"/>
    <col min="2575" max="2586" width="8.42578125" customWidth="1"/>
    <col min="2587" max="2595" width="8.5703125" customWidth="1"/>
    <col min="2803" max="2803" width="34.85546875" bestFit="1" customWidth="1"/>
    <col min="2804" max="2804" width="10.42578125" customWidth="1"/>
    <col min="2805" max="2807" width="10.7109375" customWidth="1"/>
    <col min="2808" max="2815" width="8.7109375" customWidth="1"/>
    <col min="2816" max="2830" width="8.5703125" customWidth="1"/>
    <col min="2831" max="2842" width="8.42578125" customWidth="1"/>
    <col min="2843" max="2851" width="8.5703125" customWidth="1"/>
    <col min="3059" max="3059" width="34.85546875" bestFit="1" customWidth="1"/>
    <col min="3060" max="3060" width="10.42578125" customWidth="1"/>
    <col min="3061" max="3063" width="10.7109375" customWidth="1"/>
    <col min="3064" max="3071" width="8.7109375" customWidth="1"/>
    <col min="3072" max="3086" width="8.5703125" customWidth="1"/>
    <col min="3087" max="3098" width="8.42578125" customWidth="1"/>
    <col min="3099" max="3107" width="8.5703125" customWidth="1"/>
    <col min="3315" max="3315" width="34.85546875" bestFit="1" customWidth="1"/>
    <col min="3316" max="3316" width="10.42578125" customWidth="1"/>
    <col min="3317" max="3319" width="10.7109375" customWidth="1"/>
    <col min="3320" max="3327" width="8.7109375" customWidth="1"/>
    <col min="3328" max="3342" width="8.5703125" customWidth="1"/>
    <col min="3343" max="3354" width="8.42578125" customWidth="1"/>
    <col min="3355" max="3363" width="8.5703125" customWidth="1"/>
    <col min="3571" max="3571" width="34.85546875" bestFit="1" customWidth="1"/>
    <col min="3572" max="3572" width="10.42578125" customWidth="1"/>
    <col min="3573" max="3575" width="10.7109375" customWidth="1"/>
    <col min="3576" max="3583" width="8.7109375" customWidth="1"/>
    <col min="3584" max="3598" width="8.5703125" customWidth="1"/>
    <col min="3599" max="3610" width="8.42578125" customWidth="1"/>
    <col min="3611" max="3619" width="8.5703125" customWidth="1"/>
    <col min="3827" max="3827" width="34.85546875" bestFit="1" customWidth="1"/>
    <col min="3828" max="3828" width="10.42578125" customWidth="1"/>
    <col min="3829" max="3831" width="10.7109375" customWidth="1"/>
    <col min="3832" max="3839" width="8.7109375" customWidth="1"/>
    <col min="3840" max="3854" width="8.5703125" customWidth="1"/>
    <col min="3855" max="3866" width="8.42578125" customWidth="1"/>
    <col min="3867" max="3875" width="8.5703125" customWidth="1"/>
    <col min="4083" max="4083" width="34.85546875" bestFit="1" customWidth="1"/>
    <col min="4084" max="4084" width="10.42578125" customWidth="1"/>
    <col min="4085" max="4087" width="10.7109375" customWidth="1"/>
    <col min="4088" max="4095" width="8.7109375" customWidth="1"/>
    <col min="4096" max="4110" width="8.5703125" customWidth="1"/>
    <col min="4111" max="4122" width="8.42578125" customWidth="1"/>
    <col min="4123" max="4131" width="8.5703125" customWidth="1"/>
    <col min="4339" max="4339" width="34.85546875" bestFit="1" customWidth="1"/>
    <col min="4340" max="4340" width="10.42578125" customWidth="1"/>
    <col min="4341" max="4343" width="10.7109375" customWidth="1"/>
    <col min="4344" max="4351" width="8.7109375" customWidth="1"/>
    <col min="4352" max="4366" width="8.5703125" customWidth="1"/>
    <col min="4367" max="4378" width="8.42578125" customWidth="1"/>
    <col min="4379" max="4387" width="8.5703125" customWidth="1"/>
    <col min="4595" max="4595" width="34.85546875" bestFit="1" customWidth="1"/>
    <col min="4596" max="4596" width="10.42578125" customWidth="1"/>
    <col min="4597" max="4599" width="10.7109375" customWidth="1"/>
    <col min="4600" max="4607" width="8.7109375" customWidth="1"/>
    <col min="4608" max="4622" width="8.5703125" customWidth="1"/>
    <col min="4623" max="4634" width="8.42578125" customWidth="1"/>
    <col min="4635" max="4643" width="8.5703125" customWidth="1"/>
    <col min="4851" max="4851" width="34.85546875" bestFit="1" customWidth="1"/>
    <col min="4852" max="4852" width="10.42578125" customWidth="1"/>
    <col min="4853" max="4855" width="10.7109375" customWidth="1"/>
    <col min="4856" max="4863" width="8.7109375" customWidth="1"/>
    <col min="4864" max="4878" width="8.5703125" customWidth="1"/>
    <col min="4879" max="4890" width="8.42578125" customWidth="1"/>
    <col min="4891" max="4899" width="8.5703125" customWidth="1"/>
    <col min="5107" max="5107" width="34.85546875" bestFit="1" customWidth="1"/>
    <col min="5108" max="5108" width="10.42578125" customWidth="1"/>
    <col min="5109" max="5111" width="10.7109375" customWidth="1"/>
    <col min="5112" max="5119" width="8.7109375" customWidth="1"/>
    <col min="5120" max="5134" width="8.5703125" customWidth="1"/>
    <col min="5135" max="5146" width="8.42578125" customWidth="1"/>
    <col min="5147" max="5155" width="8.5703125" customWidth="1"/>
    <col min="5363" max="5363" width="34.85546875" bestFit="1" customWidth="1"/>
    <col min="5364" max="5364" width="10.42578125" customWidth="1"/>
    <col min="5365" max="5367" width="10.7109375" customWidth="1"/>
    <col min="5368" max="5375" width="8.7109375" customWidth="1"/>
    <col min="5376" max="5390" width="8.5703125" customWidth="1"/>
    <col min="5391" max="5402" width="8.42578125" customWidth="1"/>
    <col min="5403" max="5411" width="8.5703125" customWidth="1"/>
    <col min="5619" max="5619" width="34.85546875" bestFit="1" customWidth="1"/>
    <col min="5620" max="5620" width="10.42578125" customWidth="1"/>
    <col min="5621" max="5623" width="10.7109375" customWidth="1"/>
    <col min="5624" max="5631" width="8.7109375" customWidth="1"/>
    <col min="5632" max="5646" width="8.5703125" customWidth="1"/>
    <col min="5647" max="5658" width="8.42578125" customWidth="1"/>
    <col min="5659" max="5667" width="8.5703125" customWidth="1"/>
    <col min="5875" max="5875" width="34.85546875" bestFit="1" customWidth="1"/>
    <col min="5876" max="5876" width="10.42578125" customWidth="1"/>
    <col min="5877" max="5879" width="10.7109375" customWidth="1"/>
    <col min="5880" max="5887" width="8.7109375" customWidth="1"/>
    <col min="5888" max="5902" width="8.5703125" customWidth="1"/>
    <col min="5903" max="5914" width="8.42578125" customWidth="1"/>
    <col min="5915" max="5923" width="8.5703125" customWidth="1"/>
    <col min="6131" max="6131" width="34.85546875" bestFit="1" customWidth="1"/>
    <col min="6132" max="6132" width="10.42578125" customWidth="1"/>
    <col min="6133" max="6135" width="10.7109375" customWidth="1"/>
    <col min="6136" max="6143" width="8.7109375" customWidth="1"/>
    <col min="6144" max="6158" width="8.5703125" customWidth="1"/>
    <col min="6159" max="6170" width="8.42578125" customWidth="1"/>
    <col min="6171" max="6179" width="8.5703125" customWidth="1"/>
    <col min="6387" max="6387" width="34.85546875" bestFit="1" customWidth="1"/>
    <col min="6388" max="6388" width="10.42578125" customWidth="1"/>
    <col min="6389" max="6391" width="10.7109375" customWidth="1"/>
    <col min="6392" max="6399" width="8.7109375" customWidth="1"/>
    <col min="6400" max="6414" width="8.5703125" customWidth="1"/>
    <col min="6415" max="6426" width="8.42578125" customWidth="1"/>
    <col min="6427" max="6435" width="8.5703125" customWidth="1"/>
    <col min="6643" max="6643" width="34.85546875" bestFit="1" customWidth="1"/>
    <col min="6644" max="6644" width="10.42578125" customWidth="1"/>
    <col min="6645" max="6647" width="10.7109375" customWidth="1"/>
    <col min="6648" max="6655" width="8.7109375" customWidth="1"/>
    <col min="6656" max="6670" width="8.5703125" customWidth="1"/>
    <col min="6671" max="6682" width="8.42578125" customWidth="1"/>
    <col min="6683" max="6691" width="8.5703125" customWidth="1"/>
    <col min="6899" max="6899" width="34.85546875" bestFit="1" customWidth="1"/>
    <col min="6900" max="6900" width="10.42578125" customWidth="1"/>
    <col min="6901" max="6903" width="10.7109375" customWidth="1"/>
    <col min="6904" max="6911" width="8.7109375" customWidth="1"/>
    <col min="6912" max="6926" width="8.5703125" customWidth="1"/>
    <col min="6927" max="6938" width="8.42578125" customWidth="1"/>
    <col min="6939" max="6947" width="8.5703125" customWidth="1"/>
    <col min="7155" max="7155" width="34.85546875" bestFit="1" customWidth="1"/>
    <col min="7156" max="7156" width="10.42578125" customWidth="1"/>
    <col min="7157" max="7159" width="10.7109375" customWidth="1"/>
    <col min="7160" max="7167" width="8.7109375" customWidth="1"/>
    <col min="7168" max="7182" width="8.5703125" customWidth="1"/>
    <col min="7183" max="7194" width="8.42578125" customWidth="1"/>
    <col min="7195" max="7203" width="8.5703125" customWidth="1"/>
    <col min="7411" max="7411" width="34.85546875" bestFit="1" customWidth="1"/>
    <col min="7412" max="7412" width="10.42578125" customWidth="1"/>
    <col min="7413" max="7415" width="10.7109375" customWidth="1"/>
    <col min="7416" max="7423" width="8.7109375" customWidth="1"/>
    <col min="7424" max="7438" width="8.5703125" customWidth="1"/>
    <col min="7439" max="7450" width="8.42578125" customWidth="1"/>
    <col min="7451" max="7459" width="8.5703125" customWidth="1"/>
    <col min="7667" max="7667" width="34.85546875" bestFit="1" customWidth="1"/>
    <col min="7668" max="7668" width="10.42578125" customWidth="1"/>
    <col min="7669" max="7671" width="10.7109375" customWidth="1"/>
    <col min="7672" max="7679" width="8.7109375" customWidth="1"/>
    <col min="7680" max="7694" width="8.5703125" customWidth="1"/>
    <col min="7695" max="7706" width="8.42578125" customWidth="1"/>
    <col min="7707" max="7715" width="8.5703125" customWidth="1"/>
    <col min="7923" max="7923" width="34.85546875" bestFit="1" customWidth="1"/>
    <col min="7924" max="7924" width="10.42578125" customWidth="1"/>
    <col min="7925" max="7927" width="10.7109375" customWidth="1"/>
    <col min="7928" max="7935" width="8.7109375" customWidth="1"/>
    <col min="7936" max="7950" width="8.5703125" customWidth="1"/>
    <col min="7951" max="7962" width="8.42578125" customWidth="1"/>
    <col min="7963" max="7971" width="8.5703125" customWidth="1"/>
    <col min="8179" max="8179" width="34.85546875" bestFit="1" customWidth="1"/>
    <col min="8180" max="8180" width="10.42578125" customWidth="1"/>
    <col min="8181" max="8183" width="10.7109375" customWidth="1"/>
    <col min="8184" max="8191" width="8.7109375" customWidth="1"/>
    <col min="8192" max="8206" width="8.5703125" customWidth="1"/>
    <col min="8207" max="8218" width="8.42578125" customWidth="1"/>
    <col min="8219" max="8227" width="8.5703125" customWidth="1"/>
    <col min="8435" max="8435" width="34.85546875" bestFit="1" customWidth="1"/>
    <col min="8436" max="8436" width="10.42578125" customWidth="1"/>
    <col min="8437" max="8439" width="10.7109375" customWidth="1"/>
    <col min="8440" max="8447" width="8.7109375" customWidth="1"/>
    <col min="8448" max="8462" width="8.5703125" customWidth="1"/>
    <col min="8463" max="8474" width="8.42578125" customWidth="1"/>
    <col min="8475" max="8483" width="8.5703125" customWidth="1"/>
    <col min="8691" max="8691" width="34.85546875" bestFit="1" customWidth="1"/>
    <col min="8692" max="8692" width="10.42578125" customWidth="1"/>
    <col min="8693" max="8695" width="10.7109375" customWidth="1"/>
    <col min="8696" max="8703" width="8.7109375" customWidth="1"/>
    <col min="8704" max="8718" width="8.5703125" customWidth="1"/>
    <col min="8719" max="8730" width="8.42578125" customWidth="1"/>
    <col min="8731" max="8739" width="8.5703125" customWidth="1"/>
    <col min="8947" max="8947" width="34.85546875" bestFit="1" customWidth="1"/>
    <col min="8948" max="8948" width="10.42578125" customWidth="1"/>
    <col min="8949" max="8951" width="10.7109375" customWidth="1"/>
    <col min="8952" max="8959" width="8.7109375" customWidth="1"/>
    <col min="8960" max="8974" width="8.5703125" customWidth="1"/>
    <col min="8975" max="8986" width="8.42578125" customWidth="1"/>
    <col min="8987" max="8995" width="8.5703125" customWidth="1"/>
    <col min="9203" max="9203" width="34.85546875" bestFit="1" customWidth="1"/>
    <col min="9204" max="9204" width="10.42578125" customWidth="1"/>
    <col min="9205" max="9207" width="10.7109375" customWidth="1"/>
    <col min="9208" max="9215" width="8.7109375" customWidth="1"/>
    <col min="9216" max="9230" width="8.5703125" customWidth="1"/>
    <col min="9231" max="9242" width="8.42578125" customWidth="1"/>
    <col min="9243" max="9251" width="8.5703125" customWidth="1"/>
    <col min="9459" max="9459" width="34.85546875" bestFit="1" customWidth="1"/>
    <col min="9460" max="9460" width="10.42578125" customWidth="1"/>
    <col min="9461" max="9463" width="10.7109375" customWidth="1"/>
    <col min="9464" max="9471" width="8.7109375" customWidth="1"/>
    <col min="9472" max="9486" width="8.5703125" customWidth="1"/>
    <col min="9487" max="9498" width="8.42578125" customWidth="1"/>
    <col min="9499" max="9507" width="8.5703125" customWidth="1"/>
    <col min="9715" max="9715" width="34.85546875" bestFit="1" customWidth="1"/>
    <col min="9716" max="9716" width="10.42578125" customWidth="1"/>
    <col min="9717" max="9719" width="10.7109375" customWidth="1"/>
    <col min="9720" max="9727" width="8.7109375" customWidth="1"/>
    <col min="9728" max="9742" width="8.5703125" customWidth="1"/>
    <col min="9743" max="9754" width="8.42578125" customWidth="1"/>
    <col min="9755" max="9763" width="8.5703125" customWidth="1"/>
    <col min="9971" max="9971" width="34.85546875" bestFit="1" customWidth="1"/>
    <col min="9972" max="9972" width="10.42578125" customWidth="1"/>
    <col min="9973" max="9975" width="10.7109375" customWidth="1"/>
    <col min="9976" max="9983" width="8.7109375" customWidth="1"/>
    <col min="9984" max="9998" width="8.5703125" customWidth="1"/>
    <col min="9999" max="10010" width="8.42578125" customWidth="1"/>
    <col min="10011" max="10019" width="8.5703125" customWidth="1"/>
    <col min="10227" max="10227" width="34.85546875" bestFit="1" customWidth="1"/>
    <col min="10228" max="10228" width="10.42578125" customWidth="1"/>
    <col min="10229" max="10231" width="10.7109375" customWidth="1"/>
    <col min="10232" max="10239" width="8.7109375" customWidth="1"/>
    <col min="10240" max="10254" width="8.5703125" customWidth="1"/>
    <col min="10255" max="10266" width="8.42578125" customWidth="1"/>
    <col min="10267" max="10275" width="8.5703125" customWidth="1"/>
    <col min="10483" max="10483" width="34.85546875" bestFit="1" customWidth="1"/>
    <col min="10484" max="10484" width="10.42578125" customWidth="1"/>
    <col min="10485" max="10487" width="10.7109375" customWidth="1"/>
    <col min="10488" max="10495" width="8.7109375" customWidth="1"/>
    <col min="10496" max="10510" width="8.5703125" customWidth="1"/>
    <col min="10511" max="10522" width="8.42578125" customWidth="1"/>
    <col min="10523" max="10531" width="8.5703125" customWidth="1"/>
    <col min="10739" max="10739" width="34.85546875" bestFit="1" customWidth="1"/>
    <col min="10740" max="10740" width="10.42578125" customWidth="1"/>
    <col min="10741" max="10743" width="10.7109375" customWidth="1"/>
    <col min="10744" max="10751" width="8.7109375" customWidth="1"/>
    <col min="10752" max="10766" width="8.5703125" customWidth="1"/>
    <col min="10767" max="10778" width="8.42578125" customWidth="1"/>
    <col min="10779" max="10787" width="8.5703125" customWidth="1"/>
    <col min="10995" max="10995" width="34.85546875" bestFit="1" customWidth="1"/>
    <col min="10996" max="10996" width="10.42578125" customWidth="1"/>
    <col min="10997" max="10999" width="10.7109375" customWidth="1"/>
    <col min="11000" max="11007" width="8.7109375" customWidth="1"/>
    <col min="11008" max="11022" width="8.5703125" customWidth="1"/>
    <col min="11023" max="11034" width="8.42578125" customWidth="1"/>
    <col min="11035" max="11043" width="8.5703125" customWidth="1"/>
    <col min="11251" max="11251" width="34.85546875" bestFit="1" customWidth="1"/>
    <col min="11252" max="11252" width="10.42578125" customWidth="1"/>
    <col min="11253" max="11255" width="10.7109375" customWidth="1"/>
    <col min="11256" max="11263" width="8.7109375" customWidth="1"/>
    <col min="11264" max="11278" width="8.5703125" customWidth="1"/>
    <col min="11279" max="11290" width="8.42578125" customWidth="1"/>
    <col min="11291" max="11299" width="8.5703125" customWidth="1"/>
    <col min="11507" max="11507" width="34.85546875" bestFit="1" customWidth="1"/>
    <col min="11508" max="11508" width="10.42578125" customWidth="1"/>
    <col min="11509" max="11511" width="10.7109375" customWidth="1"/>
    <col min="11512" max="11519" width="8.7109375" customWidth="1"/>
    <col min="11520" max="11534" width="8.5703125" customWidth="1"/>
    <col min="11535" max="11546" width="8.42578125" customWidth="1"/>
    <col min="11547" max="11555" width="8.5703125" customWidth="1"/>
    <col min="11763" max="11763" width="34.85546875" bestFit="1" customWidth="1"/>
    <col min="11764" max="11764" width="10.42578125" customWidth="1"/>
    <col min="11765" max="11767" width="10.7109375" customWidth="1"/>
    <col min="11768" max="11775" width="8.7109375" customWidth="1"/>
    <col min="11776" max="11790" width="8.5703125" customWidth="1"/>
    <col min="11791" max="11802" width="8.42578125" customWidth="1"/>
    <col min="11803" max="11811" width="8.5703125" customWidth="1"/>
    <col min="12019" max="12019" width="34.85546875" bestFit="1" customWidth="1"/>
    <col min="12020" max="12020" width="10.42578125" customWidth="1"/>
    <col min="12021" max="12023" width="10.7109375" customWidth="1"/>
    <col min="12024" max="12031" width="8.7109375" customWidth="1"/>
    <col min="12032" max="12046" width="8.5703125" customWidth="1"/>
    <col min="12047" max="12058" width="8.42578125" customWidth="1"/>
    <col min="12059" max="12067" width="8.5703125" customWidth="1"/>
    <col min="12275" max="12275" width="34.85546875" bestFit="1" customWidth="1"/>
    <col min="12276" max="12276" width="10.42578125" customWidth="1"/>
    <col min="12277" max="12279" width="10.7109375" customWidth="1"/>
    <col min="12280" max="12287" width="8.7109375" customWidth="1"/>
    <col min="12288" max="12302" width="8.5703125" customWidth="1"/>
    <col min="12303" max="12314" width="8.42578125" customWidth="1"/>
    <col min="12315" max="12323" width="8.5703125" customWidth="1"/>
    <col min="12531" max="12531" width="34.85546875" bestFit="1" customWidth="1"/>
    <col min="12532" max="12532" width="10.42578125" customWidth="1"/>
    <col min="12533" max="12535" width="10.7109375" customWidth="1"/>
    <col min="12536" max="12543" width="8.7109375" customWidth="1"/>
    <col min="12544" max="12558" width="8.5703125" customWidth="1"/>
    <col min="12559" max="12570" width="8.42578125" customWidth="1"/>
    <col min="12571" max="12579" width="8.5703125" customWidth="1"/>
    <col min="12787" max="12787" width="34.85546875" bestFit="1" customWidth="1"/>
    <col min="12788" max="12788" width="10.42578125" customWidth="1"/>
    <col min="12789" max="12791" width="10.7109375" customWidth="1"/>
    <col min="12792" max="12799" width="8.7109375" customWidth="1"/>
    <col min="12800" max="12814" width="8.5703125" customWidth="1"/>
    <col min="12815" max="12826" width="8.42578125" customWidth="1"/>
    <col min="12827" max="12835" width="8.5703125" customWidth="1"/>
    <col min="13043" max="13043" width="34.85546875" bestFit="1" customWidth="1"/>
    <col min="13044" max="13044" width="10.42578125" customWidth="1"/>
    <col min="13045" max="13047" width="10.7109375" customWidth="1"/>
    <col min="13048" max="13055" width="8.7109375" customWidth="1"/>
    <col min="13056" max="13070" width="8.5703125" customWidth="1"/>
    <col min="13071" max="13082" width="8.42578125" customWidth="1"/>
    <col min="13083" max="13091" width="8.5703125" customWidth="1"/>
    <col min="13299" max="13299" width="34.85546875" bestFit="1" customWidth="1"/>
    <col min="13300" max="13300" width="10.42578125" customWidth="1"/>
    <col min="13301" max="13303" width="10.7109375" customWidth="1"/>
    <col min="13304" max="13311" width="8.7109375" customWidth="1"/>
    <col min="13312" max="13326" width="8.5703125" customWidth="1"/>
    <col min="13327" max="13338" width="8.42578125" customWidth="1"/>
    <col min="13339" max="13347" width="8.5703125" customWidth="1"/>
    <col min="13555" max="13555" width="34.85546875" bestFit="1" customWidth="1"/>
    <col min="13556" max="13556" width="10.42578125" customWidth="1"/>
    <col min="13557" max="13559" width="10.7109375" customWidth="1"/>
    <col min="13560" max="13567" width="8.7109375" customWidth="1"/>
    <col min="13568" max="13582" width="8.5703125" customWidth="1"/>
    <col min="13583" max="13594" width="8.42578125" customWidth="1"/>
    <col min="13595" max="13603" width="8.5703125" customWidth="1"/>
    <col min="13811" max="13811" width="34.85546875" bestFit="1" customWidth="1"/>
    <col min="13812" max="13812" width="10.42578125" customWidth="1"/>
    <col min="13813" max="13815" width="10.7109375" customWidth="1"/>
    <col min="13816" max="13823" width="8.7109375" customWidth="1"/>
    <col min="13824" max="13838" width="8.5703125" customWidth="1"/>
    <col min="13839" max="13850" width="8.42578125" customWidth="1"/>
    <col min="13851" max="13859" width="8.5703125" customWidth="1"/>
    <col min="14067" max="14067" width="34.85546875" bestFit="1" customWidth="1"/>
    <col min="14068" max="14068" width="10.42578125" customWidth="1"/>
    <col min="14069" max="14071" width="10.7109375" customWidth="1"/>
    <col min="14072" max="14079" width="8.7109375" customWidth="1"/>
    <col min="14080" max="14094" width="8.5703125" customWidth="1"/>
    <col min="14095" max="14106" width="8.42578125" customWidth="1"/>
    <col min="14107" max="14115" width="8.5703125" customWidth="1"/>
    <col min="14323" max="14323" width="34.85546875" bestFit="1" customWidth="1"/>
    <col min="14324" max="14324" width="10.42578125" customWidth="1"/>
    <col min="14325" max="14327" width="10.7109375" customWidth="1"/>
    <col min="14328" max="14335" width="8.7109375" customWidth="1"/>
    <col min="14336" max="14350" width="8.5703125" customWidth="1"/>
    <col min="14351" max="14362" width="8.42578125" customWidth="1"/>
    <col min="14363" max="14371" width="8.5703125" customWidth="1"/>
    <col min="14579" max="14579" width="34.85546875" bestFit="1" customWidth="1"/>
    <col min="14580" max="14580" width="10.42578125" customWidth="1"/>
    <col min="14581" max="14583" width="10.7109375" customWidth="1"/>
    <col min="14584" max="14591" width="8.7109375" customWidth="1"/>
    <col min="14592" max="14606" width="8.5703125" customWidth="1"/>
    <col min="14607" max="14618" width="8.42578125" customWidth="1"/>
    <col min="14619" max="14627" width="8.5703125" customWidth="1"/>
    <col min="14835" max="14835" width="34.85546875" bestFit="1" customWidth="1"/>
    <col min="14836" max="14836" width="10.42578125" customWidth="1"/>
    <col min="14837" max="14839" width="10.7109375" customWidth="1"/>
    <col min="14840" max="14847" width="8.7109375" customWidth="1"/>
    <col min="14848" max="14862" width="8.5703125" customWidth="1"/>
    <col min="14863" max="14874" width="8.42578125" customWidth="1"/>
    <col min="14875" max="14883" width="8.5703125" customWidth="1"/>
    <col min="15091" max="15091" width="34.85546875" bestFit="1" customWidth="1"/>
    <col min="15092" max="15092" width="10.42578125" customWidth="1"/>
    <col min="15093" max="15095" width="10.7109375" customWidth="1"/>
    <col min="15096" max="15103" width="8.7109375" customWidth="1"/>
    <col min="15104" max="15118" width="8.5703125" customWidth="1"/>
    <col min="15119" max="15130" width="8.42578125" customWidth="1"/>
    <col min="15131" max="15139" width="8.5703125" customWidth="1"/>
    <col min="15347" max="15347" width="34.85546875" bestFit="1" customWidth="1"/>
    <col min="15348" max="15348" width="10.42578125" customWidth="1"/>
    <col min="15349" max="15351" width="10.7109375" customWidth="1"/>
    <col min="15352" max="15359" width="8.7109375" customWidth="1"/>
    <col min="15360" max="15374" width="8.5703125" customWidth="1"/>
    <col min="15375" max="15386" width="8.42578125" customWidth="1"/>
    <col min="15387" max="15395" width="8.5703125" customWidth="1"/>
    <col min="15603" max="15603" width="34.85546875" bestFit="1" customWidth="1"/>
    <col min="15604" max="15604" width="10.42578125" customWidth="1"/>
    <col min="15605" max="15607" width="10.7109375" customWidth="1"/>
    <col min="15608" max="15615" width="8.7109375" customWidth="1"/>
    <col min="15616" max="15630" width="8.5703125" customWidth="1"/>
    <col min="15631" max="15642" width="8.42578125" customWidth="1"/>
    <col min="15643" max="15651" width="8.5703125" customWidth="1"/>
    <col min="15859" max="15859" width="34.85546875" bestFit="1" customWidth="1"/>
    <col min="15860" max="15860" width="10.42578125" customWidth="1"/>
    <col min="15861" max="15863" width="10.7109375" customWidth="1"/>
    <col min="15864" max="15871" width="8.7109375" customWidth="1"/>
    <col min="15872" max="15886" width="8.5703125" customWidth="1"/>
    <col min="15887" max="15898" width="8.42578125" customWidth="1"/>
    <col min="15899" max="15907" width="8.5703125" customWidth="1"/>
    <col min="16115" max="16115" width="34.85546875" bestFit="1" customWidth="1"/>
    <col min="16116" max="16116" width="10.42578125" customWidth="1"/>
    <col min="16117" max="16119" width="10.7109375" customWidth="1"/>
    <col min="16120" max="16127" width="8.7109375" customWidth="1"/>
    <col min="16128" max="16142" width="8.5703125" customWidth="1"/>
    <col min="16143" max="16154" width="8.42578125" customWidth="1"/>
    <col min="16155" max="16163" width="8.5703125" customWidth="1"/>
  </cols>
  <sheetData>
    <row r="2" spans="3:18" ht="29.25" customHeight="1"/>
    <row r="3" spans="3:18" ht="33" customHeight="1">
      <c r="C3" s="167" t="s">
        <v>206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4" spans="3:18" ht="16.5" customHeight="1">
      <c r="C4" s="153"/>
      <c r="D4" s="168" t="s">
        <v>177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3:18" ht="38.25" customHeight="1">
      <c r="C5" s="153"/>
      <c r="D5" s="13" t="str">
        <f>actualizaciones!Y7</f>
        <v>I trimestre 2010</v>
      </c>
      <c r="E5" s="13" t="str">
        <f>actualizaciones!Z7</f>
        <v>I trimestre 2011</v>
      </c>
      <c r="F5" s="13" t="str">
        <f>actualizaciones!AA7</f>
        <v>Var.11/10</v>
      </c>
      <c r="G5" s="13" t="str">
        <f>actualizaciones!F7</f>
        <v>Invierno 09-10</v>
      </c>
      <c r="H5" s="13" t="str">
        <f>actualizaciones!G7</f>
        <v>Invierno 10-11</v>
      </c>
      <c r="I5" s="13" t="s">
        <v>207</v>
      </c>
      <c r="J5" s="13" t="s">
        <v>208</v>
      </c>
      <c r="K5" s="13" t="s">
        <v>209</v>
      </c>
      <c r="L5" s="13" t="s">
        <v>184</v>
      </c>
      <c r="M5" s="13" t="s">
        <v>164</v>
      </c>
      <c r="N5" s="13" t="s">
        <v>165</v>
      </c>
      <c r="O5" s="13" t="s">
        <v>210</v>
      </c>
      <c r="P5" s="13" t="s">
        <v>53</v>
      </c>
      <c r="Q5" s="13" t="s">
        <v>54</v>
      </c>
      <c r="R5" s="13" t="s">
        <v>210</v>
      </c>
    </row>
    <row r="6" spans="3:18" ht="15" customHeight="1">
      <c r="C6" s="54" t="s">
        <v>185</v>
      </c>
      <c r="D6" s="173">
        <v>14.213878489164943</v>
      </c>
      <c r="E6" s="173">
        <v>15.143506784454045</v>
      </c>
      <c r="F6" s="163">
        <f>IFERROR(E6/D6-1,"-")</f>
        <v>6.5402859324972251E-2</v>
      </c>
      <c r="G6" s="173">
        <v>14.74919157781015</v>
      </c>
      <c r="H6" s="173">
        <v>15.483705861450533</v>
      </c>
      <c r="I6" s="163">
        <f>IFERROR(H6/G6-1,"-")</f>
        <v>4.9800308021318518E-2</v>
      </c>
      <c r="J6" s="173">
        <v>14.167056662276833</v>
      </c>
      <c r="K6" s="173">
        <v>14.663213261073409</v>
      </c>
      <c r="L6" s="163">
        <f>IFERROR(K6/J6-1,"-")</f>
        <v>3.502185461837759E-2</v>
      </c>
      <c r="M6" s="173">
        <v>14.351488615605783</v>
      </c>
      <c r="N6" s="173">
        <v>14.498481458779306</v>
      </c>
      <c r="O6" s="163">
        <f>IFERROR(N6/M6-1,"-")</f>
        <v>1.0242341203105854E-2</v>
      </c>
      <c r="P6" s="173">
        <v>14.665164552762695</v>
      </c>
      <c r="Q6" s="173">
        <v>14.114807692808833</v>
      </c>
      <c r="R6" s="163">
        <f>IFERROR(Q6/P6-1,"-")</f>
        <v>-3.7528174878213916E-2</v>
      </c>
    </row>
    <row r="7" spans="3:18" ht="15" customHeight="1">
      <c r="C7" s="175" t="s">
        <v>186</v>
      </c>
      <c r="D7" s="173">
        <v>10.385968285132353</v>
      </c>
      <c r="E7" s="173">
        <v>11.034414795828402</v>
      </c>
      <c r="F7" s="163">
        <f t="shared" ref="F7:F21" si="0">IFERROR(E7/D7-1,"-")</f>
        <v>6.2434863355428138E-2</v>
      </c>
      <c r="G7" s="173">
        <v>11.096111770316556</v>
      </c>
      <c r="H7" s="173">
        <v>11.771959629674795</v>
      </c>
      <c r="I7" s="163">
        <f t="shared" ref="I7:I21" si="1">IFERROR(H7/G7-1,"-")</f>
        <v>6.0908530244460302E-2</v>
      </c>
      <c r="J7" s="173">
        <v>11.626571778658459</v>
      </c>
      <c r="K7" s="173">
        <v>11.832216542698873</v>
      </c>
      <c r="L7" s="163">
        <f t="shared" ref="L7:L21" si="2">IFERROR(K7/J7-1,"-")</f>
        <v>1.7687480708448611E-2</v>
      </c>
      <c r="M7" s="173">
        <v>11.465360842071536</v>
      </c>
      <c r="N7" s="173">
        <v>11.379850084524142</v>
      </c>
      <c r="O7" s="163">
        <f t="shared" ref="O7:O21" si="3">IFERROR(N7/M7-1,"-")</f>
        <v>-7.4581828452897625E-3</v>
      </c>
      <c r="P7" s="173">
        <v>11.1864752021374</v>
      </c>
      <c r="Q7" s="173">
        <v>10.551448118619618</v>
      </c>
      <c r="R7" s="163">
        <f t="shared" ref="R7:R21" si="4">IFERROR(Q7/P7-1,"-")</f>
        <v>-5.6767397419023258E-2</v>
      </c>
    </row>
    <row r="8" spans="3:18" ht="15" customHeight="1">
      <c r="C8" s="54" t="s">
        <v>187</v>
      </c>
      <c r="D8" s="173">
        <v>7.7286754261392963</v>
      </c>
      <c r="E8" s="173">
        <v>6.1248676622496472</v>
      </c>
      <c r="F8" s="163">
        <f t="shared" si="0"/>
        <v>-0.2075139238562641</v>
      </c>
      <c r="G8" s="173">
        <v>7.4289042484808459</v>
      </c>
      <c r="H8" s="173">
        <v>6.5248151031939399</v>
      </c>
      <c r="I8" s="163">
        <f t="shared" si="1"/>
        <v>-0.12169885558449423</v>
      </c>
      <c r="J8" s="173">
        <v>7.414702939657154</v>
      </c>
      <c r="K8" s="173">
        <v>6.0552711698250992</v>
      </c>
      <c r="L8" s="163">
        <f t="shared" si="2"/>
        <v>-0.18334271526391221</v>
      </c>
      <c r="M8" s="173">
        <v>7.2564387030116979</v>
      </c>
      <c r="N8" s="173">
        <v>5.828575768258478</v>
      </c>
      <c r="O8" s="163">
        <f t="shared" si="3"/>
        <v>-0.19677185919872819</v>
      </c>
      <c r="P8" s="173">
        <v>6.9801772302676337</v>
      </c>
      <c r="Q8" s="173">
        <v>5.518518990848726</v>
      </c>
      <c r="R8" s="163">
        <f t="shared" si="4"/>
        <v>-0.20940130761735187</v>
      </c>
    </row>
    <row r="9" spans="3:18" ht="15" customHeight="1">
      <c r="C9" s="54" t="s">
        <v>188</v>
      </c>
      <c r="D9" s="173">
        <v>7.7966441061222129</v>
      </c>
      <c r="E9" s="173">
        <v>8.0139385365048632</v>
      </c>
      <c r="F9" s="163">
        <f t="shared" si="0"/>
        <v>2.7870251280550651E-2</v>
      </c>
      <c r="G9" s="173">
        <v>8.569992343258118</v>
      </c>
      <c r="H9" s="173">
        <v>8.617213341337024</v>
      </c>
      <c r="I9" s="163">
        <f t="shared" si="1"/>
        <v>5.5100397045342309E-3</v>
      </c>
      <c r="J9" s="173">
        <v>8.3559514060829354</v>
      </c>
      <c r="K9" s="173">
        <v>7.8913628006940781</v>
      </c>
      <c r="L9" s="163">
        <f t="shared" si="2"/>
        <v>-5.5599725610018247E-2</v>
      </c>
      <c r="M9" s="173">
        <v>8.3393139431414287</v>
      </c>
      <c r="N9" s="173">
        <v>7.6362299258367816</v>
      </c>
      <c r="O9" s="163">
        <f t="shared" si="3"/>
        <v>-8.4309575355763E-2</v>
      </c>
      <c r="P9" s="173">
        <v>8.2646838863701078</v>
      </c>
      <c r="Q9" s="173">
        <v>7.0507337985627538</v>
      </c>
      <c r="R9" s="163">
        <f t="shared" si="4"/>
        <v>-0.14688403144001283</v>
      </c>
    </row>
    <row r="10" spans="3:18" ht="15" customHeight="1">
      <c r="C10" s="54" t="s">
        <v>189</v>
      </c>
      <c r="D10" s="173">
        <v>7.9326038144563062</v>
      </c>
      <c r="E10" s="173">
        <v>7.6628425255762016</v>
      </c>
      <c r="F10" s="163">
        <f t="shared" si="0"/>
        <v>-3.4006650929483517E-2</v>
      </c>
      <c r="G10" s="173">
        <v>8.3285842779592887</v>
      </c>
      <c r="H10" s="173">
        <v>8.3476944852724166</v>
      </c>
      <c r="I10" s="163">
        <f t="shared" si="1"/>
        <v>2.2945325010039763E-3</v>
      </c>
      <c r="J10" s="173">
        <v>8.7977799906805263</v>
      </c>
      <c r="K10" s="173">
        <v>8.4156879687090331</v>
      </c>
      <c r="L10" s="163">
        <f t="shared" si="2"/>
        <v>-4.3430504329074249E-2</v>
      </c>
      <c r="M10" s="173">
        <v>8.964575158527845</v>
      </c>
      <c r="N10" s="173">
        <v>8.5064450680165216</v>
      </c>
      <c r="O10" s="163">
        <f t="shared" si="3"/>
        <v>-5.1104495462399258E-2</v>
      </c>
      <c r="P10" s="173">
        <v>9.2707755125699496</v>
      </c>
      <c r="Q10" s="173">
        <v>8.7252346147215363</v>
      </c>
      <c r="R10" s="163">
        <f t="shared" si="4"/>
        <v>-5.8845227900161334E-2</v>
      </c>
    </row>
    <row r="11" spans="3:18" ht="15" customHeight="1">
      <c r="C11" s="54" t="s">
        <v>190</v>
      </c>
      <c r="D11" s="173">
        <v>7.2002638814807822</v>
      </c>
      <c r="E11" s="173">
        <v>7.200453464492611</v>
      </c>
      <c r="F11" s="163">
        <f t="shared" si="0"/>
        <v>2.6330008864983157E-5</v>
      </c>
      <c r="G11" s="173">
        <v>7.3059063357377383</v>
      </c>
      <c r="H11" s="173">
        <v>7.5472617028674591</v>
      </c>
      <c r="I11" s="163">
        <f t="shared" si="1"/>
        <v>3.3035650340752509E-2</v>
      </c>
      <c r="J11" s="173">
        <v>7.3571120701857238</v>
      </c>
      <c r="K11" s="173">
        <v>7.3986889667264322</v>
      </c>
      <c r="L11" s="163">
        <f t="shared" si="2"/>
        <v>5.651252304446519E-3</v>
      </c>
      <c r="M11" s="173">
        <v>7.484241325201487</v>
      </c>
      <c r="N11" s="173">
        <v>7.3982108487599794</v>
      </c>
      <c r="O11" s="163">
        <f t="shared" si="3"/>
        <v>-1.1494882741396872E-2</v>
      </c>
      <c r="P11" s="173">
        <v>7.706661547802363</v>
      </c>
      <c r="Q11" s="173">
        <v>7.3287695898537555</v>
      </c>
      <c r="R11" s="163">
        <f t="shared" si="4"/>
        <v>-4.9034456178546959E-2</v>
      </c>
    </row>
    <row r="12" spans="3:18" ht="15" customHeight="1">
      <c r="C12" s="54" t="s">
        <v>192</v>
      </c>
      <c r="D12" s="173">
        <v>20.780456844456275</v>
      </c>
      <c r="E12" s="173">
        <v>24.356328047684023</v>
      </c>
      <c r="F12" s="163">
        <f t="shared" si="0"/>
        <v>0.17207856545183242</v>
      </c>
      <c r="G12" s="173">
        <v>23.203742797996693</v>
      </c>
      <c r="H12" s="173">
        <v>28.585754001396179</v>
      </c>
      <c r="I12" s="163">
        <f t="shared" si="1"/>
        <v>0.23194582228622806</v>
      </c>
      <c r="J12" s="173">
        <v>23.580156991884529</v>
      </c>
      <c r="K12" s="173">
        <v>24.393135812555425</v>
      </c>
      <c r="L12" s="163">
        <f t="shared" si="2"/>
        <v>3.4477243766896759E-2</v>
      </c>
      <c r="M12" s="173">
        <v>25.512080835819447</v>
      </c>
      <c r="N12" s="173">
        <v>24.876936651327433</v>
      </c>
      <c r="O12" s="163">
        <f t="shared" si="3"/>
        <v>-2.4895820477342623E-2</v>
      </c>
      <c r="P12" s="173">
        <v>33.290261410330778</v>
      </c>
      <c r="Q12" s="173">
        <v>26.680711786921975</v>
      </c>
      <c r="R12" s="163">
        <f t="shared" si="4"/>
        <v>-0.1985430376151297</v>
      </c>
    </row>
    <row r="13" spans="3:18" ht="15" customHeight="1">
      <c r="C13" s="54" t="s">
        <v>191</v>
      </c>
      <c r="D13" s="173">
        <v>5.4820299291595118</v>
      </c>
      <c r="E13" s="173">
        <v>5.0680046558221079</v>
      </c>
      <c r="F13" s="163">
        <f t="shared" si="0"/>
        <v>-7.5524081168393264E-2</v>
      </c>
      <c r="G13" s="173">
        <v>5.7998996964204528</v>
      </c>
      <c r="H13" s="173">
        <v>5.3395856714378107</v>
      </c>
      <c r="I13" s="163">
        <f t="shared" si="1"/>
        <v>-7.936585959697473E-2</v>
      </c>
      <c r="J13" s="173">
        <v>5.7813426208161962</v>
      </c>
      <c r="K13" s="173">
        <v>5.5777449160499302</v>
      </c>
      <c r="L13" s="163">
        <f t="shared" si="2"/>
        <v>-3.5216336086568489E-2</v>
      </c>
      <c r="M13" s="173">
        <v>5.9810148623542156</v>
      </c>
      <c r="N13" s="173">
        <v>5.8112105590152314</v>
      </c>
      <c r="O13" s="163">
        <f t="shared" si="3"/>
        <v>-2.8390550307401674E-2</v>
      </c>
      <c r="P13" s="173">
        <v>6.2057262872288934</v>
      </c>
      <c r="Q13" s="173">
        <v>6.2603827557899985</v>
      </c>
      <c r="R13" s="163">
        <f t="shared" si="4"/>
        <v>8.8074249542049454E-3</v>
      </c>
    </row>
    <row r="14" spans="3:18" ht="15" customHeight="1">
      <c r="C14" s="54" t="s">
        <v>193</v>
      </c>
      <c r="D14" s="173">
        <v>2.3435636482363247</v>
      </c>
      <c r="E14" s="173">
        <v>2.3622131956032053</v>
      </c>
      <c r="F14" s="163">
        <f t="shared" si="0"/>
        <v>7.9577729330779778E-3</v>
      </c>
      <c r="G14" s="173">
        <v>2.5092965878365487</v>
      </c>
      <c r="H14" s="173">
        <v>2.5291479002924877</v>
      </c>
      <c r="I14" s="163">
        <f t="shared" si="1"/>
        <v>7.9111064639250106E-3</v>
      </c>
      <c r="J14" s="173">
        <v>2.4655135481301929</v>
      </c>
      <c r="K14" s="173">
        <v>2.4800399427291735</v>
      </c>
      <c r="L14" s="163">
        <f t="shared" si="2"/>
        <v>5.8918332085406977E-3</v>
      </c>
      <c r="M14" s="173">
        <v>2.4651019263005614</v>
      </c>
      <c r="N14" s="173">
        <v>2.4904197404423281</v>
      </c>
      <c r="O14" s="163">
        <f t="shared" si="3"/>
        <v>1.0270493837048589E-2</v>
      </c>
      <c r="P14" s="173">
        <v>2.5314402957656905</v>
      </c>
      <c r="Q14" s="173">
        <v>2.5418187177091696</v>
      </c>
      <c r="R14" s="163">
        <f t="shared" si="4"/>
        <v>4.099809093202289E-3</v>
      </c>
    </row>
    <row r="15" spans="3:18" ht="15" customHeight="1">
      <c r="C15" s="54" t="s">
        <v>194</v>
      </c>
      <c r="D15" s="173">
        <v>8.1523101217271989</v>
      </c>
      <c r="E15" s="173">
        <v>16.026017620038331</v>
      </c>
      <c r="F15" s="163">
        <f t="shared" si="0"/>
        <v>0.96582531586064824</v>
      </c>
      <c r="G15" s="173">
        <v>10.695550799542842</v>
      </c>
      <c r="H15" s="173">
        <v>11.750370261744425</v>
      </c>
      <c r="I15" s="163">
        <f t="shared" si="1"/>
        <v>9.8622266582724327E-2</v>
      </c>
      <c r="J15" s="173">
        <v>10.160565694461271</v>
      </c>
      <c r="K15" s="173">
        <v>11.922153531065268</v>
      </c>
      <c r="L15" s="163">
        <f t="shared" si="2"/>
        <v>0.17337497631300924</v>
      </c>
      <c r="M15" s="173">
        <v>10.275438155011782</v>
      </c>
      <c r="N15" s="173">
        <v>11.032028927771927</v>
      </c>
      <c r="O15" s="163">
        <f t="shared" si="3"/>
        <v>7.3630998634459432E-2</v>
      </c>
      <c r="P15" s="173">
        <v>11.117865707283148</v>
      </c>
      <c r="Q15" s="173">
        <v>10.141001741943054</v>
      </c>
      <c r="R15" s="163">
        <f t="shared" si="4"/>
        <v>-8.7864342946701091E-2</v>
      </c>
    </row>
    <row r="16" spans="3:18" ht="15" customHeight="1">
      <c r="C16" s="54" t="s">
        <v>196</v>
      </c>
      <c r="D16" s="173">
        <v>3.3623981249784283</v>
      </c>
      <c r="E16" s="173">
        <v>2.7951933931333421</v>
      </c>
      <c r="F16" s="163">
        <f t="shared" si="0"/>
        <v>-0.16869053299532311</v>
      </c>
      <c r="G16" s="173">
        <v>3.4182328092349166</v>
      </c>
      <c r="H16" s="173">
        <v>3.6564983392421806</v>
      </c>
      <c r="I16" s="163">
        <f t="shared" si="1"/>
        <v>6.9704301404968749E-2</v>
      </c>
      <c r="J16" s="173">
        <v>3.5000829533053928</v>
      </c>
      <c r="K16" s="173">
        <v>3.3903267792049006</v>
      </c>
      <c r="L16" s="163">
        <f t="shared" si="2"/>
        <v>-3.1358163667761452E-2</v>
      </c>
      <c r="M16" s="173">
        <v>3.8803981343032241</v>
      </c>
      <c r="N16" s="173">
        <v>3.2530670756403954</v>
      </c>
      <c r="O16" s="163">
        <f t="shared" si="3"/>
        <v>-0.16166667361195253</v>
      </c>
      <c r="P16" s="173">
        <v>4.6288037782372067</v>
      </c>
      <c r="Q16" s="173">
        <v>2.9140428378078993</v>
      </c>
      <c r="R16" s="163">
        <f t="shared" si="4"/>
        <v>-0.37045444624190615</v>
      </c>
    </row>
    <row r="17" spans="3:18" ht="15" customHeight="1">
      <c r="C17" s="54" t="s">
        <v>195</v>
      </c>
      <c r="D17" s="173">
        <v>9.1846806548175977</v>
      </c>
      <c r="E17" s="173">
        <v>7.5728308565909837</v>
      </c>
      <c r="F17" s="163">
        <f t="shared" si="0"/>
        <v>-0.17549328700733413</v>
      </c>
      <c r="G17" s="173">
        <v>9.0064216667782464</v>
      </c>
      <c r="H17" s="173">
        <v>6.8177117975297818</v>
      </c>
      <c r="I17" s="163">
        <f t="shared" si="1"/>
        <v>-0.24301658863274211</v>
      </c>
      <c r="J17" s="173">
        <v>7.9235705420304541</v>
      </c>
      <c r="K17" s="173">
        <v>7.0493080165102251</v>
      </c>
      <c r="L17" s="163">
        <f t="shared" si="2"/>
        <v>-0.11033693975244085</v>
      </c>
      <c r="M17" s="173">
        <v>7.5157588993473157</v>
      </c>
      <c r="N17" s="173">
        <v>6.8561776625418531</v>
      </c>
      <c r="O17" s="163">
        <f t="shared" si="3"/>
        <v>-8.7759765266384737E-2</v>
      </c>
      <c r="P17" s="173">
        <v>6.5687047930449838</v>
      </c>
      <c r="Q17" s="173">
        <v>6.63845908488255</v>
      </c>
      <c r="R17" s="163">
        <f t="shared" si="4"/>
        <v>1.0619185065436687E-2</v>
      </c>
    </row>
    <row r="18" spans="3:18" ht="15" customHeight="1">
      <c r="C18" s="175" t="s">
        <v>198</v>
      </c>
      <c r="D18" s="173">
        <v>5.9884464512058981</v>
      </c>
      <c r="E18" s="173">
        <v>4.1453158947330992</v>
      </c>
      <c r="F18" s="163">
        <f t="shared" si="0"/>
        <v>-0.30778108671267257</v>
      </c>
      <c r="G18" s="173">
        <v>5.66146614275074</v>
      </c>
      <c r="H18" s="173">
        <v>5.1023383657359576</v>
      </c>
      <c r="I18" s="163">
        <f t="shared" si="1"/>
        <v>-9.8760243886774957E-2</v>
      </c>
      <c r="J18" s="173">
        <v>5.9722886487871794</v>
      </c>
      <c r="K18" s="173">
        <v>4.5663891181391092</v>
      </c>
      <c r="L18" s="163">
        <f t="shared" si="2"/>
        <v>-0.23540381473919092</v>
      </c>
      <c r="M18" s="173">
        <v>5.746740163175442</v>
      </c>
      <c r="N18" s="173">
        <v>4.7445214610364586</v>
      </c>
      <c r="O18" s="163">
        <f t="shared" si="3"/>
        <v>-0.17439777572702941</v>
      </c>
      <c r="P18" s="173">
        <v>5.5778457019264778</v>
      </c>
      <c r="Q18" s="173">
        <v>5.3944201424050657</v>
      </c>
      <c r="R18" s="163">
        <f t="shared" si="4"/>
        <v>-3.288466001453938E-2</v>
      </c>
    </row>
    <row r="19" spans="3:18" ht="15" customHeight="1">
      <c r="C19" s="54" t="s">
        <v>200</v>
      </c>
      <c r="D19" s="176">
        <v>18.321913514042965</v>
      </c>
      <c r="E19" s="176">
        <v>14.168563239082753</v>
      </c>
      <c r="F19" s="163">
        <f t="shared" si="0"/>
        <v>-0.22668758215547991</v>
      </c>
      <c r="G19" s="176">
        <v>13.141989713871888</v>
      </c>
      <c r="H19" s="176">
        <v>22.52807163170014</v>
      </c>
      <c r="I19" s="163">
        <f t="shared" si="1"/>
        <v>0.71420554437969708</v>
      </c>
      <c r="J19" s="176">
        <v>14.246737191272016</v>
      </c>
      <c r="K19" s="176">
        <v>17.670456936829101</v>
      </c>
      <c r="L19" s="163">
        <f t="shared" si="2"/>
        <v>0.24031605971187275</v>
      </c>
      <c r="M19" s="176">
        <v>14.719041717435619</v>
      </c>
      <c r="N19" s="176">
        <v>16.269851860795391</v>
      </c>
      <c r="O19" s="163">
        <f t="shared" si="3"/>
        <v>0.10536080902078981</v>
      </c>
      <c r="P19" s="176">
        <v>15.931509387782548</v>
      </c>
      <c r="Q19" s="176">
        <v>13.902605902946412</v>
      </c>
      <c r="R19" s="163">
        <f t="shared" si="4"/>
        <v>-0.1273516171915291</v>
      </c>
    </row>
    <row r="20" spans="3:18" ht="15" customHeight="1">
      <c r="C20" s="54" t="s">
        <v>197</v>
      </c>
      <c r="D20" s="173">
        <v>6.0284486525471195</v>
      </c>
      <c r="E20" s="173">
        <v>6.3727422198135333</v>
      </c>
      <c r="F20" s="163">
        <f t="shared" si="0"/>
        <v>5.7111470481040705E-2</v>
      </c>
      <c r="G20" s="173">
        <v>6.5096651040526892</v>
      </c>
      <c r="H20" s="173">
        <v>6.8019777047575882</v>
      </c>
      <c r="I20" s="163">
        <f t="shared" si="1"/>
        <v>4.4904399232906123E-2</v>
      </c>
      <c r="J20" s="173">
        <v>6.0804350354417736</v>
      </c>
      <c r="K20" s="173">
        <v>9.5655454318453295</v>
      </c>
      <c r="L20" s="163">
        <f t="shared" si="2"/>
        <v>0.57316793553248546</v>
      </c>
      <c r="M20" s="173">
        <v>7.1142922970177214</v>
      </c>
      <c r="N20" s="173">
        <v>8.8049730400089068</v>
      </c>
      <c r="O20" s="163">
        <f t="shared" si="3"/>
        <v>0.23764566767939943</v>
      </c>
      <c r="P20" s="173">
        <v>8.5168181537745955</v>
      </c>
      <c r="Q20" s="173">
        <v>10.239448202790255</v>
      </c>
      <c r="R20" s="163">
        <f t="shared" si="4"/>
        <v>0.20226216151535437</v>
      </c>
    </row>
    <row r="21" spans="3:18" ht="15" customHeight="1">
      <c r="C21" s="54" t="s">
        <v>199</v>
      </c>
      <c r="D21" s="173">
        <v>7.1129135267507522</v>
      </c>
      <c r="E21" s="173">
        <v>8.9299004961937261</v>
      </c>
      <c r="F21" s="163">
        <f t="shared" si="0"/>
        <v>0.25544904526246803</v>
      </c>
      <c r="G21" s="173">
        <v>8.6503937214676174</v>
      </c>
      <c r="H21" s="173">
        <v>11.916799928134862</v>
      </c>
      <c r="I21" s="163">
        <f t="shared" si="1"/>
        <v>0.37760202735755599</v>
      </c>
      <c r="J21" s="173">
        <v>10.897932458541353</v>
      </c>
      <c r="K21" s="173">
        <v>8.8215091727274757</v>
      </c>
      <c r="L21" s="163">
        <f t="shared" si="2"/>
        <v>-0.19053369010251686</v>
      </c>
      <c r="M21" s="173">
        <v>8.8978589355202384</v>
      </c>
      <c r="N21" s="173">
        <v>16.200865231371278</v>
      </c>
      <c r="O21" s="163">
        <f t="shared" si="3"/>
        <v>0.82075995458833928</v>
      </c>
      <c r="P21" s="173">
        <v>9.5148937899242583</v>
      </c>
      <c r="Q21" s="173">
        <v>22.834526422436976</v>
      </c>
      <c r="R21" s="163">
        <f t="shared" si="4"/>
        <v>1.3998719193920448</v>
      </c>
    </row>
    <row r="22" spans="3:18" ht="27" customHeight="1">
      <c r="C22" s="166" t="s">
        <v>202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</row>
    <row r="23" spans="3:18">
      <c r="C23" s="18"/>
      <c r="D23" s="18"/>
      <c r="E23" s="18"/>
    </row>
    <row r="24" spans="3:18">
      <c r="C24" s="18"/>
      <c r="D24" s="18"/>
      <c r="E24" s="18"/>
    </row>
    <row r="25" spans="3:18">
      <c r="C25" s="18"/>
      <c r="D25" s="18"/>
      <c r="E25" s="18"/>
    </row>
    <row r="26" spans="3:18">
      <c r="C26" s="18"/>
      <c r="D26" s="18"/>
      <c r="E26" s="18"/>
    </row>
    <row r="27" spans="3:18">
      <c r="C27" s="18"/>
      <c r="D27" s="18"/>
      <c r="E27" s="18"/>
    </row>
    <row r="28" spans="3:18" ht="15.75" customHeight="1">
      <c r="C28" s="18"/>
      <c r="D28" s="18"/>
      <c r="E28" s="18"/>
    </row>
    <row r="29" spans="3:18" ht="12.75" customHeight="1">
      <c r="C29" s="18"/>
      <c r="D29" s="18"/>
      <c r="E29" s="18"/>
    </row>
    <row r="30" spans="3:18">
      <c r="C30" s="18"/>
      <c r="D30" s="18"/>
      <c r="E30" s="18"/>
    </row>
  </sheetData>
  <mergeCells count="3">
    <mergeCell ref="C3:R3"/>
    <mergeCell ref="D4:R4"/>
    <mergeCell ref="C22:R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I240"/>
  <sheetViews>
    <sheetView showGridLines="0" zoomScaleNormal="100" workbookViewId="0"/>
  </sheetViews>
  <sheetFormatPr baseColWidth="10" defaultRowHeight="12.75"/>
  <cols>
    <col min="3" max="3" width="16" customWidth="1"/>
    <col min="4" max="6" width="17.140625" customWidth="1"/>
    <col min="7" max="7" width="26.140625" customWidth="1"/>
    <col min="8" max="8" width="14.42578125" customWidth="1"/>
    <col min="9" max="9" width="17.85546875" customWidth="1"/>
  </cols>
  <sheetData>
    <row r="2" spans="3:9" ht="57" customHeight="1"/>
    <row r="3" spans="3:9" ht="15.75" customHeight="1">
      <c r="C3" s="189" t="s">
        <v>211</v>
      </c>
      <c r="D3" s="189"/>
      <c r="E3" s="189"/>
      <c r="F3" s="189"/>
      <c r="G3" s="189"/>
      <c r="H3" s="189"/>
      <c r="I3" s="189"/>
    </row>
    <row r="4" spans="3:9" ht="15.75" customHeight="1">
      <c r="C4" s="180">
        <v>2009</v>
      </c>
      <c r="D4" s="180"/>
      <c r="E4" s="180"/>
      <c r="F4" s="180"/>
      <c r="G4" s="180"/>
      <c r="H4" s="180"/>
      <c r="I4" s="180"/>
    </row>
    <row r="5" spans="3:9" ht="25.5" customHeight="1">
      <c r="C5" s="115"/>
      <c r="D5" s="181" t="s">
        <v>212</v>
      </c>
      <c r="E5" s="182" t="s">
        <v>213</v>
      </c>
      <c r="F5" s="182"/>
      <c r="G5" s="183" t="s">
        <v>214</v>
      </c>
      <c r="H5" s="183"/>
      <c r="I5" s="183"/>
    </row>
    <row r="6" spans="3:9" ht="25.5">
      <c r="C6" s="115"/>
      <c r="D6" s="181"/>
      <c r="E6" s="184" t="s">
        <v>215</v>
      </c>
      <c r="F6" s="184" t="s">
        <v>216</v>
      </c>
      <c r="G6" s="185" t="s">
        <v>217</v>
      </c>
      <c r="H6" s="185" t="s">
        <v>218</v>
      </c>
      <c r="I6" s="186" t="s">
        <v>219</v>
      </c>
    </row>
    <row r="7" spans="3:9" ht="15" customHeight="1">
      <c r="C7" s="191" t="s">
        <v>88</v>
      </c>
      <c r="D7" s="192">
        <v>4707782</v>
      </c>
      <c r="E7" s="193">
        <v>630.41157436711387</v>
      </c>
      <c r="F7" s="193">
        <v>357.95475030382158</v>
      </c>
      <c r="G7" s="187">
        <f t="shared" ref="G7:G22" si="0">0.53*E7*D7</f>
        <v>1572955339.0704949</v>
      </c>
      <c r="H7" s="187">
        <f>F7*D7</f>
        <v>1685172930.2948258</v>
      </c>
      <c r="I7" s="187">
        <f t="shared" ref="I7:I22" si="1">G7+H7</f>
        <v>3258128269.3653207</v>
      </c>
    </row>
    <row r="8" spans="3:9" ht="15" customHeight="1">
      <c r="C8" s="46" t="s">
        <v>79</v>
      </c>
      <c r="D8" s="194">
        <v>1430413</v>
      </c>
      <c r="E8" s="161">
        <v>529.11505623054427</v>
      </c>
      <c r="F8" s="161">
        <v>326.68363853135287</v>
      </c>
      <c r="G8" s="188">
        <f t="shared" si="0"/>
        <v>401132119.1117878</v>
      </c>
      <c r="H8" s="188">
        <f t="shared" ref="H8:H22" si="2">F8*D8</f>
        <v>467292523.44254804</v>
      </c>
      <c r="I8" s="188">
        <f t="shared" si="1"/>
        <v>868424642.55433583</v>
      </c>
    </row>
    <row r="9" spans="3:9" ht="15" customHeight="1">
      <c r="C9" s="46" t="s">
        <v>95</v>
      </c>
      <c r="D9" s="194">
        <v>1450144</v>
      </c>
      <c r="E9" s="161">
        <v>458.06965964166938</v>
      </c>
      <c r="F9" s="161">
        <v>328.48909725428297</v>
      </c>
      <c r="G9" s="188">
        <f t="shared" si="0"/>
        <v>352061493.31104678</v>
      </c>
      <c r="H9" s="188">
        <f t="shared" si="2"/>
        <v>476356493.44871491</v>
      </c>
      <c r="I9" s="188">
        <f t="shared" si="1"/>
        <v>828417986.75976169</v>
      </c>
    </row>
    <row r="10" spans="3:9" ht="15" customHeight="1">
      <c r="C10" s="46" t="s">
        <v>86</v>
      </c>
      <c r="D10" s="194">
        <v>523436</v>
      </c>
      <c r="E10" s="161">
        <v>890.44342138887146</v>
      </c>
      <c r="F10" s="161">
        <v>342.36461370262384</v>
      </c>
      <c r="G10" s="188">
        <f t="shared" si="0"/>
        <v>247027775.64059585</v>
      </c>
      <c r="H10" s="188">
        <f t="shared" si="2"/>
        <v>179205963.9380466</v>
      </c>
      <c r="I10" s="188">
        <f t="shared" si="1"/>
        <v>426233739.57864249</v>
      </c>
    </row>
    <row r="11" spans="3:9" ht="15" customHeight="1">
      <c r="C11" s="46" t="s">
        <v>82</v>
      </c>
      <c r="D11" s="194">
        <v>421317</v>
      </c>
      <c r="E11" s="161">
        <v>733.93405837244507</v>
      </c>
      <c r="F11" s="161">
        <v>401.70006182853348</v>
      </c>
      <c r="G11" s="188">
        <f t="shared" si="0"/>
        <v>163886014.70579082</v>
      </c>
      <c r="H11" s="188">
        <f t="shared" si="2"/>
        <v>169243064.94941223</v>
      </c>
      <c r="I11" s="188">
        <f t="shared" si="1"/>
        <v>333129079.65520304</v>
      </c>
    </row>
    <row r="12" spans="3:9" ht="15" customHeight="1">
      <c r="C12" s="46" t="s">
        <v>89</v>
      </c>
      <c r="D12" s="194">
        <v>141410</v>
      </c>
      <c r="E12" s="161">
        <v>786.61843478930143</v>
      </c>
      <c r="F12" s="161">
        <v>339.60711111111152</v>
      </c>
      <c r="G12" s="188">
        <f t="shared" si="0"/>
        <v>58954927.817684218</v>
      </c>
      <c r="H12" s="188">
        <f t="shared" si="2"/>
        <v>48023841.582222283</v>
      </c>
      <c r="I12" s="188">
        <f t="shared" si="1"/>
        <v>106978769.3999065</v>
      </c>
    </row>
    <row r="13" spans="3:9" ht="15" customHeight="1">
      <c r="C13" s="46" t="s">
        <v>84</v>
      </c>
      <c r="D13" s="194">
        <v>119438</v>
      </c>
      <c r="E13" s="161">
        <v>940.86738701955028</v>
      </c>
      <c r="F13" s="161">
        <v>326.61038276069928</v>
      </c>
      <c r="G13" s="188">
        <f t="shared" si="0"/>
        <v>59558919.05454576</v>
      </c>
      <c r="H13" s="188">
        <f t="shared" si="2"/>
        <v>39009690.896172404</v>
      </c>
      <c r="I13" s="188">
        <f t="shared" si="1"/>
        <v>98568609.950718164</v>
      </c>
    </row>
    <row r="14" spans="3:9" ht="15" customHeight="1">
      <c r="C14" s="46" t="s">
        <v>85</v>
      </c>
      <c r="D14" s="194">
        <v>117729</v>
      </c>
      <c r="E14" s="161">
        <v>759.47125831747337</v>
      </c>
      <c r="F14" s="161">
        <v>410.58188594586744</v>
      </c>
      <c r="G14" s="188">
        <f t="shared" si="0"/>
        <v>47388249.638342649</v>
      </c>
      <c r="H14" s="188">
        <f t="shared" si="2"/>
        <v>48337394.850521028</v>
      </c>
      <c r="I14" s="188">
        <f t="shared" si="1"/>
        <v>95725644.488863677</v>
      </c>
    </row>
    <row r="15" spans="3:9" ht="15" customHeight="1">
      <c r="C15" s="46" t="s">
        <v>81</v>
      </c>
      <c r="D15" s="194">
        <v>128236</v>
      </c>
      <c r="E15" s="161">
        <v>657.91907416066499</v>
      </c>
      <c r="F15" s="161">
        <v>374.26822527780149</v>
      </c>
      <c r="G15" s="188">
        <f t="shared" si="0"/>
        <v>44715522.508855537</v>
      </c>
      <c r="H15" s="188">
        <f t="shared" si="2"/>
        <v>47994660.136724152</v>
      </c>
      <c r="I15" s="188">
        <f t="shared" si="1"/>
        <v>92710182.645579696</v>
      </c>
    </row>
    <row r="16" spans="3:9" ht="15" customHeight="1">
      <c r="C16" s="46" t="s">
        <v>80</v>
      </c>
      <c r="D16" s="194">
        <v>80612</v>
      </c>
      <c r="E16" s="161">
        <v>819.03078620008637</v>
      </c>
      <c r="F16" s="161">
        <v>514.6915643158103</v>
      </c>
      <c r="G16" s="188">
        <f t="shared" si="0"/>
        <v>34992566.160695523</v>
      </c>
      <c r="H16" s="188">
        <f t="shared" si="2"/>
        <v>41490316.382626101</v>
      </c>
      <c r="I16" s="188">
        <f t="shared" si="1"/>
        <v>76482882.543321624</v>
      </c>
    </row>
    <row r="17" spans="3:9" ht="15" customHeight="1">
      <c r="C17" s="46" t="s">
        <v>83</v>
      </c>
      <c r="D17" s="194">
        <v>99518</v>
      </c>
      <c r="E17" s="161">
        <v>782.36562622653594</v>
      </c>
      <c r="F17" s="161">
        <v>348.92903828197956</v>
      </c>
      <c r="G17" s="188">
        <f t="shared" si="0"/>
        <v>41265515.067130573</v>
      </c>
      <c r="H17" s="188">
        <f t="shared" si="2"/>
        <v>34724720.031746045</v>
      </c>
      <c r="I17" s="188">
        <f t="shared" si="1"/>
        <v>75990235.098876625</v>
      </c>
    </row>
    <row r="18" spans="3:9" ht="15" customHeight="1">
      <c r="C18" s="46" t="s">
        <v>91</v>
      </c>
      <c r="D18" s="194">
        <v>85304</v>
      </c>
      <c r="E18" s="161">
        <v>777.80600975372158</v>
      </c>
      <c r="F18" s="161">
        <v>470.3752436647174</v>
      </c>
      <c r="G18" s="188">
        <f t="shared" si="0"/>
        <v>35165480.843696676</v>
      </c>
      <c r="H18" s="188">
        <f t="shared" si="2"/>
        <v>40124889.785575055</v>
      </c>
      <c r="I18" s="188">
        <f t="shared" si="1"/>
        <v>75290370.629271731</v>
      </c>
    </row>
    <row r="19" spans="3:9" ht="15" customHeight="1">
      <c r="C19" s="46" t="s">
        <v>78</v>
      </c>
      <c r="D19" s="194">
        <v>94740</v>
      </c>
      <c r="E19" s="161">
        <v>734.34751112747426</v>
      </c>
      <c r="F19" s="161">
        <v>340.96387362458574</v>
      </c>
      <c r="G19" s="188">
        <f t="shared" si="0"/>
        <v>36873204.098234966</v>
      </c>
      <c r="H19" s="188">
        <f t="shared" si="2"/>
        <v>32302917.387193255</v>
      </c>
      <c r="I19" s="188">
        <f t="shared" si="1"/>
        <v>69176121.485428214</v>
      </c>
    </row>
    <row r="20" spans="3:9" ht="15" customHeight="1">
      <c r="C20" s="46" t="s">
        <v>224</v>
      </c>
      <c r="D20" s="194">
        <v>76729</v>
      </c>
      <c r="E20" s="161">
        <v>458.02353040831582</v>
      </c>
      <c r="F20" s="161">
        <v>450.80732602426878</v>
      </c>
      <c r="G20" s="188">
        <f t="shared" si="0"/>
        <v>18626154.356290825</v>
      </c>
      <c r="H20" s="188">
        <f t="shared" si="2"/>
        <v>34589995.31851612</v>
      </c>
      <c r="I20" s="188">
        <f t="shared" si="1"/>
        <v>53216149.674806945</v>
      </c>
    </row>
    <row r="21" spans="3:9" ht="15" customHeight="1">
      <c r="C21" s="46" t="s">
        <v>90</v>
      </c>
      <c r="D21" s="194">
        <v>58155</v>
      </c>
      <c r="E21" s="161">
        <v>932.61449986781167</v>
      </c>
      <c r="F21" s="161">
        <v>417.79314706654759</v>
      </c>
      <c r="G21" s="188">
        <f t="shared" si="0"/>
        <v>28745184.007100672</v>
      </c>
      <c r="H21" s="188">
        <f t="shared" si="2"/>
        <v>24296760.467655074</v>
      </c>
      <c r="I21" s="188">
        <f t="shared" si="1"/>
        <v>53041944.474755749</v>
      </c>
    </row>
    <row r="22" spans="3:9" ht="15" customHeight="1">
      <c r="C22" s="46" t="s">
        <v>170</v>
      </c>
      <c r="D22" s="194">
        <v>40829</v>
      </c>
      <c r="E22" s="161">
        <v>780.26742308793234</v>
      </c>
      <c r="F22" s="161">
        <v>503.24756625092073</v>
      </c>
      <c r="G22" s="188">
        <f t="shared" si="0"/>
        <v>16884495.467146311</v>
      </c>
      <c r="H22" s="188">
        <f t="shared" si="2"/>
        <v>20547094.882458843</v>
      </c>
      <c r="I22" s="188">
        <f t="shared" si="1"/>
        <v>37431590.349605158</v>
      </c>
    </row>
    <row r="23" spans="3:9" ht="15" customHeight="1">
      <c r="C23" s="195" t="s">
        <v>173</v>
      </c>
      <c r="D23" s="195"/>
      <c r="E23" s="195"/>
      <c r="F23" s="195"/>
      <c r="G23" s="195"/>
      <c r="H23" s="195"/>
      <c r="I23" s="195"/>
    </row>
    <row r="25" spans="3:9" ht="15.75" hidden="1" customHeight="1">
      <c r="C25" s="189" t="s">
        <v>211</v>
      </c>
      <c r="D25" s="189"/>
      <c r="E25" s="189"/>
      <c r="F25" s="189"/>
      <c r="G25" s="189"/>
      <c r="H25" s="189"/>
      <c r="I25" s="189"/>
    </row>
    <row r="26" spans="3:9" ht="15.75" hidden="1" customHeight="1">
      <c r="C26" s="180" t="str">
        <f>actualizaciones!F7</f>
        <v>Invierno 09-10</v>
      </c>
      <c r="D26" s="180"/>
      <c r="E26" s="180"/>
      <c r="F26" s="180"/>
      <c r="G26" s="180"/>
      <c r="H26" s="180"/>
      <c r="I26" s="180"/>
    </row>
    <row r="27" spans="3:9" ht="12.75" hidden="1" customHeight="1">
      <c r="C27" s="115"/>
      <c r="D27" s="181" t="s">
        <v>212</v>
      </c>
      <c r="E27" s="182" t="s">
        <v>213</v>
      </c>
      <c r="F27" s="182"/>
      <c r="G27" s="183" t="s">
        <v>214</v>
      </c>
      <c r="H27" s="183"/>
      <c r="I27" s="183"/>
    </row>
    <row r="28" spans="3:9" ht="25.5" hidden="1">
      <c r="C28" s="115"/>
      <c r="D28" s="181"/>
      <c r="E28" s="184" t="s">
        <v>215</v>
      </c>
      <c r="F28" s="184" t="s">
        <v>216</v>
      </c>
      <c r="G28" s="185" t="s">
        <v>217</v>
      </c>
      <c r="H28" s="185" t="s">
        <v>218</v>
      </c>
      <c r="I28" s="186" t="s">
        <v>219</v>
      </c>
    </row>
    <row r="29" spans="3:9" ht="15" hidden="1" customHeight="1">
      <c r="C29" s="191" t="s">
        <v>88</v>
      </c>
      <c r="D29" s="192">
        <v>2331013</v>
      </c>
      <c r="E29" s="193">
        <v>646.39274393605513</v>
      </c>
      <c r="F29" s="193">
        <v>359.32228728728228</v>
      </c>
      <c r="G29" s="187">
        <f>0.53*E29*D29</f>
        <v>798577441.28692627</v>
      </c>
      <c r="H29" s="187">
        <f t="shared" ref="H29:H44" si="3">F29*D29</f>
        <v>837584922.85638976</v>
      </c>
      <c r="I29" s="187">
        <f>G29+H29</f>
        <v>1636162364.143316</v>
      </c>
    </row>
    <row r="30" spans="3:9" ht="15" hidden="1" customHeight="1">
      <c r="C30" s="46" t="s">
        <v>79</v>
      </c>
      <c r="D30" s="194">
        <v>716193</v>
      </c>
      <c r="E30" s="161">
        <v>544.8092630036997</v>
      </c>
      <c r="F30" s="161">
        <v>315.87522218336869</v>
      </c>
      <c r="G30" s="188">
        <f t="shared" ref="G30:G44" si="4">0.53*E30*D30</f>
        <v>206799947.66415662</v>
      </c>
      <c r="H30" s="188">
        <f t="shared" si="3"/>
        <v>226227623.00117338</v>
      </c>
      <c r="I30" s="188">
        <f t="shared" ref="I30:I44" si="5">G30+H30</f>
        <v>433027570.66532999</v>
      </c>
    </row>
    <row r="31" spans="3:9" ht="15" hidden="1" customHeight="1">
      <c r="C31" s="46" t="s">
        <v>95</v>
      </c>
      <c r="D31" s="194">
        <v>573870</v>
      </c>
      <c r="E31" s="161">
        <v>401.53551254392352</v>
      </c>
      <c r="F31" s="161">
        <v>324.68148977459271</v>
      </c>
      <c r="G31" s="188">
        <f t="shared" si="4"/>
        <v>122127467.82929815</v>
      </c>
      <c r="H31" s="188">
        <f t="shared" si="3"/>
        <v>186324966.53694552</v>
      </c>
      <c r="I31" s="188">
        <f t="shared" si="5"/>
        <v>308452434.36624366</v>
      </c>
    </row>
    <row r="32" spans="3:9" ht="15" hidden="1" customHeight="1">
      <c r="C32" s="46" t="s">
        <v>86</v>
      </c>
      <c r="D32" s="194">
        <v>291204</v>
      </c>
      <c r="E32" s="161">
        <v>889.87997590412988</v>
      </c>
      <c r="F32" s="161">
        <v>372.15529086366774</v>
      </c>
      <c r="G32" s="188">
        <f t="shared" si="4"/>
        <v>137342402.50668871</v>
      </c>
      <c r="H32" s="188">
        <f t="shared" si="3"/>
        <v>108373109.3206635</v>
      </c>
      <c r="I32" s="188">
        <f t="shared" si="5"/>
        <v>245715511.82735223</v>
      </c>
    </row>
    <row r="33" spans="3:9" ht="15" hidden="1" customHeight="1">
      <c r="C33" s="46" t="s">
        <v>82</v>
      </c>
      <c r="D33" s="194">
        <v>316726</v>
      </c>
      <c r="E33" s="161">
        <v>799.19243972244249</v>
      </c>
      <c r="F33" s="161">
        <v>406.72480886035595</v>
      </c>
      <c r="G33" s="188">
        <f t="shared" si="4"/>
        <v>134156263.07167107</v>
      </c>
      <c r="H33" s="188">
        <f t="shared" si="3"/>
        <v>128820321.8111051</v>
      </c>
      <c r="I33" s="188">
        <f t="shared" si="5"/>
        <v>262976584.88277617</v>
      </c>
    </row>
    <row r="34" spans="3:9" ht="15" hidden="1" customHeight="1">
      <c r="C34" s="46" t="s">
        <v>89</v>
      </c>
      <c r="D34" s="194">
        <v>65946</v>
      </c>
      <c r="E34" s="161">
        <v>725.56655353510359</v>
      </c>
      <c r="F34" s="161">
        <v>340.69627457744036</v>
      </c>
      <c r="G34" s="188">
        <f t="shared" si="4"/>
        <v>25359552.327895749</v>
      </c>
      <c r="H34" s="188">
        <f t="shared" si="3"/>
        <v>22467556.523283884</v>
      </c>
      <c r="I34" s="188">
        <f t="shared" si="5"/>
        <v>47827108.85117963</v>
      </c>
    </row>
    <row r="35" spans="3:9" ht="15" hidden="1" customHeight="1">
      <c r="C35" s="46" t="s">
        <v>84</v>
      </c>
      <c r="D35" s="194">
        <v>66024</v>
      </c>
      <c r="E35" s="161">
        <v>855.07126659640039</v>
      </c>
      <c r="F35" s="161">
        <v>366.51603498542278</v>
      </c>
      <c r="G35" s="188">
        <f t="shared" si="4"/>
        <v>29921269.412053194</v>
      </c>
      <c r="H35" s="188">
        <f t="shared" si="3"/>
        <v>24198854.693877552</v>
      </c>
      <c r="I35" s="188">
        <f t="shared" si="5"/>
        <v>54120124.105930746</v>
      </c>
    </row>
    <row r="36" spans="3:9" ht="15" hidden="1" customHeight="1">
      <c r="C36" s="46" t="s">
        <v>85</v>
      </c>
      <c r="D36" s="194">
        <v>91150</v>
      </c>
      <c r="E36" s="161">
        <v>774.83331041516021</v>
      </c>
      <c r="F36" s="161">
        <v>440.09954692400197</v>
      </c>
      <c r="G36" s="188">
        <f t="shared" si="4"/>
        <v>37431809.809501186</v>
      </c>
      <c r="H36" s="188">
        <f t="shared" si="3"/>
        <v>40115073.702122778</v>
      </c>
      <c r="I36" s="188">
        <f t="shared" si="5"/>
        <v>77546883.511623964</v>
      </c>
    </row>
    <row r="37" spans="3:9" ht="15" hidden="1" customHeight="1">
      <c r="C37" s="46" t="s">
        <v>81</v>
      </c>
      <c r="D37" s="194">
        <v>97133</v>
      </c>
      <c r="E37" s="161">
        <v>819.17170478960895</v>
      </c>
      <c r="F37" s="161">
        <v>357.87200378457271</v>
      </c>
      <c r="G37" s="188">
        <f t="shared" si="4"/>
        <v>42171360.75670442</v>
      </c>
      <c r="H37" s="188">
        <f t="shared" si="3"/>
        <v>34761181.343606904</v>
      </c>
      <c r="I37" s="188">
        <f t="shared" si="5"/>
        <v>76932542.100311324</v>
      </c>
    </row>
    <row r="38" spans="3:9" ht="15" hidden="1" customHeight="1">
      <c r="C38" s="46" t="s">
        <v>80</v>
      </c>
      <c r="D38" s="194">
        <v>64738</v>
      </c>
      <c r="E38" s="161">
        <v>882.43771498505021</v>
      </c>
      <c r="F38" s="161">
        <v>480.48613451832819</v>
      </c>
      <c r="G38" s="188">
        <f t="shared" si="4"/>
        <v>30277443.980132159</v>
      </c>
      <c r="H38" s="188">
        <f t="shared" si="3"/>
        <v>31105711.376447529</v>
      </c>
      <c r="I38" s="188">
        <f t="shared" si="5"/>
        <v>61383155.356579691</v>
      </c>
    </row>
    <row r="39" spans="3:9" ht="15" hidden="1" customHeight="1">
      <c r="C39" s="46" t="s">
        <v>83</v>
      </c>
      <c r="D39" s="194">
        <v>55993</v>
      </c>
      <c r="E39" s="161">
        <v>744.49480972031517</v>
      </c>
      <c r="F39" s="161">
        <v>323.8104166666667</v>
      </c>
      <c r="G39" s="188">
        <f t="shared" si="4"/>
        <v>22093843.876754895</v>
      </c>
      <c r="H39" s="188">
        <f t="shared" si="3"/>
        <v>18131116.66041667</v>
      </c>
      <c r="I39" s="188">
        <f t="shared" si="5"/>
        <v>40224960.537171565</v>
      </c>
    </row>
    <row r="40" spans="3:9" ht="15" hidden="1" customHeight="1">
      <c r="C40" s="46" t="s">
        <v>91</v>
      </c>
      <c r="D40" s="194">
        <v>42456</v>
      </c>
      <c r="E40" s="161">
        <v>716.97558310059105</v>
      </c>
      <c r="F40" s="161">
        <v>374.83939393939403</v>
      </c>
      <c r="G40" s="188">
        <f t="shared" si="4"/>
        <v>16133155.138742909</v>
      </c>
      <c r="H40" s="188">
        <f t="shared" si="3"/>
        <v>15914181.309090912</v>
      </c>
      <c r="I40" s="188">
        <f t="shared" si="5"/>
        <v>32047336.447833821</v>
      </c>
    </row>
    <row r="41" spans="3:9" ht="15" hidden="1" customHeight="1">
      <c r="C41" s="46" t="s">
        <v>78</v>
      </c>
      <c r="D41" s="194">
        <v>63705</v>
      </c>
      <c r="E41" s="161">
        <v>730.99340685851075</v>
      </c>
      <c r="F41" s="161">
        <v>369.78181810812629</v>
      </c>
      <c r="G41" s="188">
        <f t="shared" si="4"/>
        <v>24681005.541478358</v>
      </c>
      <c r="H41" s="188">
        <f t="shared" si="3"/>
        <v>23556950.722578187</v>
      </c>
      <c r="I41" s="188">
        <f t="shared" si="5"/>
        <v>48237956.264056548</v>
      </c>
    </row>
    <row r="42" spans="3:9" ht="15" hidden="1" customHeight="1">
      <c r="C42" s="46" t="s">
        <v>224</v>
      </c>
      <c r="D42" s="194">
        <v>35072</v>
      </c>
      <c r="E42" s="161">
        <v>523.42648033125727</v>
      </c>
      <c r="F42" s="161">
        <v>446.86011904761904</v>
      </c>
      <c r="G42" s="188">
        <f t="shared" si="4"/>
        <v>9729535.1646342631</v>
      </c>
      <c r="H42" s="188">
        <f t="shared" si="3"/>
        <v>15672278.095238095</v>
      </c>
      <c r="I42" s="188">
        <f t="shared" si="5"/>
        <v>25401813.259872358</v>
      </c>
    </row>
    <row r="43" spans="3:9" ht="15" hidden="1" customHeight="1">
      <c r="C43" s="46" t="s">
        <v>90</v>
      </c>
      <c r="D43" s="194">
        <v>31526</v>
      </c>
      <c r="E43" s="161">
        <v>918.17061630618616</v>
      </c>
      <c r="F43" s="161">
        <v>504.88012400565719</v>
      </c>
      <c r="G43" s="188">
        <f t="shared" si="4"/>
        <v>15341510.830324478</v>
      </c>
      <c r="H43" s="188">
        <f t="shared" si="3"/>
        <v>15916850.789402349</v>
      </c>
      <c r="I43" s="188">
        <f t="shared" si="5"/>
        <v>31258361.619726829</v>
      </c>
    </row>
    <row r="44" spans="3:9" ht="15" hidden="1" customHeight="1">
      <c r="C44" s="46" t="s">
        <v>170</v>
      </c>
      <c r="D44" s="194">
        <v>24629</v>
      </c>
      <c r="E44" s="161">
        <v>743.25480694971668</v>
      </c>
      <c r="F44" s="161">
        <v>411.65723111880658</v>
      </c>
      <c r="G44" s="188">
        <f t="shared" si="4"/>
        <v>9701979.9993932247</v>
      </c>
      <c r="H44" s="188">
        <f t="shared" si="3"/>
        <v>10138705.945225088</v>
      </c>
      <c r="I44" s="188">
        <f t="shared" si="5"/>
        <v>19840685.944618315</v>
      </c>
    </row>
    <row r="45" spans="3:9" ht="15" hidden="1" customHeight="1">
      <c r="C45" s="195" t="s">
        <v>202</v>
      </c>
      <c r="D45" s="195"/>
      <c r="E45" s="195"/>
      <c r="F45" s="195"/>
      <c r="G45" s="195"/>
      <c r="H45" s="195"/>
      <c r="I45" s="195"/>
    </row>
    <row r="46" spans="3:9" hidden="1"/>
    <row r="47" spans="3:9" hidden="1">
      <c r="E47" t="s">
        <v>225</v>
      </c>
    </row>
    <row r="48" spans="3:9" ht="15.75" hidden="1" customHeight="1">
      <c r="C48" s="189" t="s">
        <v>211</v>
      </c>
      <c r="D48" s="189"/>
      <c r="E48" s="189"/>
      <c r="F48" s="189"/>
      <c r="G48" s="189"/>
      <c r="H48" s="189"/>
      <c r="I48" s="189"/>
    </row>
    <row r="49" spans="3:9" ht="15.75" hidden="1" customHeight="1">
      <c r="C49" s="180" t="s">
        <v>226</v>
      </c>
      <c r="D49" s="180"/>
      <c r="E49" s="180"/>
      <c r="F49" s="180"/>
      <c r="G49" s="180"/>
      <c r="H49" s="180"/>
      <c r="I49" s="180"/>
    </row>
    <row r="50" spans="3:9" ht="12.75" hidden="1" customHeight="1">
      <c r="C50" s="115"/>
      <c r="D50" s="181" t="s">
        <v>212</v>
      </c>
      <c r="E50" s="182" t="s">
        <v>213</v>
      </c>
      <c r="F50" s="182"/>
      <c r="G50" s="183" t="s">
        <v>214</v>
      </c>
      <c r="H50" s="183"/>
      <c r="I50" s="183"/>
    </row>
    <row r="51" spans="3:9" ht="25.5" hidden="1">
      <c r="C51" s="115"/>
      <c r="D51" s="181"/>
      <c r="E51" s="184" t="s">
        <v>215</v>
      </c>
      <c r="F51" s="184" t="s">
        <v>216</v>
      </c>
      <c r="G51" s="185" t="s">
        <v>217</v>
      </c>
      <c r="H51" s="185" t="s">
        <v>218</v>
      </c>
      <c r="I51" s="186" t="s">
        <v>219</v>
      </c>
    </row>
    <row r="52" spans="3:9" ht="15" hidden="1" customHeight="1">
      <c r="C52" s="191" t="s">
        <v>88</v>
      </c>
      <c r="D52" s="192">
        <v>2314934</v>
      </c>
      <c r="E52" s="193">
        <v>632.96484255954954</v>
      </c>
      <c r="F52" s="193">
        <v>358.57791727140909</v>
      </c>
      <c r="G52" s="187">
        <f>0.53*E52*D52</f>
        <v>776594072.4682467</v>
      </c>
      <c r="H52" s="187">
        <f t="shared" ref="H52:H67" si="6">F52*D52</f>
        <v>830084212.34077215</v>
      </c>
      <c r="I52" s="187">
        <f>G52+H52</f>
        <v>1606678284.8090189</v>
      </c>
    </row>
    <row r="53" spans="3:9" ht="15" hidden="1" customHeight="1">
      <c r="C53" s="46" t="s">
        <v>79</v>
      </c>
      <c r="D53" s="194">
        <v>721242</v>
      </c>
      <c r="E53" s="161">
        <v>568.63408550434724</v>
      </c>
      <c r="F53" s="161">
        <v>323.45493398535928</v>
      </c>
      <c r="G53" s="188">
        <f t="shared" ref="G53:G67" si="7">0.53*E53*D53</f>
        <v>217365076.101583</v>
      </c>
      <c r="H53" s="188">
        <f t="shared" si="6"/>
        <v>233289283.4974685</v>
      </c>
      <c r="I53" s="188">
        <f t="shared" ref="I53:I67" si="8">G53+H53</f>
        <v>450654359.59905148</v>
      </c>
    </row>
    <row r="54" spans="3:9" ht="15" hidden="1" customHeight="1">
      <c r="C54" s="46" t="s">
        <v>95</v>
      </c>
      <c r="D54" s="194">
        <v>676835</v>
      </c>
      <c r="E54" s="161">
        <v>415.2594717495237</v>
      </c>
      <c r="F54" s="161">
        <v>307.28274821833509</v>
      </c>
      <c r="G54" s="188">
        <f t="shared" si="7"/>
        <v>148962936.6176421</v>
      </c>
      <c r="H54" s="188">
        <f t="shared" si="6"/>
        <v>207979718.89035684</v>
      </c>
      <c r="I54" s="188">
        <f t="shared" si="8"/>
        <v>356942655.50799894</v>
      </c>
    </row>
    <row r="55" spans="3:9" ht="15" hidden="1" customHeight="1">
      <c r="C55" s="46" t="s">
        <v>86</v>
      </c>
      <c r="D55" s="194">
        <v>266241</v>
      </c>
      <c r="E55" s="161">
        <v>826.66588007862231</v>
      </c>
      <c r="F55" s="161">
        <v>354.78422206832875</v>
      </c>
      <c r="G55" s="188">
        <f t="shared" si="7"/>
        <v>116648945.80634663</v>
      </c>
      <c r="H55" s="188">
        <f t="shared" si="6"/>
        <v>94458106.067693919</v>
      </c>
      <c r="I55" s="188">
        <f t="shared" si="8"/>
        <v>211107051.87404054</v>
      </c>
    </row>
    <row r="56" spans="3:9" ht="15" hidden="1" customHeight="1">
      <c r="C56" s="46" t="s">
        <v>82</v>
      </c>
      <c r="D56" s="194">
        <v>207731</v>
      </c>
      <c r="E56" s="161">
        <v>837.64087028077199</v>
      </c>
      <c r="F56" s="161">
        <v>410.93731921478275</v>
      </c>
      <c r="G56" s="188">
        <f t="shared" si="7"/>
        <v>92222107.08087638</v>
      </c>
      <c r="H56" s="188">
        <f t="shared" si="6"/>
        <v>85364420.257806033</v>
      </c>
      <c r="I56" s="188">
        <f t="shared" si="8"/>
        <v>177586527.33868241</v>
      </c>
    </row>
    <row r="57" spans="3:9" ht="15" hidden="1" customHeight="1">
      <c r="C57" s="46" t="s">
        <v>89</v>
      </c>
      <c r="D57" s="194">
        <v>66073</v>
      </c>
      <c r="E57" s="161">
        <v>695.62457649626117</v>
      </c>
      <c r="F57" s="161">
        <v>339.90872668997685</v>
      </c>
      <c r="G57" s="188">
        <f t="shared" si="7"/>
        <v>24359861.400703859</v>
      </c>
      <c r="H57" s="188">
        <f t="shared" si="6"/>
        <v>22458789.298586842</v>
      </c>
      <c r="I57" s="188">
        <f t="shared" si="8"/>
        <v>46818650.6992907</v>
      </c>
    </row>
    <row r="58" spans="3:9" ht="15" hidden="1" customHeight="1">
      <c r="C58" s="46" t="s">
        <v>84</v>
      </c>
      <c r="D58" s="194">
        <v>60780</v>
      </c>
      <c r="E58" s="161">
        <v>801.82846585017592</v>
      </c>
      <c r="F58" s="161">
        <v>388.08503401360542</v>
      </c>
      <c r="G58" s="188">
        <f t="shared" si="7"/>
        <v>25829621.101818059</v>
      </c>
      <c r="H58" s="188">
        <f t="shared" si="6"/>
        <v>23587808.367346939</v>
      </c>
      <c r="I58" s="188">
        <f t="shared" si="8"/>
        <v>49417429.469164997</v>
      </c>
    </row>
    <row r="59" spans="3:9" ht="15" hidden="1" customHeight="1">
      <c r="C59" s="46" t="s">
        <v>85</v>
      </c>
      <c r="D59" s="194">
        <v>55601</v>
      </c>
      <c r="E59" s="161">
        <v>778.55655440448731</v>
      </c>
      <c r="F59" s="161">
        <v>464.8672643946058</v>
      </c>
      <c r="G59" s="188">
        <f t="shared" si="7"/>
        <v>22942917.180165268</v>
      </c>
      <c r="H59" s="188">
        <f t="shared" si="6"/>
        <v>25847084.767604478</v>
      </c>
      <c r="I59" s="188">
        <f t="shared" si="8"/>
        <v>48790001.947769746</v>
      </c>
    </row>
    <row r="60" spans="3:9" ht="15" hidden="1" customHeight="1">
      <c r="C60" s="46" t="s">
        <v>81</v>
      </c>
      <c r="D60" s="194">
        <v>63861</v>
      </c>
      <c r="E60" s="161">
        <v>864.44476099874714</v>
      </c>
      <c r="F60" s="161">
        <v>363.08689558146284</v>
      </c>
      <c r="G60" s="188">
        <f t="shared" si="7"/>
        <v>29258282.647534728</v>
      </c>
      <c r="H60" s="188">
        <f t="shared" si="6"/>
        <v>23187092.238727797</v>
      </c>
      <c r="I60" s="188">
        <f t="shared" si="8"/>
        <v>52445374.886262521</v>
      </c>
    </row>
    <row r="61" spans="3:9" ht="15" hidden="1" customHeight="1">
      <c r="C61" s="46" t="s">
        <v>80</v>
      </c>
      <c r="D61" s="194">
        <v>42496</v>
      </c>
      <c r="E61" s="161">
        <v>928.35522816397452</v>
      </c>
      <c r="F61" s="161">
        <v>451.76242403698785</v>
      </c>
      <c r="G61" s="188">
        <f t="shared" si="7"/>
        <v>20909233.401309822</v>
      </c>
      <c r="H61" s="188">
        <f t="shared" si="6"/>
        <v>19198095.971875835</v>
      </c>
      <c r="I61" s="188">
        <f t="shared" si="8"/>
        <v>40107329.373185657</v>
      </c>
    </row>
    <row r="62" spans="3:9" ht="15" hidden="1" customHeight="1">
      <c r="C62" s="46" t="s">
        <v>83</v>
      </c>
      <c r="D62" s="194">
        <v>57095</v>
      </c>
      <c r="E62" s="161">
        <v>729.27782004460607</v>
      </c>
      <c r="F62" s="161">
        <v>298.96162280701748</v>
      </c>
      <c r="G62" s="188">
        <f t="shared" si="7"/>
        <v>22068202.081786796</v>
      </c>
      <c r="H62" s="188">
        <f t="shared" si="6"/>
        <v>17069213.854166664</v>
      </c>
      <c r="I62" s="188">
        <f t="shared" si="8"/>
        <v>39137415.935953461</v>
      </c>
    </row>
    <row r="63" spans="3:9" ht="15" hidden="1" customHeight="1">
      <c r="C63" s="46" t="s">
        <v>91</v>
      </c>
      <c r="D63" s="194">
        <v>41594</v>
      </c>
      <c r="E63" s="161">
        <v>720.46180588608922</v>
      </c>
      <c r="F63" s="161">
        <v>442.35626911314989</v>
      </c>
      <c r="G63" s="188">
        <f t="shared" si="7"/>
        <v>15882450.827633779</v>
      </c>
      <c r="H63" s="188">
        <f t="shared" si="6"/>
        <v>18399366.657492358</v>
      </c>
      <c r="I63" s="188">
        <f t="shared" si="8"/>
        <v>34281817.485126138</v>
      </c>
    </row>
    <row r="64" spans="3:9" ht="15" hidden="1" customHeight="1">
      <c r="C64" s="46" t="s">
        <v>78</v>
      </c>
      <c r="D64" s="194">
        <v>45773</v>
      </c>
      <c r="E64" s="161">
        <v>796.20277408167999</v>
      </c>
      <c r="F64" s="161">
        <v>382.09146557652429</v>
      </c>
      <c r="G64" s="188">
        <f t="shared" si="7"/>
        <v>19315632.476361591</v>
      </c>
      <c r="H64" s="188">
        <f t="shared" si="6"/>
        <v>17489472.653834246</v>
      </c>
      <c r="I64" s="188">
        <f t="shared" si="8"/>
        <v>36805105.130195841</v>
      </c>
    </row>
    <row r="65" spans="3:9" ht="15" hidden="1" customHeight="1">
      <c r="C65" s="46" t="s">
        <v>224</v>
      </c>
      <c r="D65" s="194">
        <v>36946</v>
      </c>
      <c r="E65" s="161">
        <v>503.84312742273704</v>
      </c>
      <c r="F65" s="161">
        <v>486.97169811320759</v>
      </c>
      <c r="G65" s="188">
        <f t="shared" si="7"/>
        <v>9865943.7384530343</v>
      </c>
      <c r="H65" s="188">
        <f t="shared" si="6"/>
        <v>17991656.358490568</v>
      </c>
      <c r="I65" s="188">
        <f t="shared" si="8"/>
        <v>27857600.096943602</v>
      </c>
    </row>
    <row r="66" spans="3:9" ht="15" hidden="1" customHeight="1">
      <c r="C66" s="46" t="s">
        <v>90</v>
      </c>
      <c r="D66" s="194">
        <v>28482</v>
      </c>
      <c r="E66" s="161">
        <v>874.99371909159152</v>
      </c>
      <c r="F66" s="161">
        <v>482.54345451887804</v>
      </c>
      <c r="G66" s="188">
        <f t="shared" si="7"/>
        <v>13208432.686798356</v>
      </c>
      <c r="H66" s="188">
        <f t="shared" si="6"/>
        <v>13743802.671606684</v>
      </c>
      <c r="I66" s="188">
        <f t="shared" si="8"/>
        <v>26952235.358405039</v>
      </c>
    </row>
    <row r="67" spans="3:9" ht="15" hidden="1" customHeight="1">
      <c r="C67" s="46" t="s">
        <v>170</v>
      </c>
      <c r="D67" s="194">
        <v>30487</v>
      </c>
      <c r="E67" s="161">
        <v>743.2274739735235</v>
      </c>
      <c r="F67" s="161">
        <v>462.82685772400544</v>
      </c>
      <c r="G67" s="188">
        <f t="shared" si="7"/>
        <v>12009151.27948633</v>
      </c>
      <c r="H67" s="188">
        <f t="shared" si="6"/>
        <v>14110202.411431754</v>
      </c>
      <c r="I67" s="188">
        <f t="shared" si="8"/>
        <v>26119353.690918084</v>
      </c>
    </row>
    <row r="68" spans="3:9" ht="15" hidden="1" customHeight="1">
      <c r="C68" s="195" t="s">
        <v>202</v>
      </c>
      <c r="D68" s="195"/>
      <c r="E68" s="195"/>
      <c r="F68" s="195"/>
      <c r="G68" s="195"/>
      <c r="H68" s="195"/>
      <c r="I68" s="195"/>
    </row>
    <row r="71" spans="3:9" ht="21.75" hidden="1" customHeight="1">
      <c r="C71" s="189" t="s">
        <v>211</v>
      </c>
      <c r="D71" s="189"/>
      <c r="E71" s="189"/>
      <c r="F71" s="189"/>
      <c r="G71" s="189"/>
      <c r="H71" s="189"/>
      <c r="I71" s="189"/>
    </row>
    <row r="72" spans="3:9" ht="15.75" hidden="1" customHeight="1">
      <c r="C72" s="180" t="s">
        <v>227</v>
      </c>
      <c r="D72" s="180"/>
      <c r="E72" s="180"/>
      <c r="F72" s="180"/>
      <c r="G72" s="180"/>
      <c r="H72" s="180"/>
      <c r="I72" s="180"/>
    </row>
    <row r="73" spans="3:9" ht="12.75" hidden="1" customHeight="1">
      <c r="C73" s="115"/>
      <c r="D73" s="181" t="s">
        <v>212</v>
      </c>
      <c r="E73" s="182" t="s">
        <v>213</v>
      </c>
      <c r="F73" s="182"/>
      <c r="G73" s="183" t="s">
        <v>214</v>
      </c>
      <c r="H73" s="183"/>
      <c r="I73" s="183"/>
    </row>
    <row r="74" spans="3:9" ht="25.5" hidden="1">
      <c r="C74" s="115"/>
      <c r="D74" s="181"/>
      <c r="E74" s="184" t="s">
        <v>215</v>
      </c>
      <c r="F74" s="184" t="s">
        <v>216</v>
      </c>
      <c r="G74" s="185" t="s">
        <v>217</v>
      </c>
      <c r="H74" s="185" t="s">
        <v>218</v>
      </c>
      <c r="I74" s="186" t="s">
        <v>219</v>
      </c>
    </row>
    <row r="75" spans="3:9" ht="15" hidden="1" customHeight="1">
      <c r="C75" s="191" t="s">
        <v>88</v>
      </c>
      <c r="D75" s="192">
        <v>3595064</v>
      </c>
      <c r="E75" s="193">
        <v>643.49693516063758</v>
      </c>
      <c r="F75" s="193">
        <v>360.7571754844401</v>
      </c>
      <c r="G75" s="187">
        <f>0.53*E75*D75</f>
        <v>1226108712.8243613</v>
      </c>
      <c r="H75" s="187">
        <f>F75*D75</f>
        <v>1296945134.3257933</v>
      </c>
      <c r="I75" s="187">
        <f>G75+H75</f>
        <v>2523053847.1501546</v>
      </c>
    </row>
    <row r="76" spans="3:9" ht="15" hidden="1" customHeight="1">
      <c r="C76" s="46" t="s">
        <v>79</v>
      </c>
      <c r="D76" s="194">
        <v>1097054</v>
      </c>
      <c r="E76" s="161">
        <v>598.18965464722066</v>
      </c>
      <c r="F76" s="161">
        <v>332.37326948269953</v>
      </c>
      <c r="G76" s="188">
        <f t="shared" ref="G76:G91" si="9">0.53*E76*D76</f>
        <v>347810567.29635656</v>
      </c>
      <c r="H76" s="188">
        <f t="shared" ref="H76:H91" si="10">F76*D76</f>
        <v>364631424.77907348</v>
      </c>
      <c r="I76" s="188">
        <f t="shared" ref="I76:I91" si="11">G76+H76</f>
        <v>712441992.07543004</v>
      </c>
    </row>
    <row r="77" spans="3:9" ht="15" hidden="1" customHeight="1">
      <c r="C77" s="46" t="s">
        <v>95</v>
      </c>
      <c r="D77" s="194">
        <v>1183185</v>
      </c>
      <c r="E77" s="161">
        <v>480.05842170787668</v>
      </c>
      <c r="F77" s="161">
        <v>314.70347263615696</v>
      </c>
      <c r="G77" s="188">
        <f t="shared" si="9"/>
        <v>301038899.55487007</v>
      </c>
      <c r="H77" s="188">
        <f t="shared" si="10"/>
        <v>372352428.27101135</v>
      </c>
      <c r="I77" s="188">
        <f t="shared" si="11"/>
        <v>673391327.82588148</v>
      </c>
    </row>
    <row r="78" spans="3:9" ht="15" hidden="1" customHeight="1">
      <c r="C78" s="46" t="s">
        <v>86</v>
      </c>
      <c r="D78" s="194">
        <v>383811</v>
      </c>
      <c r="E78" s="161">
        <v>845.04074786228625</v>
      </c>
      <c r="F78" s="161">
        <v>338.26329522862784</v>
      </c>
      <c r="G78" s="188">
        <f t="shared" si="9"/>
        <v>171898045.27321914</v>
      </c>
      <c r="H78" s="188">
        <f t="shared" si="10"/>
        <v>129829173.60499488</v>
      </c>
      <c r="I78" s="188">
        <f t="shared" si="11"/>
        <v>301727218.878214</v>
      </c>
    </row>
    <row r="79" spans="3:9" ht="15" hidden="1" customHeight="1">
      <c r="C79" s="46" t="s">
        <v>82</v>
      </c>
      <c r="D79" s="194">
        <v>222573</v>
      </c>
      <c r="E79" s="161">
        <v>830.09968400419905</v>
      </c>
      <c r="F79" s="161">
        <v>414.86035925565579</v>
      </c>
      <c r="G79" s="188">
        <f t="shared" si="9"/>
        <v>97921621.792969301</v>
      </c>
      <c r="H79" s="188">
        <f t="shared" si="10"/>
        <v>92336714.74060908</v>
      </c>
      <c r="I79" s="188">
        <f t="shared" si="11"/>
        <v>190258336.5335784</v>
      </c>
    </row>
    <row r="80" spans="3:9" ht="15" hidden="1" customHeight="1">
      <c r="C80" s="46" t="s">
        <v>96</v>
      </c>
      <c r="D80" s="194">
        <v>60340</v>
      </c>
      <c r="E80" s="161">
        <v>978.74807761680404</v>
      </c>
      <c r="F80" s="161">
        <v>1031.0770202020201</v>
      </c>
      <c r="G80" s="188">
        <f>0.53*E80*D80</f>
        <v>31300559.271800917</v>
      </c>
      <c r="H80" s="188">
        <f>F80*D80</f>
        <v>62215187.398989893</v>
      </c>
      <c r="I80" s="188">
        <f>G80+H80</f>
        <v>93515746.670790806</v>
      </c>
    </row>
    <row r="81" spans="3:9" ht="15" hidden="1" customHeight="1">
      <c r="C81" s="46" t="s">
        <v>89</v>
      </c>
      <c r="D81" s="194">
        <v>103232</v>
      </c>
      <c r="E81" s="161">
        <v>700.0937403941324</v>
      </c>
      <c r="F81" s="161">
        <v>348.7428316494254</v>
      </c>
      <c r="G81" s="188">
        <f t="shared" si="9"/>
        <v>38304200.814434551</v>
      </c>
      <c r="H81" s="188">
        <f t="shared" si="10"/>
        <v>36001419.996833481</v>
      </c>
      <c r="I81" s="188">
        <f t="shared" si="11"/>
        <v>74305620.811268032</v>
      </c>
    </row>
    <row r="82" spans="3:9" ht="15" hidden="1" customHeight="1">
      <c r="C82" s="46" t="s">
        <v>84</v>
      </c>
      <c r="D82" s="194">
        <v>93109</v>
      </c>
      <c r="E82" s="161">
        <v>781.46503147273859</v>
      </c>
      <c r="F82" s="161">
        <v>381.48458049886608</v>
      </c>
      <c r="G82" s="188">
        <f t="shared" si="9"/>
        <v>38563556.636159465</v>
      </c>
      <c r="H82" s="188">
        <f t="shared" si="10"/>
        <v>35519647.80566892</v>
      </c>
      <c r="I82" s="188">
        <f t="shared" si="11"/>
        <v>74083204.441828385</v>
      </c>
    </row>
    <row r="83" spans="3:9" ht="15" hidden="1" customHeight="1">
      <c r="C83" s="46" t="s">
        <v>85</v>
      </c>
      <c r="D83" s="194">
        <v>56572</v>
      </c>
      <c r="E83" s="161">
        <v>778.55655440448731</v>
      </c>
      <c r="F83" s="161">
        <v>464.8672643946058</v>
      </c>
      <c r="G83" s="188">
        <f t="shared" si="9"/>
        <v>23343585.739758447</v>
      </c>
      <c r="H83" s="188">
        <f t="shared" si="10"/>
        <v>26298470.881331638</v>
      </c>
      <c r="I83" s="188">
        <f t="shared" si="11"/>
        <v>49642056.621090084</v>
      </c>
    </row>
    <row r="84" spans="3:9" ht="15" hidden="1" customHeight="1">
      <c r="C84" s="46" t="s">
        <v>81</v>
      </c>
      <c r="D84" s="194">
        <v>69059</v>
      </c>
      <c r="E84" s="161">
        <v>856.03762308654814</v>
      </c>
      <c r="F84" s="161">
        <v>372.69497707700083</v>
      </c>
      <c r="G84" s="188">
        <f t="shared" si="9"/>
        <v>31332064.172748983</v>
      </c>
      <c r="H84" s="188">
        <f t="shared" si="10"/>
        <v>25737942.4219606</v>
      </c>
      <c r="I84" s="188">
        <f t="shared" si="11"/>
        <v>57070006.594709583</v>
      </c>
    </row>
    <row r="85" spans="3:9" ht="15" hidden="1" customHeight="1">
      <c r="C85" s="46" t="s">
        <v>80</v>
      </c>
      <c r="D85" s="194">
        <v>47240</v>
      </c>
      <c r="E85" s="161">
        <v>917.60071030246718</v>
      </c>
      <c r="F85" s="161">
        <v>462.42745140204556</v>
      </c>
      <c r="G85" s="188">
        <f t="shared" si="9"/>
        <v>22974152.503984932</v>
      </c>
      <c r="H85" s="188">
        <f t="shared" si="10"/>
        <v>21845072.804232631</v>
      </c>
      <c r="I85" s="188">
        <f t="shared" si="11"/>
        <v>44819225.308217563</v>
      </c>
    </row>
    <row r="86" spans="3:9" ht="15" hidden="1" customHeight="1">
      <c r="C86" s="46" t="s">
        <v>83</v>
      </c>
      <c r="D86" s="194">
        <v>83374</v>
      </c>
      <c r="E86" s="161">
        <v>756.77250623120688</v>
      </c>
      <c r="F86" s="161">
        <v>364.49610591900279</v>
      </c>
      <c r="G86" s="188">
        <f t="shared" si="9"/>
        <v>33440429.995295942</v>
      </c>
      <c r="H86" s="188">
        <f t="shared" si="10"/>
        <v>30389498.334890939</v>
      </c>
      <c r="I86" s="188">
        <f t="shared" si="11"/>
        <v>63829928.330186881</v>
      </c>
    </row>
    <row r="87" spans="3:9" ht="15" hidden="1" customHeight="1">
      <c r="C87" s="46" t="s">
        <v>91</v>
      </c>
      <c r="D87" s="194">
        <v>71602</v>
      </c>
      <c r="E87" s="161">
        <v>707.40260389066259</v>
      </c>
      <c r="F87" s="161">
        <v>455.83573883161517</v>
      </c>
      <c r="G87" s="188">
        <f t="shared" si="9"/>
        <v>26845263.859202988</v>
      </c>
      <c r="H87" s="188">
        <f t="shared" si="10"/>
        <v>32638750.57182131</v>
      </c>
      <c r="I87" s="188">
        <f t="shared" si="11"/>
        <v>59484014.431024298</v>
      </c>
    </row>
    <row r="88" spans="3:9" ht="15" hidden="1" customHeight="1">
      <c r="C88" s="46" t="s">
        <v>78</v>
      </c>
      <c r="D88" s="194">
        <v>49702</v>
      </c>
      <c r="E88" s="161">
        <v>780.44566375488648</v>
      </c>
      <c r="F88" s="161">
        <v>379.37283537679224</v>
      </c>
      <c r="G88" s="188">
        <f t="shared" si="9"/>
        <v>20558546.501371045</v>
      </c>
      <c r="H88" s="188">
        <f t="shared" si="10"/>
        <v>18855588.663897328</v>
      </c>
      <c r="I88" s="188">
        <f t="shared" si="11"/>
        <v>39414135.165268376</v>
      </c>
    </row>
    <row r="89" spans="3:9" ht="15" hidden="1" customHeight="1">
      <c r="C89" s="46" t="s">
        <v>224</v>
      </c>
      <c r="D89" s="194">
        <v>53089</v>
      </c>
      <c r="E89" s="161">
        <v>516.18619737763925</v>
      </c>
      <c r="F89" s="161">
        <v>518.35386473429958</v>
      </c>
      <c r="G89" s="188">
        <f t="shared" si="9"/>
        <v>14524018.78726819</v>
      </c>
      <c r="H89" s="188">
        <f t="shared" si="10"/>
        <v>27518888.324879229</v>
      </c>
      <c r="I89" s="188">
        <f t="shared" si="11"/>
        <v>42042907.112147421</v>
      </c>
    </row>
    <row r="90" spans="3:9" ht="15" hidden="1" customHeight="1">
      <c r="C90" s="46" t="s">
        <v>90</v>
      </c>
      <c r="D90" s="194">
        <v>42958</v>
      </c>
      <c r="E90" s="161">
        <v>898.7529853742468</v>
      </c>
      <c r="F90" s="161">
        <v>434.43749929249537</v>
      </c>
      <c r="G90" s="188">
        <f t="shared" si="9"/>
        <v>20462574.295224655</v>
      </c>
      <c r="H90" s="188">
        <f t="shared" si="10"/>
        <v>18662566.094607018</v>
      </c>
      <c r="I90" s="188">
        <f t="shared" si="11"/>
        <v>39125140.389831677</v>
      </c>
    </row>
    <row r="91" spans="3:9" ht="15" hidden="1" customHeight="1">
      <c r="C91" s="46" t="s">
        <v>170</v>
      </c>
      <c r="D91" s="194">
        <v>45672</v>
      </c>
      <c r="E91" s="161">
        <v>776.57642015025658</v>
      </c>
      <c r="F91" s="161">
        <v>475.48995532925568</v>
      </c>
      <c r="G91" s="188">
        <f t="shared" si="9"/>
        <v>18797933.078384336</v>
      </c>
      <c r="H91" s="188">
        <f t="shared" si="10"/>
        <v>21716577.239797764</v>
      </c>
      <c r="I91" s="188">
        <f t="shared" si="11"/>
        <v>40514510.318182096</v>
      </c>
    </row>
    <row r="92" spans="3:9" ht="15" hidden="1" customHeight="1">
      <c r="C92" s="195" t="s">
        <v>202</v>
      </c>
      <c r="D92" s="195"/>
      <c r="E92" s="195"/>
      <c r="F92" s="195"/>
      <c r="G92" s="195"/>
      <c r="H92" s="195"/>
      <c r="I92" s="195"/>
    </row>
    <row r="93" spans="3:9" hidden="1"/>
    <row r="94" spans="3:9" hidden="1"/>
    <row r="95" spans="3:9" hidden="1"/>
    <row r="96" spans="3:9" ht="18" customHeight="1">
      <c r="C96" s="189" t="s">
        <v>211</v>
      </c>
      <c r="D96" s="189"/>
      <c r="E96" s="189"/>
      <c r="F96" s="189"/>
      <c r="G96" s="189"/>
      <c r="H96" s="189"/>
      <c r="I96" s="189"/>
    </row>
    <row r="97" spans="3:9" ht="18" customHeight="1">
      <c r="C97" s="180">
        <v>2010</v>
      </c>
      <c r="D97" s="180"/>
      <c r="E97" s="180"/>
      <c r="F97" s="180"/>
      <c r="G97" s="180"/>
      <c r="H97" s="180"/>
      <c r="I97" s="180"/>
    </row>
    <row r="98" spans="3:9">
      <c r="C98" s="115"/>
      <c r="D98" s="181" t="s">
        <v>212</v>
      </c>
      <c r="E98" s="182" t="s">
        <v>213</v>
      </c>
      <c r="F98" s="182"/>
      <c r="G98" s="183" t="s">
        <v>214</v>
      </c>
      <c r="H98" s="183"/>
      <c r="I98" s="183"/>
    </row>
    <row r="99" spans="3:9" ht="25.5">
      <c r="C99" s="115"/>
      <c r="D99" s="181"/>
      <c r="E99" s="184" t="s">
        <v>215</v>
      </c>
      <c r="F99" s="184" t="s">
        <v>216</v>
      </c>
      <c r="G99" s="185" t="s">
        <v>217</v>
      </c>
      <c r="H99" s="185" t="s">
        <v>218</v>
      </c>
      <c r="I99" s="186" t="s">
        <v>219</v>
      </c>
    </row>
    <row r="100" spans="3:9" ht="15" customHeight="1">
      <c r="C100" s="191" t="s">
        <v>88</v>
      </c>
      <c r="D100" s="198">
        <v>4831325</v>
      </c>
      <c r="E100" s="193">
        <v>653.13452385656899</v>
      </c>
      <c r="F100" s="193">
        <v>359.88552289794779</v>
      </c>
      <c r="G100" s="187">
        <f t="shared" ref="G100:G116" si="12">0.53*E100*D100</f>
        <v>1672417731.3398094</v>
      </c>
      <c r="H100" s="187">
        <f t="shared" ref="H100:H116" si="13">F100*D100</f>
        <v>1738723923.9149277</v>
      </c>
      <c r="I100" s="187">
        <f t="shared" ref="I100:I116" si="14">G100+H100</f>
        <v>3411141655.2547369</v>
      </c>
    </row>
    <row r="101" spans="3:9" ht="15" customHeight="1">
      <c r="C101" s="46" t="s">
        <v>79</v>
      </c>
      <c r="D101" s="199">
        <v>1499301</v>
      </c>
      <c r="E101" s="161">
        <v>597.38443624579804</v>
      </c>
      <c r="F101" s="161">
        <v>331.8469158210018</v>
      </c>
      <c r="G101" s="188">
        <f t="shared" si="12"/>
        <v>474699313.80331349</v>
      </c>
      <c r="H101" s="188">
        <f t="shared" si="13"/>
        <v>497538412.73734385</v>
      </c>
      <c r="I101" s="188">
        <f t="shared" si="14"/>
        <v>972237726.54065728</v>
      </c>
    </row>
    <row r="102" spans="3:9" ht="15" customHeight="1">
      <c r="C102" s="46" t="s">
        <v>95</v>
      </c>
      <c r="D102" s="199">
        <v>1466184</v>
      </c>
      <c r="E102" s="161">
        <v>479.13985116860067</v>
      </c>
      <c r="F102" s="161">
        <v>315.34543830105707</v>
      </c>
      <c r="G102" s="188">
        <f t="shared" si="12"/>
        <v>372328807.27926528</v>
      </c>
      <c r="H102" s="188">
        <f t="shared" si="13"/>
        <v>462354436.10999703</v>
      </c>
      <c r="I102" s="188">
        <f t="shared" si="14"/>
        <v>834683243.38926232</v>
      </c>
    </row>
    <row r="103" spans="3:9" ht="15" customHeight="1">
      <c r="C103" s="46" t="s">
        <v>86</v>
      </c>
      <c r="D103" s="199">
        <v>536354</v>
      </c>
      <c r="E103" s="161">
        <v>858.76006077097725</v>
      </c>
      <c r="F103" s="161">
        <v>334.4927215935877</v>
      </c>
      <c r="G103" s="188">
        <f t="shared" si="12"/>
        <v>244117678.62642106</v>
      </c>
      <c r="H103" s="188">
        <f t="shared" si="13"/>
        <v>179406509.19760713</v>
      </c>
      <c r="I103" s="188">
        <f t="shared" si="14"/>
        <v>423524187.82402819</v>
      </c>
    </row>
    <row r="104" spans="3:9" ht="15" customHeight="1">
      <c r="C104" s="46" t="s">
        <v>82</v>
      </c>
      <c r="D104" s="199">
        <v>386726</v>
      </c>
      <c r="E104" s="161">
        <v>790.46306521106374</v>
      </c>
      <c r="F104" s="161">
        <v>401.12903451760377</v>
      </c>
      <c r="G104" s="188">
        <f t="shared" si="12"/>
        <v>162017088.25911134</v>
      </c>
      <c r="H104" s="188">
        <f t="shared" si="13"/>
        <v>155127027.00285482</v>
      </c>
      <c r="I104" s="188">
        <f t="shared" si="14"/>
        <v>317144115.26196617</v>
      </c>
    </row>
    <row r="105" spans="3:9" ht="15" customHeight="1">
      <c r="C105" s="46" t="s">
        <v>89</v>
      </c>
      <c r="D105" s="199">
        <v>141241</v>
      </c>
      <c r="E105" s="161">
        <v>708.80168497498187</v>
      </c>
      <c r="F105" s="161">
        <v>353.72266671324832</v>
      </c>
      <c r="G105" s="188">
        <f t="shared" si="12"/>
        <v>53059285.157402255</v>
      </c>
      <c r="H105" s="188">
        <f t="shared" si="13"/>
        <v>49960143.169245906</v>
      </c>
      <c r="I105" s="188">
        <f t="shared" si="14"/>
        <v>103019428.32664816</v>
      </c>
    </row>
    <row r="106" spans="3:9" ht="15" customHeight="1">
      <c r="C106" s="46" t="s">
        <v>84</v>
      </c>
      <c r="D106" s="199">
        <v>126852</v>
      </c>
      <c r="E106" s="161">
        <v>818.35194600628722</v>
      </c>
      <c r="F106" s="161">
        <v>385.38654572940266</v>
      </c>
      <c r="G106" s="188">
        <f t="shared" si="12"/>
        <v>55019077.959038466</v>
      </c>
      <c r="H106" s="188">
        <f t="shared" si="13"/>
        <v>48887054.098866187</v>
      </c>
      <c r="I106" s="188">
        <f t="shared" si="14"/>
        <v>103906132.05790466</v>
      </c>
    </row>
    <row r="107" spans="3:9" ht="15" customHeight="1">
      <c r="C107" s="46" t="s">
        <v>85</v>
      </c>
      <c r="D107" s="199">
        <v>108125</v>
      </c>
      <c r="E107" s="161">
        <v>731.35930647907253</v>
      </c>
      <c r="F107" s="161">
        <v>447.96235875585921</v>
      </c>
      <c r="G107" s="188">
        <f t="shared" si="12"/>
        <v>41911459.256916352</v>
      </c>
      <c r="H107" s="188">
        <f t="shared" si="13"/>
        <v>48435930.040477276</v>
      </c>
      <c r="I107" s="188">
        <f t="shared" si="14"/>
        <v>90347389.29739362</v>
      </c>
    </row>
    <row r="108" spans="3:9" ht="15" customHeight="1">
      <c r="C108" s="46" t="s">
        <v>81</v>
      </c>
      <c r="D108" s="199">
        <v>120938</v>
      </c>
      <c r="E108" s="161">
        <v>821.54139873920951</v>
      </c>
      <c r="F108" s="161">
        <v>345.41271079061642</v>
      </c>
      <c r="G108" s="188">
        <f t="shared" si="12"/>
        <v>52658454.050782941</v>
      </c>
      <c r="H108" s="188">
        <f t="shared" si="13"/>
        <v>41773522.417595565</v>
      </c>
      <c r="I108" s="188">
        <f t="shared" si="14"/>
        <v>94431976.468378514</v>
      </c>
    </row>
    <row r="109" spans="3:9" ht="15" customHeight="1">
      <c r="C109" s="46" t="s">
        <v>80</v>
      </c>
      <c r="D109" s="199">
        <v>79427</v>
      </c>
      <c r="E109" s="161">
        <v>868.48098238901127</v>
      </c>
      <c r="F109" s="161">
        <v>485.86087889726048</v>
      </c>
      <c r="G109" s="188">
        <f t="shared" si="12"/>
        <v>36559844.663752362</v>
      </c>
      <c r="H109" s="188">
        <f t="shared" si="13"/>
        <v>38590472.028172709</v>
      </c>
      <c r="I109" s="188">
        <f t="shared" si="14"/>
        <v>75150316.691925079</v>
      </c>
    </row>
    <row r="110" spans="3:9" ht="15" customHeight="1">
      <c r="C110" s="46" t="s">
        <v>83</v>
      </c>
      <c r="D110" s="199">
        <v>110903</v>
      </c>
      <c r="E110" s="161">
        <v>721.79787478496394</v>
      </c>
      <c r="F110" s="161">
        <v>335.00328947368399</v>
      </c>
      <c r="G110" s="188">
        <f t="shared" si="12"/>
        <v>42426261.344856732</v>
      </c>
      <c r="H110" s="188">
        <f t="shared" si="13"/>
        <v>37152869.812499978</v>
      </c>
      <c r="I110" s="188">
        <f t="shared" si="14"/>
        <v>79579131.157356709</v>
      </c>
    </row>
    <row r="111" spans="3:9" ht="15" customHeight="1">
      <c r="C111" s="46" t="s">
        <v>91</v>
      </c>
      <c r="D111" s="199">
        <v>90411</v>
      </c>
      <c r="E111" s="161">
        <v>714.08793095915541</v>
      </c>
      <c r="F111" s="161">
        <v>431.86212121212128</v>
      </c>
      <c r="G111" s="188">
        <f t="shared" si="12"/>
        <v>34217544.080752552</v>
      </c>
      <c r="H111" s="188">
        <f t="shared" si="13"/>
        <v>39045086.2409091</v>
      </c>
      <c r="I111" s="188">
        <f t="shared" si="14"/>
        <v>73262630.321661651</v>
      </c>
    </row>
    <row r="112" spans="3:9" ht="15" customHeight="1">
      <c r="C112" s="46" t="s">
        <v>78</v>
      </c>
      <c r="D112" s="199">
        <v>78236</v>
      </c>
      <c r="E112" s="161">
        <v>749.21761650989413</v>
      </c>
      <c r="F112" s="161">
        <v>363.22931552805505</v>
      </c>
      <c r="G112" s="188">
        <f t="shared" si="12"/>
        <v>31066368.405992083</v>
      </c>
      <c r="H112" s="188">
        <f t="shared" si="13"/>
        <v>28417608.729652915</v>
      </c>
      <c r="I112" s="188">
        <f t="shared" si="14"/>
        <v>59483977.135645002</v>
      </c>
    </row>
    <row r="113" spans="3:9" ht="15" customHeight="1">
      <c r="C113" s="46" t="s">
        <v>224</v>
      </c>
      <c r="D113" s="199">
        <v>67848</v>
      </c>
      <c r="E113" s="161">
        <v>506.82196083516783</v>
      </c>
      <c r="F113" s="161">
        <v>538.27713178294607</v>
      </c>
      <c r="G113" s="188">
        <f t="shared" si="12"/>
        <v>18225033.891334567</v>
      </c>
      <c r="H113" s="188">
        <f t="shared" si="13"/>
        <v>36521026.837209322</v>
      </c>
      <c r="I113" s="188">
        <f t="shared" si="14"/>
        <v>54746060.728543893</v>
      </c>
    </row>
    <row r="114" spans="3:9" ht="15" customHeight="1">
      <c r="C114" s="46" t="s">
        <v>90</v>
      </c>
      <c r="D114" s="199">
        <v>61236</v>
      </c>
      <c r="E114" s="161">
        <v>974.37544878022481</v>
      </c>
      <c r="F114" s="161">
        <v>457.06037647556502</v>
      </c>
      <c r="G114" s="188">
        <f t="shared" si="12"/>
        <v>31623433.1401981</v>
      </c>
      <c r="H114" s="188">
        <f t="shared" si="13"/>
        <v>27988549.213857699</v>
      </c>
      <c r="I114" s="188">
        <f t="shared" si="14"/>
        <v>59611982.3540558</v>
      </c>
    </row>
    <row r="115" spans="3:9" ht="15" customHeight="1">
      <c r="C115" s="46" t="s">
        <v>96</v>
      </c>
      <c r="D115" s="199">
        <v>81992</v>
      </c>
      <c r="E115" s="161">
        <v>1051.1322270982805</v>
      </c>
      <c r="F115" s="161">
        <v>1040.0446927374301</v>
      </c>
      <c r="G115" s="188">
        <f t="shared" si="12"/>
        <v>45677749.789048374</v>
      </c>
      <c r="H115" s="188">
        <f t="shared" si="13"/>
        <v>85275344.446927369</v>
      </c>
      <c r="I115" s="188">
        <f t="shared" si="14"/>
        <v>130953094.23597574</v>
      </c>
    </row>
    <row r="116" spans="3:9" ht="15" customHeight="1">
      <c r="C116" s="46" t="s">
        <v>170</v>
      </c>
      <c r="D116" s="199">
        <v>60557</v>
      </c>
      <c r="E116" s="161">
        <v>766.85872191987266</v>
      </c>
      <c r="F116" s="161">
        <v>452.67609671562934</v>
      </c>
      <c r="G116" s="188">
        <f t="shared" si="12"/>
        <v>24612491.720349919</v>
      </c>
      <c r="H116" s="188">
        <f t="shared" si="13"/>
        <v>27412706.388808366</v>
      </c>
      <c r="I116" s="188">
        <f t="shared" si="14"/>
        <v>52025198.109158285</v>
      </c>
    </row>
    <row r="117" spans="3:9" ht="15" customHeight="1">
      <c r="C117" s="195" t="s">
        <v>202</v>
      </c>
      <c r="D117" s="195"/>
      <c r="E117" s="195"/>
      <c r="F117" s="195"/>
      <c r="G117" s="195"/>
      <c r="H117" s="195"/>
      <c r="I117" s="195"/>
    </row>
    <row r="120" spans="3:9" ht="15.75">
      <c r="C120" s="189" t="s">
        <v>211</v>
      </c>
      <c r="D120" s="189"/>
      <c r="E120" s="189"/>
      <c r="F120" s="189"/>
      <c r="G120" s="189"/>
      <c r="H120" s="189"/>
      <c r="I120" s="189"/>
    </row>
    <row r="121" spans="3:9" ht="15.75">
      <c r="C121" s="180" t="s">
        <v>57</v>
      </c>
      <c r="D121" s="180"/>
      <c r="E121" s="180"/>
      <c r="F121" s="180"/>
      <c r="G121" s="180"/>
      <c r="H121" s="180"/>
      <c r="I121" s="180"/>
    </row>
    <row r="122" spans="3:9">
      <c r="C122" s="115"/>
      <c r="D122" s="181" t="s">
        <v>212</v>
      </c>
      <c r="E122" s="182" t="s">
        <v>213</v>
      </c>
      <c r="F122" s="182"/>
      <c r="G122" s="183" t="s">
        <v>214</v>
      </c>
      <c r="H122" s="183"/>
      <c r="I122" s="183"/>
    </row>
    <row r="123" spans="3:9" ht="25.5">
      <c r="C123" s="115"/>
      <c r="D123" s="181"/>
      <c r="E123" s="184" t="s">
        <v>215</v>
      </c>
      <c r="F123" s="184" t="s">
        <v>216</v>
      </c>
      <c r="G123" s="185" t="s">
        <v>217</v>
      </c>
      <c r="H123" s="185" t="s">
        <v>218</v>
      </c>
      <c r="I123" s="186" t="s">
        <v>219</v>
      </c>
    </row>
    <row r="124" spans="3:9">
      <c r="C124" s="191" t="s">
        <v>88</v>
      </c>
      <c r="D124" s="198">
        <v>1257437</v>
      </c>
      <c r="E124" s="193">
        <v>699.9908758294398</v>
      </c>
      <c r="F124" s="193">
        <v>344.83763827607117</v>
      </c>
      <c r="G124" s="187">
        <f t="shared" ref="G124:G140" si="15">0.53*E124*D124</f>
        <v>466503046.27308196</v>
      </c>
      <c r="H124" s="187">
        <f t="shared" ref="H124:H140" si="16">F124*D124</f>
        <v>433611605.36094809</v>
      </c>
      <c r="I124" s="187">
        <f>G124+H124</f>
        <v>900114651.6340301</v>
      </c>
    </row>
    <row r="125" spans="3:9">
      <c r="C125" s="46" t="s">
        <v>79</v>
      </c>
      <c r="D125" s="199">
        <v>365067</v>
      </c>
      <c r="E125" s="161">
        <v>618.66664258871367</v>
      </c>
      <c r="F125" s="161">
        <v>320.29072711651577</v>
      </c>
      <c r="G125" s="188">
        <f t="shared" si="15"/>
        <v>119703030.86126499</v>
      </c>
      <c r="H125" s="188">
        <f t="shared" si="16"/>
        <v>116927574.87624507</v>
      </c>
      <c r="I125" s="188">
        <f t="shared" ref="I125:I140" si="17">G125+H125</f>
        <v>236630605.73751006</v>
      </c>
    </row>
    <row r="126" spans="3:9">
      <c r="C126" s="46" t="s">
        <v>95</v>
      </c>
      <c r="D126" s="199">
        <v>220754</v>
      </c>
      <c r="E126" s="161">
        <v>434.94842331789101</v>
      </c>
      <c r="F126" s="161">
        <v>313.41211052322194</v>
      </c>
      <c r="G126" s="188">
        <f t="shared" si="15"/>
        <v>50888800.247792393</v>
      </c>
      <c r="H126" s="188">
        <f t="shared" si="16"/>
        <v>69186977.046443343</v>
      </c>
      <c r="I126" s="188">
        <f t="shared" si="17"/>
        <v>120075777.29423574</v>
      </c>
    </row>
    <row r="127" spans="3:9">
      <c r="C127" s="46" t="s">
        <v>86</v>
      </c>
      <c r="D127" s="199">
        <v>163617</v>
      </c>
      <c r="E127" s="161">
        <v>925.96862806321144</v>
      </c>
      <c r="F127" s="161">
        <v>349.07811140121856</v>
      </c>
      <c r="G127" s="188">
        <f t="shared" si="15"/>
        <v>80297230.779443786</v>
      </c>
      <c r="H127" s="188">
        <f t="shared" si="16"/>
        <v>57115113.353133179</v>
      </c>
      <c r="I127" s="188">
        <f t="shared" si="17"/>
        <v>137412344.13257697</v>
      </c>
    </row>
    <row r="128" spans="3:9">
      <c r="C128" s="46" t="s">
        <v>82</v>
      </c>
      <c r="D128" s="199">
        <v>230304</v>
      </c>
      <c r="E128" s="161">
        <v>810.8636858108498</v>
      </c>
      <c r="F128" s="161">
        <v>357.9758084951871</v>
      </c>
      <c r="G128" s="188">
        <f t="shared" si="15"/>
        <v>98974929.657400444</v>
      </c>
      <c r="H128" s="188">
        <f t="shared" si="16"/>
        <v>82443260.599675566</v>
      </c>
      <c r="I128" s="188">
        <f t="shared" si="17"/>
        <v>181418190.25707603</v>
      </c>
    </row>
    <row r="129" spans="3:9">
      <c r="C129" s="46" t="s">
        <v>89</v>
      </c>
      <c r="D129" s="199">
        <v>43106</v>
      </c>
      <c r="E129" s="161">
        <v>818.32568248788664</v>
      </c>
      <c r="F129" s="161">
        <v>319.21942640692652</v>
      </c>
      <c r="G129" s="188">
        <f t="shared" si="15"/>
        <v>18695615.840741105</v>
      </c>
      <c r="H129" s="188">
        <f t="shared" si="16"/>
        <v>13760272.594696974</v>
      </c>
      <c r="I129" s="188">
        <f t="shared" si="17"/>
        <v>32455888.435438082</v>
      </c>
    </row>
    <row r="130" spans="3:9">
      <c r="C130" s="46" t="s">
        <v>84</v>
      </c>
      <c r="D130" s="199">
        <v>37328</v>
      </c>
      <c r="E130" s="161">
        <v>886.8766176128081</v>
      </c>
      <c r="F130" s="161">
        <v>327.46573464912285</v>
      </c>
      <c r="G130" s="188">
        <f t="shared" si="15"/>
        <v>17545825.102592979</v>
      </c>
      <c r="H130" s="188">
        <f t="shared" si="16"/>
        <v>12223640.942982458</v>
      </c>
      <c r="I130" s="188">
        <f t="shared" si="17"/>
        <v>29769466.045575436</v>
      </c>
    </row>
    <row r="131" spans="3:9">
      <c r="C131" s="46" t="s">
        <v>85</v>
      </c>
      <c r="D131" s="199">
        <v>71262</v>
      </c>
      <c r="E131" s="161">
        <v>751.40476324812278</v>
      </c>
      <c r="F131" s="161">
        <v>373.8282312925171</v>
      </c>
      <c r="G131" s="188">
        <f t="shared" si="15"/>
        <v>28379701.306451496</v>
      </c>
      <c r="H131" s="188">
        <f t="shared" si="16"/>
        <v>26639747.418367352</v>
      </c>
      <c r="I131" s="188">
        <f t="shared" si="17"/>
        <v>55019448.724818848</v>
      </c>
    </row>
    <row r="132" spans="3:9">
      <c r="C132" s="46" t="s">
        <v>81</v>
      </c>
      <c r="D132" s="199">
        <v>68456</v>
      </c>
      <c r="E132" s="161">
        <v>837.61612445997844</v>
      </c>
      <c r="F132" s="161">
        <v>311.51525828086523</v>
      </c>
      <c r="G132" s="188">
        <f t="shared" si="15"/>
        <v>30390120.190497112</v>
      </c>
      <c r="H132" s="188">
        <f t="shared" si="16"/>
        <v>21325088.52087491</v>
      </c>
      <c r="I132" s="188">
        <f t="shared" si="17"/>
        <v>51715208.711372018</v>
      </c>
    </row>
    <row r="133" spans="3:9">
      <c r="C133" s="46" t="s">
        <v>80</v>
      </c>
      <c r="D133" s="199">
        <v>44677</v>
      </c>
      <c r="E133" s="161">
        <v>878.88812382998969</v>
      </c>
      <c r="F133" s="161">
        <v>446.32736276909446</v>
      </c>
      <c r="G133" s="188">
        <f t="shared" si="15"/>
        <v>20811024.895426799</v>
      </c>
      <c r="H133" s="188">
        <f t="shared" si="16"/>
        <v>19940567.586434834</v>
      </c>
      <c r="I133" s="188">
        <f t="shared" si="17"/>
        <v>40751592.481861636</v>
      </c>
    </row>
    <row r="134" spans="3:9">
      <c r="C134" s="46" t="s">
        <v>83</v>
      </c>
      <c r="D134" s="199">
        <v>47713</v>
      </c>
      <c r="E134" s="161">
        <v>692.17977978320937</v>
      </c>
      <c r="F134" s="161">
        <v>260.62121212121207</v>
      </c>
      <c r="G134" s="188">
        <f t="shared" si="15"/>
        <v>17503766.131382022</v>
      </c>
      <c r="H134" s="188">
        <f t="shared" si="16"/>
        <v>12435019.893939391</v>
      </c>
      <c r="I134" s="188">
        <f t="shared" si="17"/>
        <v>29938786.025321413</v>
      </c>
    </row>
    <row r="135" spans="3:9">
      <c r="C135" s="46" t="s">
        <v>91</v>
      </c>
      <c r="D135" s="199">
        <v>35295</v>
      </c>
      <c r="E135" s="161">
        <v>819.93971998962922</v>
      </c>
      <c r="F135" s="161">
        <v>383.30769230769243</v>
      </c>
      <c r="G135" s="188">
        <f t="shared" si="15"/>
        <v>15338079.381028002</v>
      </c>
      <c r="H135" s="188">
        <f t="shared" si="16"/>
        <v>13528845.000000004</v>
      </c>
      <c r="I135" s="188">
        <f t="shared" si="17"/>
        <v>28866924.381028004</v>
      </c>
    </row>
    <row r="136" spans="3:9">
      <c r="C136" s="46" t="s">
        <v>78</v>
      </c>
      <c r="D136" s="199">
        <v>45909</v>
      </c>
      <c r="E136" s="161">
        <v>775.20417990323938</v>
      </c>
      <c r="F136" s="161">
        <v>319.82270861200982</v>
      </c>
      <c r="G136" s="188">
        <f t="shared" si="15"/>
        <v>18862089.808444243</v>
      </c>
      <c r="H136" s="188">
        <f t="shared" si="16"/>
        <v>14682740.729668759</v>
      </c>
      <c r="I136" s="188">
        <f t="shared" si="17"/>
        <v>33544830.538113002</v>
      </c>
    </row>
    <row r="137" spans="3:9">
      <c r="C137" s="46" t="s">
        <v>224</v>
      </c>
      <c r="D137" s="199">
        <v>17286</v>
      </c>
      <c r="E137" s="161">
        <v>517.88957871327079</v>
      </c>
      <c r="F137" s="161">
        <v>529.07407407407402</v>
      </c>
      <c r="G137" s="188">
        <f t="shared" si="15"/>
        <v>4744686.8065479277</v>
      </c>
      <c r="H137" s="188">
        <f t="shared" si="16"/>
        <v>9145574.444444444</v>
      </c>
      <c r="I137" s="188">
        <f t="shared" si="17"/>
        <v>13890261.250992373</v>
      </c>
    </row>
    <row r="138" spans="3:9">
      <c r="C138" s="46" t="s">
        <v>90</v>
      </c>
      <c r="D138" s="199">
        <v>18990</v>
      </c>
      <c r="E138" s="161">
        <v>937.76784032298156</v>
      </c>
      <c r="F138" s="161">
        <v>348.31374771663309</v>
      </c>
      <c r="G138" s="188">
        <f t="shared" si="15"/>
        <v>9438351.9824987128</v>
      </c>
      <c r="H138" s="188">
        <f t="shared" si="16"/>
        <v>6614478.0691388622</v>
      </c>
      <c r="I138" s="188">
        <f t="shared" si="17"/>
        <v>16052830.051637575</v>
      </c>
    </row>
    <row r="139" spans="3:9">
      <c r="C139" s="46" t="s">
        <v>96</v>
      </c>
      <c r="D139" s="199">
        <v>19738</v>
      </c>
      <c r="E139" s="161">
        <v>806.12074003966529</v>
      </c>
      <c r="F139" s="161">
        <v>960.55555555555566</v>
      </c>
      <c r="G139" s="188">
        <f t="shared" si="15"/>
        <v>8432941.9184585437</v>
      </c>
      <c r="H139" s="188">
        <f t="shared" si="16"/>
        <v>18959445.555555556</v>
      </c>
      <c r="I139" s="188">
        <f t="shared" si="17"/>
        <v>27392387.4740141</v>
      </c>
    </row>
    <row r="140" spans="3:9">
      <c r="C140" s="46" t="s">
        <v>170</v>
      </c>
      <c r="D140" s="199">
        <v>9913</v>
      </c>
      <c r="E140" s="161">
        <v>790.66223819958327</v>
      </c>
      <c r="F140" s="161">
        <v>464.72222222222194</v>
      </c>
      <c r="G140" s="188">
        <f t="shared" si="15"/>
        <v>4154052.4266544087</v>
      </c>
      <c r="H140" s="188">
        <f t="shared" si="16"/>
        <v>4606791.3888888862</v>
      </c>
      <c r="I140" s="188">
        <f t="shared" si="17"/>
        <v>8760843.815543294</v>
      </c>
    </row>
    <row r="141" spans="3:9">
      <c r="C141" s="195" t="s">
        <v>202</v>
      </c>
      <c r="D141" s="195"/>
      <c r="E141" s="195"/>
      <c r="F141" s="195"/>
      <c r="G141" s="195"/>
      <c r="H141" s="195"/>
      <c r="I141" s="195"/>
    </row>
    <row r="145" spans="3:9" ht="15.75">
      <c r="C145" s="189" t="s">
        <v>211</v>
      </c>
      <c r="D145" s="189"/>
      <c r="E145" s="189"/>
      <c r="F145" s="189"/>
      <c r="G145" s="189"/>
      <c r="H145" s="189"/>
      <c r="I145" s="189"/>
    </row>
    <row r="146" spans="3:9" ht="15.75">
      <c r="C146" s="180" t="s">
        <v>221</v>
      </c>
      <c r="D146" s="180"/>
      <c r="E146" s="180"/>
      <c r="F146" s="180"/>
      <c r="G146" s="180"/>
      <c r="H146" s="180"/>
      <c r="I146" s="180"/>
    </row>
    <row r="147" spans="3:9">
      <c r="C147" s="115"/>
      <c r="D147" s="181" t="s">
        <v>212</v>
      </c>
      <c r="E147" s="182" t="s">
        <v>213</v>
      </c>
      <c r="F147" s="182"/>
      <c r="G147" s="183" t="s">
        <v>214</v>
      </c>
      <c r="H147" s="183"/>
      <c r="I147" s="183"/>
    </row>
    <row r="148" spans="3:9" ht="25.5">
      <c r="C148" s="115"/>
      <c r="D148" s="181"/>
      <c r="E148" s="184" t="s">
        <v>215</v>
      </c>
      <c r="F148" s="184" t="s">
        <v>216</v>
      </c>
      <c r="G148" s="185" t="s">
        <v>217</v>
      </c>
      <c r="H148" s="185" t="s">
        <v>218</v>
      </c>
      <c r="I148" s="186" t="s">
        <v>219</v>
      </c>
    </row>
    <row r="149" spans="3:9">
      <c r="C149" s="191" t="s">
        <v>88</v>
      </c>
      <c r="D149" s="198">
        <v>2534690</v>
      </c>
      <c r="E149" s="193">
        <v>684.15899066727604</v>
      </c>
      <c r="F149" s="193">
        <v>353.18276070955295</v>
      </c>
      <c r="G149" s="187">
        <f t="shared" ref="G149:G165" si="18">0.53*E149*D149</f>
        <v>919089404.58885217</v>
      </c>
      <c r="H149" s="187">
        <f t="shared" ref="H149:H165" si="19">F149*D149</f>
        <v>895208811.7428968</v>
      </c>
      <c r="I149" s="187">
        <f>G149+H149</f>
        <v>1814298216.331749</v>
      </c>
    </row>
    <row r="150" spans="3:9">
      <c r="C150" s="46" t="s">
        <v>79</v>
      </c>
      <c r="D150" s="199">
        <v>758193</v>
      </c>
      <c r="E150" s="161">
        <v>606.71410069684032</v>
      </c>
      <c r="F150" s="161">
        <v>316.58786308240053</v>
      </c>
      <c r="G150" s="188">
        <f t="shared" si="18"/>
        <v>243803383.59930891</v>
      </c>
      <c r="H150" s="188">
        <f t="shared" si="19"/>
        <v>240034701.67403451</v>
      </c>
      <c r="I150" s="188">
        <f t="shared" ref="I150:I165" si="20">G150+H150</f>
        <v>483838085.27334344</v>
      </c>
    </row>
    <row r="151" spans="3:9">
      <c r="C151" s="46" t="s">
        <v>95</v>
      </c>
      <c r="D151" s="199">
        <v>512920</v>
      </c>
      <c r="E151" s="161">
        <v>463.44078896740325</v>
      </c>
      <c r="F151" s="161">
        <v>316.96589163524635</v>
      </c>
      <c r="G151" s="188">
        <f t="shared" si="18"/>
        <v>125985266.22289506</v>
      </c>
      <c r="H151" s="188">
        <f t="shared" si="19"/>
        <v>162578145.13755056</v>
      </c>
      <c r="I151" s="188">
        <f t="shared" si="20"/>
        <v>288563411.36044562</v>
      </c>
    </row>
    <row r="152" spans="3:9">
      <c r="C152" s="46" t="s">
        <v>86</v>
      </c>
      <c r="D152" s="199">
        <v>322788</v>
      </c>
      <c r="E152" s="161">
        <v>892.91646061539916</v>
      </c>
      <c r="F152" s="161">
        <v>350.17926784400271</v>
      </c>
      <c r="G152" s="188">
        <f t="shared" si="18"/>
        <v>152758040.79923543</v>
      </c>
      <c r="H152" s="188">
        <f t="shared" si="19"/>
        <v>113033665.50882995</v>
      </c>
      <c r="I152" s="188">
        <f t="shared" si="20"/>
        <v>265791706.30806538</v>
      </c>
    </row>
    <row r="153" spans="3:9">
      <c r="C153" s="46" t="s">
        <v>82</v>
      </c>
      <c r="D153" s="199">
        <f>SUM(D157,D158,D161,D156)</f>
        <v>400143</v>
      </c>
      <c r="E153" s="161">
        <v>769.04826125687259</v>
      </c>
      <c r="F153" s="161">
        <v>375.80105056775051</v>
      </c>
      <c r="G153" s="188">
        <f t="shared" si="18"/>
        <v>163096517.55417767</v>
      </c>
      <c r="H153" s="188">
        <f t="shared" si="19"/>
        <v>150374159.77733138</v>
      </c>
      <c r="I153" s="188">
        <f t="shared" si="20"/>
        <v>313470677.33150905</v>
      </c>
    </row>
    <row r="154" spans="3:9">
      <c r="C154" s="46" t="s">
        <v>89</v>
      </c>
      <c r="D154" s="199">
        <v>81632</v>
      </c>
      <c r="E154" s="161">
        <v>761.50918189500783</v>
      </c>
      <c r="F154" s="161">
        <v>336.66674488797167</v>
      </c>
      <c r="G154" s="188">
        <f t="shared" si="18"/>
        <v>32946664.294320237</v>
      </c>
      <c r="H154" s="188">
        <f t="shared" si="19"/>
        <v>27482779.718694903</v>
      </c>
      <c r="I154" s="188">
        <f t="shared" si="20"/>
        <v>60429444.013015136</v>
      </c>
    </row>
    <row r="155" spans="3:9">
      <c r="C155" s="46" t="s">
        <v>84</v>
      </c>
      <c r="D155" s="199">
        <v>74394</v>
      </c>
      <c r="E155" s="161">
        <v>857.37309163115196</v>
      </c>
      <c r="F155" s="161">
        <v>373.63210227272725</v>
      </c>
      <c r="G155" s="188">
        <f t="shared" si="18"/>
        <v>33805209.302768201</v>
      </c>
      <c r="H155" s="188">
        <f t="shared" si="19"/>
        <v>27795986.61647727</v>
      </c>
      <c r="I155" s="188">
        <f t="shared" si="20"/>
        <v>61601195.919245467</v>
      </c>
    </row>
    <row r="156" spans="3:9">
      <c r="C156" s="46" t="s">
        <v>85</v>
      </c>
      <c r="D156" s="199">
        <v>120496</v>
      </c>
      <c r="E156" s="161">
        <v>692.93126715659764</v>
      </c>
      <c r="F156" s="161">
        <v>413.78596403596401</v>
      </c>
      <c r="G156" s="188">
        <f t="shared" si="18"/>
        <v>44252586.362669736</v>
      </c>
      <c r="H156" s="188">
        <f t="shared" si="19"/>
        <v>49859553.522477522</v>
      </c>
      <c r="I156" s="188">
        <f t="shared" si="20"/>
        <v>94112139.885147259</v>
      </c>
    </row>
    <row r="157" spans="3:9">
      <c r="C157" s="46" t="s">
        <v>81</v>
      </c>
      <c r="D157" s="199">
        <v>122757</v>
      </c>
      <c r="E157" s="161">
        <v>805.63997396883701</v>
      </c>
      <c r="F157" s="161">
        <v>308.60263054095276</v>
      </c>
      <c r="G157" s="188">
        <f t="shared" si="18"/>
        <v>52415911.530781046</v>
      </c>
      <c r="H157" s="188">
        <f t="shared" si="19"/>
        <v>37883133.117315739</v>
      </c>
      <c r="I157" s="188">
        <f t="shared" si="20"/>
        <v>90299044.648096785</v>
      </c>
    </row>
    <row r="158" spans="3:9">
      <c r="C158" s="46" t="s">
        <v>80</v>
      </c>
      <c r="D158" s="199">
        <v>78142</v>
      </c>
      <c r="E158" s="161">
        <v>842.73655411211791</v>
      </c>
      <c r="F158" s="161">
        <v>486.40318999360102</v>
      </c>
      <c r="G158" s="188">
        <f t="shared" si="18"/>
        <v>34902153.500057437</v>
      </c>
      <c r="H158" s="188">
        <f t="shared" si="19"/>
        <v>38008518.072479971</v>
      </c>
      <c r="I158" s="188">
        <f t="shared" si="20"/>
        <v>72910671.572537407</v>
      </c>
    </row>
    <row r="159" spans="3:9">
      <c r="C159" s="46" t="s">
        <v>83</v>
      </c>
      <c r="D159" s="199">
        <v>88559</v>
      </c>
      <c r="E159" s="161">
        <v>670.78977344432667</v>
      </c>
      <c r="F159" s="161">
        <v>279.96509971509971</v>
      </c>
      <c r="G159" s="188">
        <f t="shared" si="18"/>
        <v>31484369.919621747</v>
      </c>
      <c r="H159" s="188">
        <f t="shared" si="19"/>
        <v>24793429.265669513</v>
      </c>
      <c r="I159" s="188">
        <f t="shared" si="20"/>
        <v>56277799.18529126</v>
      </c>
    </row>
    <row r="160" spans="3:9">
      <c r="C160" s="46" t="s">
        <v>91</v>
      </c>
      <c r="D160" s="199">
        <v>59478</v>
      </c>
      <c r="E160" s="161">
        <v>738.10797238522309</v>
      </c>
      <c r="F160" s="161">
        <v>375.86321839080466</v>
      </c>
      <c r="G160" s="188">
        <f t="shared" si="18"/>
        <v>23267628.570210002</v>
      </c>
      <c r="H160" s="188">
        <f t="shared" si="19"/>
        <v>22355592.503448281</v>
      </c>
      <c r="I160" s="188">
        <f t="shared" si="20"/>
        <v>45623221.073658288</v>
      </c>
    </row>
    <row r="161" spans="3:9">
      <c r="C161" s="46" t="s">
        <v>78</v>
      </c>
      <c r="D161" s="199">
        <v>78748</v>
      </c>
      <c r="E161" s="161">
        <v>750.10657644819878</v>
      </c>
      <c r="F161" s="161">
        <v>332.80241164110424</v>
      </c>
      <c r="G161" s="188">
        <f t="shared" si="18"/>
        <v>31306778.121535663</v>
      </c>
      <c r="H161" s="188">
        <f t="shared" si="19"/>
        <v>26207524.311913677</v>
      </c>
      <c r="I161" s="188">
        <f t="shared" si="20"/>
        <v>57514302.433449343</v>
      </c>
    </row>
    <row r="162" spans="3:9">
      <c r="C162" s="46" t="s">
        <v>224</v>
      </c>
      <c r="D162" s="199">
        <v>31888</v>
      </c>
      <c r="E162" s="161">
        <v>466.75788068695158</v>
      </c>
      <c r="F162" s="161">
        <v>525.9722222222224</v>
      </c>
      <c r="G162" s="188">
        <f t="shared" si="18"/>
        <v>7888506.9086531214</v>
      </c>
      <c r="H162" s="188">
        <f t="shared" si="19"/>
        <v>16772202.222222228</v>
      </c>
      <c r="I162" s="188">
        <f t="shared" si="20"/>
        <v>24660709.130875349</v>
      </c>
    </row>
    <row r="163" spans="3:9">
      <c r="C163" s="46" t="s">
        <v>90</v>
      </c>
      <c r="D163" s="199">
        <v>38130</v>
      </c>
      <c r="E163" s="161">
        <v>1028.3249725481587</v>
      </c>
      <c r="F163" s="161">
        <v>418.129404806222</v>
      </c>
      <c r="G163" s="188">
        <f t="shared" si="18"/>
        <v>20781316.537728485</v>
      </c>
      <c r="H163" s="188">
        <f t="shared" si="19"/>
        <v>15943274.205261245</v>
      </c>
      <c r="I163" s="188">
        <f t="shared" si="20"/>
        <v>36724590.742989734</v>
      </c>
    </row>
    <row r="164" spans="3:9">
      <c r="C164" s="46" t="s">
        <v>96</v>
      </c>
      <c r="D164" s="199">
        <v>42367</v>
      </c>
      <c r="E164" s="161">
        <v>1179.0042634531101</v>
      </c>
      <c r="F164" s="161">
        <v>1041.0639880952381</v>
      </c>
      <c r="G164" s="188">
        <f t="shared" si="18"/>
        <v>26473963.023750495</v>
      </c>
      <c r="H164" s="188">
        <f t="shared" si="19"/>
        <v>44106757.983630948</v>
      </c>
      <c r="I164" s="188">
        <f t="shared" si="20"/>
        <v>70580721.007381439</v>
      </c>
    </row>
    <row r="165" spans="3:9">
      <c r="C165" s="46" t="s">
        <v>170</v>
      </c>
      <c r="D165" s="199">
        <v>23699</v>
      </c>
      <c r="E165" s="161">
        <v>775.47907477382137</v>
      </c>
      <c r="F165" s="161">
        <v>413.96773059784215</v>
      </c>
      <c r="G165" s="188">
        <f t="shared" si="18"/>
        <v>9740381.6543243416</v>
      </c>
      <c r="H165" s="188">
        <f t="shared" si="19"/>
        <v>9810621.2474382613</v>
      </c>
      <c r="I165" s="188">
        <f t="shared" si="20"/>
        <v>19551002.901762605</v>
      </c>
    </row>
    <row r="166" spans="3:9">
      <c r="C166" s="195" t="s">
        <v>202</v>
      </c>
      <c r="D166" s="195"/>
      <c r="E166" s="195"/>
      <c r="F166" s="195"/>
      <c r="G166" s="195"/>
      <c r="H166" s="195"/>
      <c r="I166" s="195"/>
    </row>
    <row r="168" spans="3:9">
      <c r="D168" s="197"/>
    </row>
    <row r="169" spans="3:9" ht="15.75">
      <c r="C169" s="189" t="s">
        <v>211</v>
      </c>
      <c r="D169" s="189"/>
      <c r="E169" s="189"/>
      <c r="F169" s="189"/>
      <c r="G169" s="189"/>
      <c r="H169" s="189"/>
      <c r="I169" s="189"/>
    </row>
    <row r="170" spans="3:9" ht="15.75">
      <c r="C170" s="180" t="s">
        <v>222</v>
      </c>
      <c r="D170" s="180"/>
      <c r="E170" s="180"/>
      <c r="F170" s="180"/>
      <c r="G170" s="180"/>
      <c r="H170" s="180"/>
      <c r="I170" s="180"/>
    </row>
    <row r="171" spans="3:9">
      <c r="C171" s="115"/>
      <c r="D171" s="181" t="s">
        <v>212</v>
      </c>
      <c r="E171" s="182" t="s">
        <v>213</v>
      </c>
      <c r="F171" s="182"/>
      <c r="G171" s="183" t="s">
        <v>214</v>
      </c>
      <c r="H171" s="183"/>
      <c r="I171" s="183"/>
    </row>
    <row r="172" spans="3:9" ht="25.5">
      <c r="C172" s="115"/>
      <c r="D172" s="181"/>
      <c r="E172" s="184" t="s">
        <v>215</v>
      </c>
      <c r="F172" s="184" t="s">
        <v>216</v>
      </c>
      <c r="G172" s="185" t="s">
        <v>217</v>
      </c>
      <c r="H172" s="185" t="s">
        <v>218</v>
      </c>
      <c r="I172" s="186" t="s">
        <v>219</v>
      </c>
    </row>
    <row r="173" spans="3:9">
      <c r="C173" s="191" t="s">
        <v>88</v>
      </c>
      <c r="D173" s="198">
        <v>2474299</v>
      </c>
      <c r="E173" s="193">
        <v>656.28682783327611</v>
      </c>
      <c r="F173" s="193">
        <v>346.31800822491448</v>
      </c>
      <c r="G173" s="187">
        <f t="shared" ref="G173:G189" si="21">0.53*E173*D173</f>
        <v>860640416.16515505</v>
      </c>
      <c r="H173" s="187">
        <f t="shared" ref="H173:H189" si="22">F173*D173</f>
        <v>856894301.43289769</v>
      </c>
      <c r="I173" s="187">
        <f>G173+H173</f>
        <v>1717534717.5980527</v>
      </c>
    </row>
    <row r="174" spans="3:9">
      <c r="C174" s="46" t="s">
        <v>79</v>
      </c>
      <c r="D174" s="199">
        <v>767869</v>
      </c>
      <c r="E174" s="161">
        <v>576.03828676417686</v>
      </c>
      <c r="F174" s="161">
        <v>308.13249303897709</v>
      </c>
      <c r="G174" s="188">
        <f t="shared" si="21"/>
        <v>234430629.90624052</v>
      </c>
      <c r="H174" s="188">
        <f t="shared" si="22"/>
        <v>236605389.29734629</v>
      </c>
      <c r="I174" s="188">
        <f t="shared" ref="I174:I189" si="23">G174+H174</f>
        <v>471036019.20358682</v>
      </c>
    </row>
    <row r="175" spans="3:9">
      <c r="C175" s="46" t="s">
        <v>95</v>
      </c>
      <c r="D175" s="199">
        <v>579051</v>
      </c>
      <c r="E175" s="161">
        <v>461.73566596699078</v>
      </c>
      <c r="F175" s="161">
        <v>311.63161643967931</v>
      </c>
      <c r="G175" s="188">
        <f t="shared" si="21"/>
        <v>141705304.53034157</v>
      </c>
      <c r="H175" s="188">
        <f t="shared" si="22"/>
        <v>180450599.13101274</v>
      </c>
      <c r="I175" s="188">
        <f t="shared" si="23"/>
        <v>322155903.6613543</v>
      </c>
    </row>
    <row r="176" spans="3:9">
      <c r="C176" s="46" t="s">
        <v>86</v>
      </c>
      <c r="D176" s="199">
        <v>295311</v>
      </c>
      <c r="E176" s="161">
        <v>864.92673082356521</v>
      </c>
      <c r="F176" s="161">
        <v>349.25674660107956</v>
      </c>
      <c r="G176" s="188">
        <f t="shared" si="21"/>
        <v>135373860.23730609</v>
      </c>
      <c r="H176" s="188">
        <f t="shared" si="22"/>
        <v>103139359.09551141</v>
      </c>
      <c r="I176" s="188">
        <f t="shared" si="23"/>
        <v>238513219.33281749</v>
      </c>
    </row>
    <row r="177" spans="3:9">
      <c r="C177" s="46" t="s">
        <v>82</v>
      </c>
      <c r="D177" s="199">
        <f>SUM(D181,D182,D185,D180)</f>
        <v>285485</v>
      </c>
      <c r="E177" s="161">
        <v>783.23470211810024</v>
      </c>
      <c r="F177" s="161">
        <v>377.36757951082535</v>
      </c>
      <c r="G177" s="188">
        <f t="shared" si="21"/>
        <v>118508932.23511849</v>
      </c>
      <c r="H177" s="188">
        <f t="shared" si="22"/>
        <v>107732783.43664798</v>
      </c>
      <c r="I177" s="188">
        <f t="shared" si="23"/>
        <v>226241715.67176646</v>
      </c>
    </row>
    <row r="178" spans="3:9">
      <c r="C178" s="46" t="s">
        <v>89</v>
      </c>
      <c r="D178" s="199">
        <v>76383</v>
      </c>
      <c r="E178" s="161">
        <v>786.30533323761688</v>
      </c>
      <c r="F178" s="161">
        <v>327.50969769930458</v>
      </c>
      <c r="G178" s="188">
        <f t="shared" si="21"/>
        <v>31831990.942405116</v>
      </c>
      <c r="H178" s="188">
        <f t="shared" si="22"/>
        <v>25016173.23936598</v>
      </c>
      <c r="I178" s="188">
        <f t="shared" si="23"/>
        <v>56848164.1817711</v>
      </c>
    </row>
    <row r="179" spans="3:9">
      <c r="C179" s="46" t="s">
        <v>84</v>
      </c>
      <c r="D179" s="199">
        <v>67439</v>
      </c>
      <c r="E179" s="161">
        <v>800.11183606889347</v>
      </c>
      <c r="F179" s="161">
        <v>340.9713450929151</v>
      </c>
      <c r="G179" s="188">
        <f t="shared" si="21"/>
        <v>28598133.319704559</v>
      </c>
      <c r="H179" s="188">
        <f t="shared" si="22"/>
        <v>22994766.541721102</v>
      </c>
      <c r="I179" s="188">
        <f t="shared" si="23"/>
        <v>51592899.861425661</v>
      </c>
    </row>
    <row r="180" spans="3:9">
      <c r="C180" s="46" t="s">
        <v>85</v>
      </c>
      <c r="D180" s="199">
        <v>81845</v>
      </c>
      <c r="E180" s="161">
        <v>704.0474626467053</v>
      </c>
      <c r="F180" s="161">
        <v>402.25238095238097</v>
      </c>
      <c r="G180" s="188">
        <f t="shared" si="21"/>
        <v>30540065.227569386</v>
      </c>
      <c r="H180" s="188">
        <f t="shared" si="22"/>
        <v>32922346.119047619</v>
      </c>
      <c r="I180" s="188">
        <f t="shared" si="23"/>
        <v>63462411.346617006</v>
      </c>
    </row>
    <row r="181" spans="3:9">
      <c r="C181" s="46" t="s">
        <v>81</v>
      </c>
      <c r="D181" s="199">
        <v>84760</v>
      </c>
      <c r="E181" s="161">
        <v>825.28340302382867</v>
      </c>
      <c r="F181" s="161">
        <v>311.80956756993999</v>
      </c>
      <c r="G181" s="188">
        <f t="shared" si="21"/>
        <v>37074041.257358856</v>
      </c>
      <c r="H181" s="188">
        <f t="shared" si="22"/>
        <v>26428978.947228115</v>
      </c>
      <c r="I181" s="188">
        <f t="shared" si="23"/>
        <v>63503020.204586968</v>
      </c>
    </row>
    <row r="182" spans="3:9">
      <c r="C182" s="46" t="s">
        <v>80</v>
      </c>
      <c r="D182" s="199">
        <v>57095</v>
      </c>
      <c r="E182" s="161">
        <v>851.52161744889145</v>
      </c>
      <c r="F182" s="161">
        <v>470.47045788763268</v>
      </c>
      <c r="G182" s="188">
        <f t="shared" si="21"/>
        <v>25767342.176569562</v>
      </c>
      <c r="H182" s="188">
        <f t="shared" si="22"/>
        <v>26861510.793094389</v>
      </c>
      <c r="I182" s="188">
        <f t="shared" si="23"/>
        <v>52628852.969663948</v>
      </c>
    </row>
    <row r="183" spans="3:9">
      <c r="C183" s="46" t="s">
        <v>83</v>
      </c>
      <c r="D183" s="199">
        <v>91441</v>
      </c>
      <c r="E183" s="161">
        <v>682.39489259761513</v>
      </c>
      <c r="F183" s="161">
        <v>300.40129449838167</v>
      </c>
      <c r="G183" s="188">
        <f t="shared" si="21"/>
        <v>33071401.828229818</v>
      </c>
      <c r="H183" s="188">
        <f t="shared" si="22"/>
        <v>27468994.77022652</v>
      </c>
      <c r="I183" s="188">
        <f t="shared" si="23"/>
        <v>60540396.598456338</v>
      </c>
    </row>
    <row r="184" spans="3:9">
      <c r="C184" s="46" t="s">
        <v>91</v>
      </c>
      <c r="D184" s="199">
        <v>60018</v>
      </c>
      <c r="E184" s="161">
        <v>727.92421295255394</v>
      </c>
      <c r="F184" s="161">
        <v>369.25120772946866</v>
      </c>
      <c r="G184" s="188">
        <f t="shared" si="21"/>
        <v>23154934.368882783</v>
      </c>
      <c r="H184" s="188">
        <f t="shared" si="22"/>
        <v>22161718.98550725</v>
      </c>
      <c r="I184" s="188">
        <f t="shared" si="23"/>
        <v>45316653.354390033</v>
      </c>
    </row>
    <row r="185" spans="3:9">
      <c r="C185" s="46" t="s">
        <v>78</v>
      </c>
      <c r="D185" s="199">
        <v>61785</v>
      </c>
      <c r="E185" s="161">
        <v>762.790864455573</v>
      </c>
      <c r="F185" s="161">
        <v>338.21024128582002</v>
      </c>
      <c r="G185" s="188">
        <f t="shared" si="21"/>
        <v>24978387.787005417</v>
      </c>
      <c r="H185" s="188">
        <f t="shared" si="22"/>
        <v>20896319.757844388</v>
      </c>
      <c r="I185" s="188">
        <f t="shared" si="23"/>
        <v>45874707.544849806</v>
      </c>
    </row>
    <row r="186" spans="3:9">
      <c r="C186" s="46" t="s">
        <v>224</v>
      </c>
      <c r="D186" s="199">
        <v>36060</v>
      </c>
      <c r="E186" s="161">
        <v>443.25497035613495</v>
      </c>
      <c r="F186" s="161">
        <v>456.84848484848493</v>
      </c>
      <c r="G186" s="188">
        <f t="shared" si="21"/>
        <v>8471400.3424523808</v>
      </c>
      <c r="H186" s="188">
        <f t="shared" si="22"/>
        <v>16473956.363636367</v>
      </c>
      <c r="I186" s="188">
        <f t="shared" si="23"/>
        <v>24945356.706088748</v>
      </c>
    </row>
    <row r="187" spans="3:9">
      <c r="C187" s="46" t="s">
        <v>90</v>
      </c>
      <c r="D187" s="199">
        <v>18560</v>
      </c>
      <c r="E187" s="161">
        <v>939.65859693583445</v>
      </c>
      <c r="F187" s="161">
        <v>328.60102822277224</v>
      </c>
      <c r="G187" s="188">
        <f t="shared" si="21"/>
        <v>9243233.6863384172</v>
      </c>
      <c r="H187" s="188">
        <f t="shared" si="22"/>
        <v>6098835.0838146526</v>
      </c>
      <c r="I187" s="188">
        <f t="shared" si="23"/>
        <v>15342068.77015307</v>
      </c>
    </row>
    <row r="188" spans="3:9">
      <c r="C188" s="46" t="s">
        <v>96</v>
      </c>
      <c r="D188" s="199">
        <v>47999</v>
      </c>
      <c r="E188" s="161">
        <v>1084.9380349594285</v>
      </c>
      <c r="F188" s="161">
        <v>983.0075757575753</v>
      </c>
      <c r="G188" s="188">
        <f t="shared" si="21"/>
        <v>27600248.592209335</v>
      </c>
      <c r="H188" s="188">
        <f t="shared" si="22"/>
        <v>47183380.62878786</v>
      </c>
      <c r="I188" s="188">
        <f t="shared" si="23"/>
        <v>74783629.220997199</v>
      </c>
    </row>
    <row r="189" spans="3:9">
      <c r="C189" s="46" t="s">
        <v>170</v>
      </c>
      <c r="D189" s="199">
        <v>25405</v>
      </c>
      <c r="E189" s="161">
        <v>742.53734099959047</v>
      </c>
      <c r="F189" s="161">
        <v>428.09118549632228</v>
      </c>
      <c r="G189" s="188">
        <f t="shared" si="21"/>
        <v>9998005.4084901363</v>
      </c>
      <c r="H189" s="188">
        <f t="shared" si="22"/>
        <v>10875656.567534067</v>
      </c>
      <c r="I189" s="188">
        <f t="shared" si="23"/>
        <v>20873661.976024203</v>
      </c>
    </row>
    <row r="190" spans="3:9">
      <c r="C190" s="195" t="s">
        <v>202</v>
      </c>
      <c r="D190" s="195"/>
      <c r="E190" s="195"/>
      <c r="F190" s="195"/>
      <c r="G190" s="195"/>
      <c r="H190" s="195"/>
      <c r="I190" s="195"/>
    </row>
    <row r="192" spans="3:9">
      <c r="D192" s="196"/>
    </row>
    <row r="193" spans="3:9" ht="15.75">
      <c r="C193" s="189" t="s">
        <v>211</v>
      </c>
      <c r="D193" s="189"/>
      <c r="E193" s="189"/>
      <c r="F193" s="189"/>
      <c r="G193" s="189"/>
      <c r="H193" s="189"/>
      <c r="I193" s="189"/>
    </row>
    <row r="194" spans="3:9" ht="15.75">
      <c r="C194" s="180" t="s">
        <v>228</v>
      </c>
      <c r="D194" s="180"/>
      <c r="E194" s="180"/>
      <c r="F194" s="180"/>
      <c r="G194" s="180"/>
      <c r="H194" s="180"/>
      <c r="I194" s="180"/>
    </row>
    <row r="195" spans="3:9">
      <c r="C195" s="115"/>
      <c r="D195" s="181" t="s">
        <v>212</v>
      </c>
      <c r="E195" s="182" t="s">
        <v>213</v>
      </c>
      <c r="F195" s="182"/>
      <c r="G195" s="183" t="s">
        <v>214</v>
      </c>
      <c r="H195" s="183"/>
      <c r="I195" s="183"/>
    </row>
    <row r="196" spans="3:9" ht="25.5">
      <c r="C196" s="115"/>
      <c r="D196" s="181"/>
      <c r="E196" s="184" t="s">
        <v>215</v>
      </c>
      <c r="F196" s="184" t="s">
        <v>216</v>
      </c>
      <c r="G196" s="185" t="s">
        <v>217</v>
      </c>
      <c r="H196" s="185" t="s">
        <v>218</v>
      </c>
      <c r="I196" s="186" t="s">
        <v>219</v>
      </c>
    </row>
    <row r="197" spans="3:9">
      <c r="C197" s="191" t="s">
        <v>88</v>
      </c>
      <c r="D197" s="200">
        <v>3865985</v>
      </c>
      <c r="E197" s="193">
        <v>666.1438742871959</v>
      </c>
      <c r="F197" s="193">
        <v>349.58474805436026</v>
      </c>
      <c r="G197" s="190">
        <f t="shared" ref="G197:G213" si="24">0.53*E197*D197</f>
        <v>1364910179.6931782</v>
      </c>
      <c r="H197" s="190">
        <f t="shared" ref="H197:H213" si="25">F197*D197</f>
        <v>1351489392.2069359</v>
      </c>
      <c r="I197" s="190">
        <f>G197+H197</f>
        <v>2716399571.9001141</v>
      </c>
    </row>
    <row r="198" spans="3:9">
      <c r="C198" s="46" t="s">
        <v>79</v>
      </c>
      <c r="D198" s="201">
        <v>1235458</v>
      </c>
      <c r="E198" s="161">
        <v>584.2805114667442</v>
      </c>
      <c r="F198" s="161">
        <v>311.45065488507782</v>
      </c>
      <c r="G198" s="188">
        <f t="shared" si="24"/>
        <v>382582637.03191084</v>
      </c>
      <c r="H198" s="188">
        <f t="shared" si="25"/>
        <v>384784203.18300849</v>
      </c>
      <c r="I198" s="188">
        <f t="shared" ref="I198:I213" si="26">G198+H198</f>
        <v>767366840.21491933</v>
      </c>
    </row>
    <row r="199" spans="3:9">
      <c r="C199" s="46" t="s">
        <v>95</v>
      </c>
      <c r="D199" s="201">
        <v>1044153</v>
      </c>
      <c r="E199" s="161">
        <v>502.40981462654543</v>
      </c>
      <c r="F199" s="161">
        <v>310.38681711155857</v>
      </c>
      <c r="G199" s="188">
        <f t="shared" si="24"/>
        <v>278034139.04102814</v>
      </c>
      <c r="H199" s="188">
        <f t="shared" si="25"/>
        <v>324091326.24748522</v>
      </c>
      <c r="I199" s="188">
        <f t="shared" si="26"/>
        <v>602125465.28851342</v>
      </c>
    </row>
    <row r="200" spans="3:9">
      <c r="C200" s="46" t="s">
        <v>86</v>
      </c>
      <c r="D200" s="201">
        <v>427474</v>
      </c>
      <c r="E200" s="161">
        <v>889.54752139468565</v>
      </c>
      <c r="F200" s="161">
        <v>335.74520717377879</v>
      </c>
      <c r="G200" s="188">
        <f t="shared" si="24"/>
        <v>201536971.69515607</v>
      </c>
      <c r="H200" s="188">
        <f t="shared" si="25"/>
        <v>143522346.69140393</v>
      </c>
      <c r="I200" s="188">
        <f t="shared" si="26"/>
        <v>345059318.38655996</v>
      </c>
    </row>
    <row r="201" spans="3:9">
      <c r="C201" s="46" t="s">
        <v>82</v>
      </c>
      <c r="D201" s="201">
        <f>SUM(D205,D206,D209,D204)</f>
        <v>299191</v>
      </c>
      <c r="E201" s="161">
        <v>778.70404291420846</v>
      </c>
      <c r="F201" s="161">
        <v>383.17703518022819</v>
      </c>
      <c r="G201" s="188">
        <f t="shared" si="24"/>
        <v>123480057.89087883</v>
      </c>
      <c r="H201" s="188">
        <f t="shared" si="25"/>
        <v>114643120.33260766</v>
      </c>
      <c r="I201" s="188">
        <f t="shared" si="26"/>
        <v>238123178.22348648</v>
      </c>
    </row>
    <row r="202" spans="3:9">
      <c r="C202" s="46" t="s">
        <v>89</v>
      </c>
      <c r="D202" s="201">
        <v>115381</v>
      </c>
      <c r="E202" s="161">
        <v>805.63210650023302</v>
      </c>
      <c r="F202" s="161">
        <v>330.27346816862962</v>
      </c>
      <c r="G202" s="188">
        <f t="shared" si="24"/>
        <v>49265958.182454795</v>
      </c>
      <c r="H202" s="188">
        <f t="shared" si="25"/>
        <v>38107283.030764654</v>
      </c>
      <c r="I202" s="188">
        <f t="shared" si="26"/>
        <v>87373241.213219449</v>
      </c>
    </row>
    <row r="203" spans="3:9">
      <c r="C203" s="46" t="s">
        <v>84</v>
      </c>
      <c r="D203" s="201">
        <v>103933</v>
      </c>
      <c r="E203" s="161">
        <v>827.34361093634141</v>
      </c>
      <c r="F203" s="161">
        <v>334.62838257793049</v>
      </c>
      <c r="G203" s="188">
        <f t="shared" si="24"/>
        <v>45573800.863186792</v>
      </c>
      <c r="H203" s="188">
        <f t="shared" si="25"/>
        <v>34778931.686472051</v>
      </c>
      <c r="I203" s="188">
        <f t="shared" si="26"/>
        <v>80352732.549658835</v>
      </c>
    </row>
    <row r="204" spans="3:9">
      <c r="C204" s="46" t="s">
        <v>85</v>
      </c>
      <c r="D204" s="201">
        <v>82562</v>
      </c>
      <c r="E204" s="161">
        <v>702.61180877416473</v>
      </c>
      <c r="F204" s="161">
        <v>408.90697103583705</v>
      </c>
      <c r="G204" s="188">
        <f t="shared" si="24"/>
        <v>30744789.162686676</v>
      </c>
      <c r="H204" s="188">
        <f t="shared" si="25"/>
        <v>33760177.342660777</v>
      </c>
      <c r="I204" s="188">
        <f t="shared" si="26"/>
        <v>64504966.505347453</v>
      </c>
    </row>
    <row r="205" spans="3:9">
      <c r="C205" s="46" t="s">
        <v>81</v>
      </c>
      <c r="D205" s="201">
        <v>87610</v>
      </c>
      <c r="E205" s="161">
        <v>816.55998778653122</v>
      </c>
      <c r="F205" s="161">
        <v>313.6405077465979</v>
      </c>
      <c r="G205" s="188">
        <f t="shared" si="24"/>
        <v>37915574.880888343</v>
      </c>
      <c r="H205" s="188">
        <f t="shared" si="25"/>
        <v>27478044.883679442</v>
      </c>
      <c r="I205" s="188">
        <f t="shared" si="26"/>
        <v>65393619.764567785</v>
      </c>
    </row>
    <row r="206" spans="3:9">
      <c r="C206" s="46" t="s">
        <v>80</v>
      </c>
      <c r="D206" s="201">
        <v>60667</v>
      </c>
      <c r="E206" s="161">
        <v>847.5772083668229</v>
      </c>
      <c r="F206" s="161">
        <v>479.39139239668589</v>
      </c>
      <c r="G206" s="188">
        <f t="shared" si="24"/>
        <v>27252582.244994726</v>
      </c>
      <c r="H206" s="188">
        <f t="shared" si="25"/>
        <v>29083237.602529742</v>
      </c>
      <c r="I206" s="188">
        <f t="shared" si="26"/>
        <v>56335819.847524464</v>
      </c>
    </row>
    <row r="207" spans="3:9">
      <c r="C207" s="46" t="s">
        <v>83</v>
      </c>
      <c r="D207" s="201">
        <v>127948</v>
      </c>
      <c r="E207" s="161">
        <v>708.26765229219779</v>
      </c>
      <c r="F207" s="161">
        <v>323.53924914675747</v>
      </c>
      <c r="G207" s="188">
        <f t="shared" si="24"/>
        <v>48029357.675005525</v>
      </c>
      <c r="H207" s="188">
        <f t="shared" si="25"/>
        <v>41396199.849829324</v>
      </c>
      <c r="I207" s="188">
        <f t="shared" si="26"/>
        <v>89425557.524834841</v>
      </c>
    </row>
    <row r="208" spans="3:9">
      <c r="C208" s="46" t="s">
        <v>91</v>
      </c>
      <c r="D208" s="201">
        <v>96900</v>
      </c>
      <c r="E208" s="161">
        <v>715.32516931438579</v>
      </c>
      <c r="F208" s="161">
        <v>384.17708333333348</v>
      </c>
      <c r="G208" s="188">
        <f t="shared" si="24"/>
        <v>36736954.720478915</v>
      </c>
      <c r="H208" s="188">
        <f t="shared" si="25"/>
        <v>37226759.375000015</v>
      </c>
      <c r="I208" s="188">
        <f t="shared" si="26"/>
        <v>73963714.095478922</v>
      </c>
    </row>
    <row r="209" spans="3:9">
      <c r="C209" s="46" t="s">
        <v>78</v>
      </c>
      <c r="D209" s="201">
        <v>68352</v>
      </c>
      <c r="E209" s="161">
        <v>756.42792734023806</v>
      </c>
      <c r="F209" s="161">
        <v>342.41027067783943</v>
      </c>
      <c r="G209" s="188">
        <f t="shared" si="24"/>
        <v>27402781.695466775</v>
      </c>
      <c r="H209" s="188">
        <f t="shared" si="25"/>
        <v>23404426.821371682</v>
      </c>
      <c r="I209" s="188">
        <f t="shared" si="26"/>
        <v>50807208.516838461</v>
      </c>
    </row>
    <row r="210" spans="3:9">
      <c r="C210" s="46" t="s">
        <v>224</v>
      </c>
      <c r="D210" s="201">
        <v>56555</v>
      </c>
      <c r="E210" s="161">
        <v>468.43505868224918</v>
      </c>
      <c r="F210" s="161">
        <v>465.14236111111131</v>
      </c>
      <c r="G210" s="188">
        <f t="shared" si="24"/>
        <v>14040942.71420054</v>
      </c>
      <c r="H210" s="188">
        <f t="shared" si="25"/>
        <v>26306126.232638899</v>
      </c>
      <c r="I210" s="188">
        <f t="shared" si="26"/>
        <v>40347068.946839437</v>
      </c>
    </row>
    <row r="211" spans="3:9">
      <c r="C211" s="46" t="s">
        <v>90</v>
      </c>
      <c r="D211" s="201">
        <v>28403</v>
      </c>
      <c r="E211" s="161">
        <v>930.52801085638077</v>
      </c>
      <c r="F211" s="161">
        <v>483.79215904540467</v>
      </c>
      <c r="G211" s="188">
        <f t="shared" si="24"/>
        <v>14007787.158947505</v>
      </c>
      <c r="H211" s="188">
        <f t="shared" si="25"/>
        <v>13741148.693366628</v>
      </c>
      <c r="I211" s="188">
        <f t="shared" si="26"/>
        <v>27748935.852314133</v>
      </c>
    </row>
    <row r="212" spans="3:9">
      <c r="C212" s="46" t="s">
        <v>96</v>
      </c>
      <c r="D212" s="201">
        <v>81843</v>
      </c>
      <c r="E212" s="161">
        <v>1228.7699375140878</v>
      </c>
      <c r="F212" s="161">
        <v>971.02162162162097</v>
      </c>
      <c r="G212" s="188">
        <f t="shared" si="24"/>
        <v>53300095.537861712</v>
      </c>
      <c r="H212" s="188">
        <f t="shared" si="25"/>
        <v>79471322.57837832</v>
      </c>
      <c r="I212" s="188">
        <f t="shared" si="26"/>
        <v>132771418.11624002</v>
      </c>
    </row>
    <row r="213" spans="3:9">
      <c r="C213" s="46" t="s">
        <v>170</v>
      </c>
      <c r="D213" s="201">
        <v>46583</v>
      </c>
      <c r="E213" s="161">
        <v>769.97841871950823</v>
      </c>
      <c r="F213" s="161">
        <v>449.20436809139272</v>
      </c>
      <c r="G213" s="188">
        <f t="shared" si="24"/>
        <v>19009989.47998175</v>
      </c>
      <c r="H213" s="188">
        <f t="shared" si="25"/>
        <v>20925287.078801349</v>
      </c>
      <c r="I213" s="188">
        <f t="shared" si="26"/>
        <v>39935276.558783099</v>
      </c>
    </row>
    <row r="214" spans="3:9">
      <c r="C214" s="195" t="s">
        <v>202</v>
      </c>
      <c r="D214" s="195"/>
      <c r="E214" s="195"/>
      <c r="F214" s="195"/>
      <c r="G214" s="195"/>
      <c r="H214" s="195"/>
      <c r="I214" s="195"/>
    </row>
    <row r="217" spans="3:9" ht="15.75">
      <c r="C217" s="189" t="s">
        <v>211</v>
      </c>
      <c r="D217" s="189"/>
      <c r="E217" s="189"/>
      <c r="F217" s="189"/>
      <c r="G217" s="189"/>
      <c r="H217" s="189"/>
      <c r="I217" s="189"/>
    </row>
    <row r="218" spans="3:9" ht="15.75">
      <c r="C218" s="180" t="s">
        <v>229</v>
      </c>
      <c r="D218" s="180"/>
      <c r="E218" s="180"/>
      <c r="F218" s="180"/>
      <c r="G218" s="180"/>
      <c r="H218" s="180"/>
      <c r="I218" s="180"/>
    </row>
    <row r="219" spans="3:9">
      <c r="C219" s="115"/>
      <c r="D219" s="181" t="s">
        <v>212</v>
      </c>
      <c r="E219" s="182" t="s">
        <v>213</v>
      </c>
      <c r="F219" s="182"/>
      <c r="G219" s="183" t="s">
        <v>214</v>
      </c>
      <c r="H219" s="183"/>
      <c r="I219" s="183"/>
    </row>
    <row r="220" spans="3:9" ht="25.5">
      <c r="C220" s="115"/>
      <c r="D220" s="181"/>
      <c r="E220" s="184" t="s">
        <v>215</v>
      </c>
      <c r="F220" s="184" t="s">
        <v>216</v>
      </c>
      <c r="G220" s="185" t="s">
        <v>217</v>
      </c>
      <c r="H220" s="185" t="s">
        <v>218</v>
      </c>
      <c r="I220" s="186" t="s">
        <v>219</v>
      </c>
    </row>
    <row r="221" spans="3:9">
      <c r="C221" s="191" t="s">
        <v>88</v>
      </c>
      <c r="D221" s="198">
        <v>1775769</v>
      </c>
      <c r="E221" s="193">
        <v>662.67631546051541</v>
      </c>
      <c r="F221" s="193">
        <v>351.68688092739171</v>
      </c>
      <c r="G221" s="187">
        <f t="shared" ref="G221:G237" si="27">0.53*E221*D221</f>
        <v>623682830.75537217</v>
      </c>
      <c r="H221" s="187">
        <f t="shared" ref="H221:H237" si="28">F221*D221</f>
        <v>624514660.85755348</v>
      </c>
      <c r="I221" s="187">
        <f>G221+H221</f>
        <v>1248197491.6129255</v>
      </c>
    </row>
    <row r="222" spans="3:9">
      <c r="C222" s="46" t="s">
        <v>79</v>
      </c>
      <c r="D222" s="202">
        <v>602041</v>
      </c>
      <c r="E222" s="161">
        <v>582.13851116850083</v>
      </c>
      <c r="F222" s="161">
        <v>318.72630262556794</v>
      </c>
      <c r="G222" s="188">
        <f t="shared" si="27"/>
        <v>185749763.24326959</v>
      </c>
      <c r="H222" s="188">
        <f t="shared" si="28"/>
        <v>191886301.95899954</v>
      </c>
      <c r="I222" s="188">
        <f t="shared" ref="I222:I237" si="29">G222+H222</f>
        <v>377636065.20226914</v>
      </c>
    </row>
    <row r="223" spans="3:9">
      <c r="C223" s="46" t="s">
        <v>95</v>
      </c>
      <c r="D223" s="202">
        <v>589400</v>
      </c>
      <c r="E223" s="161">
        <v>544.39266398381392</v>
      </c>
      <c r="F223" s="161">
        <v>308.62383623250622</v>
      </c>
      <c r="G223" s="188">
        <f t="shared" si="27"/>
        <v>170058469.16059175</v>
      </c>
      <c r="H223" s="188">
        <f t="shared" si="28"/>
        <v>181902889.07543916</v>
      </c>
      <c r="I223" s="188">
        <f t="shared" si="29"/>
        <v>351961358.23603094</v>
      </c>
    </row>
    <row r="224" spans="3:9">
      <c r="C224" s="46" t="s">
        <v>86</v>
      </c>
      <c r="D224" s="202">
        <v>172593</v>
      </c>
      <c r="E224" s="161">
        <v>900.615818208571</v>
      </c>
      <c r="F224" s="161">
        <v>303.71208226221086</v>
      </c>
      <c r="G224" s="188">
        <f t="shared" si="27"/>
        <v>82383192.533398107</v>
      </c>
      <c r="H224" s="188">
        <f t="shared" si="28"/>
        <v>52418579.413881756</v>
      </c>
      <c r="I224" s="188">
        <f t="shared" si="29"/>
        <v>134801771.94727987</v>
      </c>
    </row>
    <row r="225" spans="3:9">
      <c r="C225" s="46" t="s">
        <v>82</v>
      </c>
      <c r="D225" s="202">
        <f>SUM(D229,D230,D233,D228)</f>
        <v>17355</v>
      </c>
      <c r="E225" s="161">
        <v>690.01548400516742</v>
      </c>
      <c r="F225" s="161">
        <v>492.58931291189668</v>
      </c>
      <c r="G225" s="188">
        <f t="shared" si="27"/>
        <v>6346865.9242021311</v>
      </c>
      <c r="H225" s="188">
        <f t="shared" si="28"/>
        <v>8548887.5255859662</v>
      </c>
      <c r="I225" s="188">
        <f t="shared" si="29"/>
        <v>14895753.449788097</v>
      </c>
    </row>
    <row r="226" spans="3:9">
      <c r="C226" s="46" t="s">
        <v>89</v>
      </c>
      <c r="D226" s="202">
        <v>47064</v>
      </c>
      <c r="E226" s="161">
        <v>817.1134289546211</v>
      </c>
      <c r="F226" s="161">
        <v>338.70716320716343</v>
      </c>
      <c r="G226" s="188">
        <f t="shared" si="27"/>
        <v>20382012.002769753</v>
      </c>
      <c r="H226" s="188">
        <f t="shared" si="28"/>
        <v>15940913.929181939</v>
      </c>
      <c r="I226" s="188">
        <f t="shared" si="29"/>
        <v>36322925.931951694</v>
      </c>
    </row>
    <row r="227" spans="3:9">
      <c r="C227" s="46" t="s">
        <v>84</v>
      </c>
      <c r="D227" s="202">
        <v>45827</v>
      </c>
      <c r="E227" s="161">
        <v>859.02588988967113</v>
      </c>
      <c r="F227" s="161">
        <v>311.99752920035957</v>
      </c>
      <c r="G227" s="188">
        <f t="shared" si="27"/>
        <v>20864287.111666199</v>
      </c>
      <c r="H227" s="188">
        <f t="shared" si="28"/>
        <v>14297910.770664878</v>
      </c>
      <c r="I227" s="188">
        <f t="shared" si="29"/>
        <v>35162197.882331073</v>
      </c>
    </row>
    <row r="228" spans="3:9">
      <c r="C228" s="46" t="s">
        <v>85</v>
      </c>
      <c r="D228" s="202">
        <v>953</v>
      </c>
      <c r="E228" s="161">
        <v>643.75</v>
      </c>
      <c r="F228" s="161">
        <v>725</v>
      </c>
      <c r="G228" s="188">
        <f t="shared" si="27"/>
        <v>325151.6875</v>
      </c>
      <c r="H228" s="188">
        <f t="shared" si="28"/>
        <v>690925</v>
      </c>
      <c r="I228" s="188">
        <f t="shared" si="29"/>
        <v>1016076.6875</v>
      </c>
    </row>
    <row r="229" spans="3:9">
      <c r="C229" s="46" t="s">
        <v>81</v>
      </c>
      <c r="D229" s="202">
        <v>3345</v>
      </c>
      <c r="E229" s="161">
        <v>429.46307889360907</v>
      </c>
      <c r="F229" s="161">
        <v>437.17571125213919</v>
      </c>
      <c r="G229" s="188">
        <f t="shared" si="27"/>
        <v>761373.6194165349</v>
      </c>
      <c r="H229" s="188">
        <f t="shared" si="28"/>
        <v>1462352.7541384057</v>
      </c>
      <c r="I229" s="188">
        <f t="shared" si="29"/>
        <v>2223726.3735549403</v>
      </c>
    </row>
    <row r="230" spans="3:9">
      <c r="C230" s="46" t="s">
        <v>80</v>
      </c>
      <c r="D230" s="202">
        <v>4816</v>
      </c>
      <c r="E230" s="161">
        <v>848.20005133213283</v>
      </c>
      <c r="F230" s="161">
        <v>610.56969036738644</v>
      </c>
      <c r="G230" s="188">
        <f t="shared" si="27"/>
        <v>2165013.6670242427</v>
      </c>
      <c r="H230" s="188">
        <f t="shared" si="28"/>
        <v>2940503.6288093333</v>
      </c>
      <c r="I230" s="188">
        <f t="shared" si="29"/>
        <v>5105517.2958335765</v>
      </c>
    </row>
    <row r="231" spans="3:9">
      <c r="C231" s="46" t="s">
        <v>83</v>
      </c>
      <c r="D231" s="202">
        <v>45188</v>
      </c>
      <c r="E231" s="161">
        <v>724.90022880771278</v>
      </c>
      <c r="F231" s="161">
        <v>360.49099099099112</v>
      </c>
      <c r="G231" s="188">
        <f t="shared" si="27"/>
        <v>17361099.515862353</v>
      </c>
      <c r="H231" s="188">
        <f t="shared" si="28"/>
        <v>16289866.900900906</v>
      </c>
      <c r="I231" s="188">
        <f t="shared" si="29"/>
        <v>33650966.416763261</v>
      </c>
    </row>
    <row r="232" spans="3:9">
      <c r="C232" s="46" t="s">
        <v>91</v>
      </c>
      <c r="D232" s="202">
        <v>44171</v>
      </c>
      <c r="E232" s="161">
        <v>700.92896966492765</v>
      </c>
      <c r="F232" s="161">
        <v>399.84905660377353</v>
      </c>
      <c r="G232" s="188">
        <f t="shared" si="27"/>
        <v>16409188.765106846</v>
      </c>
      <c r="H232" s="188">
        <f t="shared" si="28"/>
        <v>17661732.679245282</v>
      </c>
      <c r="I232" s="188">
        <f t="shared" si="29"/>
        <v>34070921.444352128</v>
      </c>
    </row>
    <row r="233" spans="3:9">
      <c r="C233" s="46" t="s">
        <v>78</v>
      </c>
      <c r="D233" s="202">
        <v>8241</v>
      </c>
      <c r="E233" s="161">
        <v>627.94632159921002</v>
      </c>
      <c r="F233" s="161">
        <v>385.01137401320284</v>
      </c>
      <c r="G233" s="188">
        <f t="shared" si="27"/>
        <v>2742699.987238518</v>
      </c>
      <c r="H233" s="188">
        <f t="shared" si="28"/>
        <v>3172878.7332428047</v>
      </c>
      <c r="I233" s="188">
        <f t="shared" si="29"/>
        <v>5915578.7204813231</v>
      </c>
    </row>
    <row r="234" spans="3:9">
      <c r="C234" s="46" t="s">
        <v>224</v>
      </c>
      <c r="D234" s="202">
        <v>27547</v>
      </c>
      <c r="E234" s="161">
        <v>522.35340298927338</v>
      </c>
      <c r="F234" s="161">
        <v>474.27083333333337</v>
      </c>
      <c r="G234" s="188">
        <f t="shared" si="27"/>
        <v>7626312.6718371222</v>
      </c>
      <c r="H234" s="188">
        <f t="shared" si="28"/>
        <v>13064738.645833334</v>
      </c>
      <c r="I234" s="188">
        <f t="shared" si="29"/>
        <v>20691051.317670457</v>
      </c>
    </row>
    <row r="235" spans="3:9">
      <c r="C235" s="46" t="s">
        <v>90</v>
      </c>
      <c r="D235" s="202">
        <v>12228</v>
      </c>
      <c r="E235" s="161">
        <v>922.85248966888628</v>
      </c>
      <c r="F235" s="161">
        <v>689.29302049657315</v>
      </c>
      <c r="G235" s="188">
        <f t="shared" si="27"/>
        <v>5980859.3291457053</v>
      </c>
      <c r="H235" s="188">
        <f t="shared" si="28"/>
        <v>8428675.0546320956</v>
      </c>
      <c r="I235" s="188">
        <f t="shared" si="29"/>
        <v>14409534.383777801</v>
      </c>
    </row>
    <row r="236" spans="3:9">
      <c r="C236" s="46" t="s">
        <v>96</v>
      </c>
      <c r="D236" s="202">
        <v>44155</v>
      </c>
      <c r="E236" s="161">
        <v>1266.2989557462379</v>
      </c>
      <c r="F236" s="161">
        <v>874.02749140893468</v>
      </c>
      <c r="G236" s="188">
        <f t="shared" si="27"/>
        <v>29634118.10721682</v>
      </c>
      <c r="H236" s="188">
        <f t="shared" si="28"/>
        <v>38592683.883161508</v>
      </c>
      <c r="I236" s="188">
        <f t="shared" si="29"/>
        <v>68226801.99037832</v>
      </c>
    </row>
    <row r="237" spans="3:9">
      <c r="C237" s="46" t="s">
        <v>170</v>
      </c>
      <c r="D237" s="202">
        <v>26537</v>
      </c>
      <c r="E237" s="161">
        <v>787.62240322342177</v>
      </c>
      <c r="F237" s="161">
        <v>480.57165079107472</v>
      </c>
      <c r="G237" s="188">
        <f t="shared" si="27"/>
        <v>11077601.928600172</v>
      </c>
      <c r="H237" s="188">
        <f t="shared" si="28"/>
        <v>12752929.897042749</v>
      </c>
      <c r="I237" s="188">
        <f t="shared" si="29"/>
        <v>23830531.825642921</v>
      </c>
    </row>
    <row r="238" spans="3:9">
      <c r="C238" s="195" t="s">
        <v>202</v>
      </c>
      <c r="D238" s="195"/>
      <c r="E238" s="195"/>
      <c r="F238" s="195"/>
      <c r="G238" s="195"/>
      <c r="H238" s="195"/>
      <c r="I238" s="195"/>
    </row>
    <row r="240" spans="3:9">
      <c r="C240" s="203"/>
    </row>
  </sheetData>
  <mergeCells count="60">
    <mergeCell ref="C238:I238"/>
    <mergeCell ref="C214:I214"/>
    <mergeCell ref="C217:I217"/>
    <mergeCell ref="C218:I218"/>
    <mergeCell ref="D219:D220"/>
    <mergeCell ref="E219:F219"/>
    <mergeCell ref="G219:I219"/>
    <mergeCell ref="C190:I190"/>
    <mergeCell ref="C193:I193"/>
    <mergeCell ref="C194:I194"/>
    <mergeCell ref="D195:D196"/>
    <mergeCell ref="E195:F195"/>
    <mergeCell ref="G195:I195"/>
    <mergeCell ref="C166:I166"/>
    <mergeCell ref="C169:I169"/>
    <mergeCell ref="C170:I170"/>
    <mergeCell ref="D171:D172"/>
    <mergeCell ref="E171:F171"/>
    <mergeCell ref="G171:I171"/>
    <mergeCell ref="C141:I141"/>
    <mergeCell ref="C145:I145"/>
    <mergeCell ref="C146:I146"/>
    <mergeCell ref="D147:D148"/>
    <mergeCell ref="E147:F147"/>
    <mergeCell ref="G147:I147"/>
    <mergeCell ref="C117:I117"/>
    <mergeCell ref="C120:I120"/>
    <mergeCell ref="C121:I121"/>
    <mergeCell ref="D122:D123"/>
    <mergeCell ref="E122:F122"/>
    <mergeCell ref="G122:I122"/>
    <mergeCell ref="C96:I96"/>
    <mergeCell ref="C97:I97"/>
    <mergeCell ref="D98:D99"/>
    <mergeCell ref="E98:F98"/>
    <mergeCell ref="G98:I98"/>
    <mergeCell ref="C71:I71"/>
    <mergeCell ref="C72:I72"/>
    <mergeCell ref="D73:D74"/>
    <mergeCell ref="E73:F73"/>
    <mergeCell ref="G73:I73"/>
    <mergeCell ref="C92:I92"/>
    <mergeCell ref="C48:I48"/>
    <mergeCell ref="C49:I49"/>
    <mergeCell ref="D50:D51"/>
    <mergeCell ref="E50:F50"/>
    <mergeCell ref="G50:I50"/>
    <mergeCell ref="C68:I68"/>
    <mergeCell ref="C25:I25"/>
    <mergeCell ref="C26:I26"/>
    <mergeCell ref="D27:D28"/>
    <mergeCell ref="E27:F27"/>
    <mergeCell ref="G27:I27"/>
    <mergeCell ref="C45:I45"/>
    <mergeCell ref="C3:I3"/>
    <mergeCell ref="C4:I4"/>
    <mergeCell ref="D5:D6"/>
    <mergeCell ref="E5:F5"/>
    <mergeCell ref="G5:I5"/>
    <mergeCell ref="C23:I2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2011</oddHeader>
    <oddFooter>&amp;LTurismo de Tenerife&amp;R&amp;P</oddFooter>
  </headerFooter>
  <rowBreaks count="3" manualBreakCount="3">
    <brk id="117" max="16383" man="1"/>
    <brk id="167" max="16383" man="1"/>
    <brk id="214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Z56"/>
  <sheetViews>
    <sheetView showGridLines="0" zoomScaleNormal="100" workbookViewId="0"/>
  </sheetViews>
  <sheetFormatPr baseColWidth="10" defaultRowHeight="12.75"/>
  <cols>
    <col min="3" max="3" width="25.140625" customWidth="1"/>
    <col min="4" max="7" width="9.7109375" customWidth="1"/>
    <col min="8" max="9" width="12.140625" customWidth="1"/>
    <col min="10" max="14" width="9.7109375" customWidth="1"/>
    <col min="15" max="15" width="10.28515625" customWidth="1"/>
    <col min="16" max="21" width="11.42578125" hidden="1" customWidth="1"/>
    <col min="22" max="22" width="18" hidden="1" customWidth="1"/>
    <col min="23" max="23" width="20.28515625" hidden="1" customWidth="1"/>
    <col min="24" max="29" width="11.42578125" hidden="1" customWidth="1"/>
    <col min="30" max="30" width="19.42578125" hidden="1" customWidth="1"/>
    <col min="31" max="31" width="18.28515625" hidden="1" customWidth="1"/>
    <col min="32" max="47" width="11.42578125" customWidth="1"/>
    <col min="48" max="50" width="11.42578125" hidden="1" customWidth="1"/>
    <col min="51" max="51" width="11.140625" hidden="1" customWidth="1"/>
    <col min="52" max="52" width="11.42578125" hidden="1" customWidth="1"/>
    <col min="53" max="53" width="9.28515625" customWidth="1"/>
  </cols>
  <sheetData>
    <row r="2" spans="3:52" ht="32.25" customHeight="1"/>
    <row r="3" spans="3:52" ht="39.75" customHeight="1">
      <c r="C3" s="208" t="s">
        <v>246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</row>
    <row r="4" spans="3:52" ht="15" customHeight="1">
      <c r="C4" s="209"/>
      <c r="D4" s="210">
        <f>actualizaciones!A7</f>
        <v>2007</v>
      </c>
      <c r="E4" s="210"/>
      <c r="F4" s="211">
        <f>actualizaciones!B7</f>
        <v>2008</v>
      </c>
      <c r="G4" s="211"/>
      <c r="H4" s="210">
        <f>actualizaciones!C7</f>
        <v>2009</v>
      </c>
      <c r="I4" s="210"/>
      <c r="J4" s="212">
        <f>actualizaciones!D7</f>
        <v>2010</v>
      </c>
      <c r="K4" s="212"/>
      <c r="L4" s="14" t="str">
        <f>actualizaciones!$H$7</f>
        <v>var.08/07</v>
      </c>
      <c r="M4" s="14" t="str">
        <f>actualizaciones!$I$7</f>
        <v>var.09/08</v>
      </c>
      <c r="N4" s="156" t="str">
        <f>actualizaciones!$J$7</f>
        <v>var.10/09</v>
      </c>
      <c r="O4" s="156"/>
      <c r="P4" s="210" t="str">
        <f>actualizaciones!$E$7</f>
        <v>Invierno 08-09</v>
      </c>
      <c r="Q4" s="210"/>
      <c r="R4" s="156" t="str">
        <f>actualizaciones!$F$7</f>
        <v>Invierno 09-10</v>
      </c>
      <c r="S4" s="156"/>
      <c r="T4" s="210" t="str">
        <f>actualizaciones!$G$7</f>
        <v>Invierno 10-11</v>
      </c>
      <c r="U4" s="210"/>
      <c r="V4" s="14" t="s">
        <v>100</v>
      </c>
      <c r="W4" s="14" t="s">
        <v>247</v>
      </c>
      <c r="X4" s="210" t="str">
        <f>actualizaciones!$N$7</f>
        <v>I semestre 2009</v>
      </c>
      <c r="Y4" s="210"/>
      <c r="Z4" s="156" t="str">
        <f>actualizaciones!$O$7</f>
        <v>I semestre 2010</v>
      </c>
      <c r="AA4" s="156"/>
      <c r="AB4" s="210" t="str">
        <f>actualizaciones!$P$7</f>
        <v>I semestre 2011</v>
      </c>
      <c r="AC4" s="210"/>
      <c r="AD4" s="170" t="str">
        <f>actualizaciones!$Q$7</f>
        <v>Var. I semestre 10/09</v>
      </c>
      <c r="AE4" s="170" t="str">
        <f>actualizaciones!$R$7</f>
        <v>Var. I semestre 11/10</v>
      </c>
      <c r="AF4" s="156" t="s">
        <v>248</v>
      </c>
      <c r="AG4" s="156"/>
      <c r="AH4" s="156" t="s">
        <v>223</v>
      </c>
      <c r="AI4" s="156"/>
      <c r="AJ4" s="156" t="s">
        <v>51</v>
      </c>
      <c r="AK4" s="156"/>
      <c r="AL4" s="156" t="str">
        <f>actualizaciones!$W$7</f>
        <v>Var.10/09</v>
      </c>
      <c r="AM4" s="156"/>
      <c r="AN4" s="156" t="s">
        <v>55</v>
      </c>
      <c r="AO4" s="156"/>
      <c r="AP4" s="156" t="s">
        <v>53</v>
      </c>
      <c r="AQ4" s="156"/>
      <c r="AR4" s="156" t="s">
        <v>54</v>
      </c>
      <c r="AS4" s="156"/>
      <c r="AT4" s="156" t="s">
        <v>55</v>
      </c>
      <c r="AU4" s="156"/>
      <c r="AV4" s="212" t="str">
        <f>actualizaciones!Y7</f>
        <v>I trimestre 2010</v>
      </c>
      <c r="AW4" s="212"/>
      <c r="AX4" s="212" t="str">
        <f>actualizaciones!Z7</f>
        <v>I trimestre 2011</v>
      </c>
      <c r="AY4" s="212"/>
      <c r="AZ4" s="14" t="str">
        <f>actualizaciones!$AA$7</f>
        <v>Var.11/10</v>
      </c>
    </row>
    <row r="5" spans="3:52" ht="15" customHeight="1">
      <c r="C5" s="213"/>
      <c r="D5" s="213" t="s">
        <v>249</v>
      </c>
      <c r="E5" s="213" t="s">
        <v>250</v>
      </c>
      <c r="F5" s="214" t="s">
        <v>249</v>
      </c>
      <c r="G5" s="214" t="s">
        <v>250</v>
      </c>
      <c r="H5" s="213" t="s">
        <v>249</v>
      </c>
      <c r="I5" s="213" t="s">
        <v>250</v>
      </c>
      <c r="J5" s="215" t="s">
        <v>249</v>
      </c>
      <c r="K5" s="215" t="s">
        <v>250</v>
      </c>
      <c r="L5" s="214" t="s">
        <v>250</v>
      </c>
      <c r="M5" s="214" t="s">
        <v>250</v>
      </c>
      <c r="N5" s="214" t="s">
        <v>249</v>
      </c>
      <c r="O5" s="214" t="s">
        <v>250</v>
      </c>
      <c r="P5" s="213" t="s">
        <v>249</v>
      </c>
      <c r="Q5" s="213" t="s">
        <v>250</v>
      </c>
      <c r="R5" s="215" t="s">
        <v>249</v>
      </c>
      <c r="S5" s="215" t="s">
        <v>250</v>
      </c>
      <c r="T5" s="213" t="s">
        <v>249</v>
      </c>
      <c r="U5" s="213" t="s">
        <v>250</v>
      </c>
      <c r="V5" s="214" t="s">
        <v>250</v>
      </c>
      <c r="W5" s="214" t="s">
        <v>250</v>
      </c>
      <c r="X5" s="213" t="s">
        <v>249</v>
      </c>
      <c r="Y5" s="213" t="s">
        <v>250</v>
      </c>
      <c r="Z5" s="215" t="s">
        <v>249</v>
      </c>
      <c r="AA5" s="215" t="s">
        <v>250</v>
      </c>
      <c r="AB5" s="213" t="s">
        <v>249</v>
      </c>
      <c r="AC5" s="213" t="s">
        <v>250</v>
      </c>
      <c r="AD5" s="214" t="s">
        <v>250</v>
      </c>
      <c r="AE5" s="214" t="s">
        <v>250</v>
      </c>
      <c r="AF5" s="215" t="s">
        <v>249</v>
      </c>
      <c r="AG5" s="215" t="s">
        <v>250</v>
      </c>
      <c r="AH5" s="215" t="s">
        <v>249</v>
      </c>
      <c r="AI5" s="215" t="s">
        <v>250</v>
      </c>
      <c r="AJ5" s="215" t="s">
        <v>249</v>
      </c>
      <c r="AK5" s="215" t="s">
        <v>250</v>
      </c>
      <c r="AL5" s="215" t="s">
        <v>249</v>
      </c>
      <c r="AM5" s="214" t="s">
        <v>250</v>
      </c>
      <c r="AN5" s="215" t="s">
        <v>249</v>
      </c>
      <c r="AO5" s="214" t="s">
        <v>250</v>
      </c>
      <c r="AP5" s="215" t="s">
        <v>249</v>
      </c>
      <c r="AQ5" s="215" t="s">
        <v>250</v>
      </c>
      <c r="AR5" s="215" t="s">
        <v>249</v>
      </c>
      <c r="AS5" s="215" t="s">
        <v>250</v>
      </c>
      <c r="AT5" s="215" t="s">
        <v>249</v>
      </c>
      <c r="AU5" s="214" t="s">
        <v>250</v>
      </c>
      <c r="AV5" s="215" t="s">
        <v>249</v>
      </c>
      <c r="AW5" s="215" t="s">
        <v>250</v>
      </c>
      <c r="AX5" s="215" t="s">
        <v>249</v>
      </c>
      <c r="AY5" s="215" t="s">
        <v>250</v>
      </c>
      <c r="AZ5" s="214" t="s">
        <v>250</v>
      </c>
    </row>
    <row r="6" spans="3:52" ht="15" customHeight="1">
      <c r="C6" s="216" t="s">
        <v>81</v>
      </c>
      <c r="D6" s="16">
        <v>44.295302013422798</v>
      </c>
      <c r="E6" s="16">
        <v>55.704697986577202</v>
      </c>
      <c r="F6" s="217">
        <v>37.689969604863222</v>
      </c>
      <c r="G6" s="217">
        <v>62.006079027355625</v>
      </c>
      <c r="H6" s="16">
        <v>36.337209302325583</v>
      </c>
      <c r="I6" s="16">
        <v>63.372093023255815</v>
      </c>
      <c r="J6" s="217">
        <v>34.005763688760808</v>
      </c>
      <c r="K6" s="217">
        <v>65.129682997118152</v>
      </c>
      <c r="L6" s="218">
        <f>G6/E6-1</f>
        <v>0.11312117771999808</v>
      </c>
      <c r="M6" s="218">
        <f>I6/G6-1</f>
        <v>2.2030323757409986E-2</v>
      </c>
      <c r="N6" s="218">
        <f>J6/H6-1</f>
        <v>-6.4161383285302631E-2</v>
      </c>
      <c r="O6" s="218">
        <f>K6/I6-1</f>
        <v>2.7734447293974451E-2</v>
      </c>
      <c r="P6" s="16">
        <v>37.931034482758619</v>
      </c>
      <c r="Q6" s="16">
        <v>62.068965517241381</v>
      </c>
      <c r="R6" s="217">
        <v>31.097560975609756</v>
      </c>
      <c r="S6" s="217">
        <v>68.292682926829272</v>
      </c>
      <c r="T6" s="16">
        <v>43.653250773993811</v>
      </c>
      <c r="U6" s="16">
        <v>55.72755417956656</v>
      </c>
      <c r="V6" s="224">
        <f>S6/Q6-1</f>
        <v>0.10027100271002709</v>
      </c>
      <c r="W6" s="224">
        <f>U6/S6-1</f>
        <v>-0.18398938522777541</v>
      </c>
      <c r="X6" s="16">
        <v>40.298507462686565</v>
      </c>
      <c r="Y6" s="16">
        <v>59.701492537313435</v>
      </c>
      <c r="Z6" s="217">
        <v>31.313131313131311</v>
      </c>
      <c r="AA6" s="217">
        <v>68.181818181818187</v>
      </c>
      <c r="AB6" s="16">
        <v>46.486486486486484</v>
      </c>
      <c r="AC6" s="16">
        <v>52.972972972972975</v>
      </c>
      <c r="AD6" s="224">
        <f>AA6/Y6-1</f>
        <v>0.14204545454545459</v>
      </c>
      <c r="AE6" s="224">
        <f>AC6/AA6-1</f>
        <v>-0.22306306306306312</v>
      </c>
      <c r="AF6" s="16">
        <v>39.523809523809526</v>
      </c>
      <c r="AG6" s="16">
        <v>60.476190476190474</v>
      </c>
      <c r="AH6" s="16">
        <v>30.582524271844662</v>
      </c>
      <c r="AI6" s="16">
        <v>68.446601941747574</v>
      </c>
      <c r="AJ6" s="16">
        <v>45.5026455026455</v>
      </c>
      <c r="AK6" s="16">
        <v>53.968253968253968</v>
      </c>
      <c r="AL6" s="224">
        <f>AH6/AF6-1</f>
        <v>-0.22622528950754472</v>
      </c>
      <c r="AM6" s="224">
        <f>AI6/AG6-1</f>
        <v>0.13179420533598352</v>
      </c>
      <c r="AN6" s="224">
        <f>AJ6/AH6-1</f>
        <v>0.4878642815150751</v>
      </c>
      <c r="AO6" s="224">
        <f>AK6/AI6-1</f>
        <v>-0.21152763705955191</v>
      </c>
      <c r="AP6" s="16">
        <v>25</v>
      </c>
      <c r="AQ6" s="16">
        <v>66.666666666666671</v>
      </c>
      <c r="AR6" s="16">
        <v>0</v>
      </c>
      <c r="AS6" s="16">
        <v>100</v>
      </c>
      <c r="AT6" s="91">
        <f>IFERROR(AR6/AP6-1,"-")</f>
        <v>-1</v>
      </c>
      <c r="AU6" s="91">
        <f>IFERROR(AS6/AQ6-1,"-")</f>
        <v>0.5</v>
      </c>
      <c r="AV6" s="217">
        <v>30.927835051546392</v>
      </c>
      <c r="AW6" s="217">
        <v>68.55670103092784</v>
      </c>
      <c r="AX6" s="217">
        <v>48.447204968944099</v>
      </c>
      <c r="AY6" s="217">
        <v>50.931677018633543</v>
      </c>
      <c r="AZ6" s="225">
        <f>AY6/AW6-1</f>
        <v>-0.25708681641993181</v>
      </c>
    </row>
    <row r="7" spans="3:52" ht="15" customHeight="1">
      <c r="C7" s="216" t="s">
        <v>97</v>
      </c>
      <c r="D7" s="16" t="s">
        <v>94</v>
      </c>
      <c r="E7" s="16" t="s">
        <v>94</v>
      </c>
      <c r="F7" s="217">
        <v>7.1005917159763312</v>
      </c>
      <c r="G7" s="217">
        <v>76.331360946745562</v>
      </c>
      <c r="H7" s="16">
        <v>5.4216867469879517</v>
      </c>
      <c r="I7" s="16">
        <v>70.481927710843379</v>
      </c>
      <c r="J7" s="217">
        <v>4.2016806722689077</v>
      </c>
      <c r="K7" s="217">
        <v>84.033613445378151</v>
      </c>
      <c r="L7" s="218" t="s">
        <v>94</v>
      </c>
      <c r="M7" s="218">
        <f>I7/G7-1</f>
        <v>-7.663210983468749E-2</v>
      </c>
      <c r="N7" s="218">
        <f>J7/H7-1</f>
        <v>-0.22502334267040147</v>
      </c>
      <c r="O7" s="218">
        <f>K7/I7-1</f>
        <v>0.19227178050707461</v>
      </c>
      <c r="P7" s="16">
        <v>5.9322033898305087</v>
      </c>
      <c r="Q7" s="16">
        <v>73.728813559322035</v>
      </c>
      <c r="R7" s="217">
        <v>4.838709677419355</v>
      </c>
      <c r="S7" s="217">
        <v>79.032258064516128</v>
      </c>
      <c r="T7" s="16">
        <v>3.7037037037037037</v>
      </c>
      <c r="U7" s="16">
        <v>81.481481481481481</v>
      </c>
      <c r="V7" s="91">
        <f>S7/Q7-1</f>
        <v>7.1931776047460039E-2</v>
      </c>
      <c r="W7" s="91">
        <f>U7/S7-1</f>
        <v>3.0990173847316616E-2</v>
      </c>
      <c r="X7" s="16">
        <v>6.1855670103092786</v>
      </c>
      <c r="Y7" s="16">
        <v>70.103092783505161</v>
      </c>
      <c r="Z7" s="217">
        <v>5.3571428571428568</v>
      </c>
      <c r="AA7" s="217">
        <v>82.142857142857139</v>
      </c>
      <c r="AB7" s="16">
        <v>7.3170731707317076</v>
      </c>
      <c r="AC7" s="16">
        <v>75.609756097560975</v>
      </c>
      <c r="AD7" s="91">
        <f>AA7/Y7-1</f>
        <v>0.17174369747899143</v>
      </c>
      <c r="AE7" s="91">
        <f>AC7/AA7-1</f>
        <v>-7.9533404029692445E-2</v>
      </c>
      <c r="AF7" s="16">
        <v>5.6737588652482271</v>
      </c>
      <c r="AG7" s="16">
        <v>69.503546099290787</v>
      </c>
      <c r="AH7" s="16">
        <v>5.1546391752577323</v>
      </c>
      <c r="AI7" s="16">
        <v>83.505154639175259</v>
      </c>
      <c r="AJ7" s="16">
        <v>5.7971014492753623</v>
      </c>
      <c r="AK7" s="16">
        <v>78.260869565217391</v>
      </c>
      <c r="AL7" s="91">
        <f>AH7/AF7-1</f>
        <v>-9.149484536082475E-2</v>
      </c>
      <c r="AM7" s="91">
        <f>AI7/AG7-1</f>
        <v>0.20145171470650114</v>
      </c>
      <c r="AN7" s="91">
        <f>AJ7/AH7-1</f>
        <v>0.12463768115942031</v>
      </c>
      <c r="AO7" s="91">
        <f>AK7/AI7-1</f>
        <v>-6.2801932367149815E-2</v>
      </c>
      <c r="AP7" s="16">
        <v>4.0816326530612246</v>
      </c>
      <c r="AQ7" s="16">
        <v>87.755102040816325</v>
      </c>
      <c r="AR7" s="16">
        <v>5.882352941176471</v>
      </c>
      <c r="AS7" s="16">
        <v>79.411764705882348</v>
      </c>
      <c r="AT7" s="91">
        <f>IFERROR(AR7/AP7-1,"-")</f>
        <v>0.44117647058823528</v>
      </c>
      <c r="AU7" s="91">
        <f>IFERROR(AS7/AQ7-1,"-")</f>
        <v>-9.5075239398084821E-2</v>
      </c>
      <c r="AV7" s="217">
        <v>4.7619047619047619</v>
      </c>
      <c r="AW7" s="217">
        <v>90.476190476190482</v>
      </c>
      <c r="AX7" s="217">
        <v>6.8965517241379306</v>
      </c>
      <c r="AY7" s="217">
        <v>75.862068965517238</v>
      </c>
      <c r="AZ7" s="91">
        <f>AY7/AW7-1</f>
        <v>-0.16152450090744108</v>
      </c>
    </row>
    <row r="8" spans="3:52" ht="15" customHeight="1">
      <c r="C8" s="219" t="s">
        <v>79</v>
      </c>
      <c r="D8" s="16">
        <v>21.044007490636702</v>
      </c>
      <c r="E8" s="16">
        <v>78.675093632958806</v>
      </c>
      <c r="F8" s="217">
        <v>20.834406386814319</v>
      </c>
      <c r="G8" s="217">
        <v>78.805047643574554</v>
      </c>
      <c r="H8" s="16">
        <v>18.505060991435244</v>
      </c>
      <c r="I8" s="16">
        <v>81.209447184012461</v>
      </c>
      <c r="J8" s="217">
        <v>20.634108923548965</v>
      </c>
      <c r="K8" s="217">
        <v>78.931219636921497</v>
      </c>
      <c r="L8" s="218">
        <f>G8/E8-1</f>
        <v>1.6517808192515471E-3</v>
      </c>
      <c r="M8" s="218">
        <f>I8/G8-1</f>
        <v>3.0510730116079632E-2</v>
      </c>
      <c r="N8" s="218">
        <f>J8/H8-1</f>
        <v>0.11505219750959572</v>
      </c>
      <c r="O8" s="218">
        <f>K8/I8-1</f>
        <v>-2.8053725595850065E-2</v>
      </c>
      <c r="P8" s="16">
        <v>17.583834909716252</v>
      </c>
      <c r="Q8" s="16">
        <v>82.072226999140156</v>
      </c>
      <c r="R8" s="217">
        <v>18.395632087358251</v>
      </c>
      <c r="S8" s="217">
        <v>81.268374632507346</v>
      </c>
      <c r="T8" s="16">
        <v>16.599190283400809</v>
      </c>
      <c r="U8" s="16">
        <v>82.95096716149348</v>
      </c>
      <c r="V8" s="91">
        <f>S8/Q8-1</f>
        <v>-9.7944505227235412E-3</v>
      </c>
      <c r="W8" s="91">
        <f>U8/S8-1</f>
        <v>2.0704148896723451E-2</v>
      </c>
      <c r="X8" s="16">
        <v>18.478260869565219</v>
      </c>
      <c r="Y8" s="16">
        <v>81.141304347826093</v>
      </c>
      <c r="Z8" s="217">
        <v>20.890052356020941</v>
      </c>
      <c r="AA8" s="217">
        <v>78.7434554973822</v>
      </c>
      <c r="AB8" s="16">
        <v>22.137404580152673</v>
      </c>
      <c r="AC8" s="16">
        <v>77.644492911668479</v>
      </c>
      <c r="AD8" s="91">
        <f>AA8/Y8-1</f>
        <v>-2.9551519657178615E-2</v>
      </c>
      <c r="AE8" s="91">
        <f>AC8/AA8-1</f>
        <v>-1.3956240283997445E-2</v>
      </c>
      <c r="AF8" s="16">
        <v>18.736539842067479</v>
      </c>
      <c r="AG8" s="16">
        <v>80.940416367552046</v>
      </c>
      <c r="AH8" s="16">
        <v>22.368421052631579</v>
      </c>
      <c r="AI8" s="16">
        <v>77.25069252077563</v>
      </c>
      <c r="AJ8" s="16">
        <v>24.475524475524477</v>
      </c>
      <c r="AK8" s="16">
        <v>75.31468531468532</v>
      </c>
      <c r="AL8" s="91">
        <f>AH8/AF8-1</f>
        <v>0.19383948376688864</v>
      </c>
      <c r="AM8" s="91">
        <f>AI8/AG8-1</f>
        <v>-4.558567910030642E-2</v>
      </c>
      <c r="AN8" s="91">
        <f>AJ8/AH8-1</f>
        <v>9.4199917729329563E-2</v>
      </c>
      <c r="AO8" s="91">
        <f>AK8/AI8-1</f>
        <v>-2.5061357289057895E-2</v>
      </c>
      <c r="AP8" s="16">
        <v>26.332288401253919</v>
      </c>
      <c r="AQ8" s="16">
        <v>73.275862068965523</v>
      </c>
      <c r="AR8" s="16">
        <v>30.635838150289018</v>
      </c>
      <c r="AS8" s="16">
        <v>69.219653179190757</v>
      </c>
      <c r="AT8" s="91">
        <f>IFERROR(AR8/AP8-1,"-")</f>
        <v>0.16343242499311872</v>
      </c>
      <c r="AU8" s="91">
        <f>IFERROR(AS8/AQ8-1,"-")</f>
        <v>-5.5355321319279116E-2</v>
      </c>
      <c r="AV8" s="217">
        <v>18.181818181818183</v>
      </c>
      <c r="AW8" s="217">
        <v>81.295715778474403</v>
      </c>
      <c r="AX8" s="217">
        <v>17.009132420091323</v>
      </c>
      <c r="AY8" s="217">
        <v>82.534246575342465</v>
      </c>
      <c r="AZ8" s="91">
        <f>AY8/AW8-1</f>
        <v>1.5234883966616097E-2</v>
      </c>
    </row>
    <row r="9" spans="3:52" ht="15" customHeight="1">
      <c r="C9" s="220" t="s">
        <v>80</v>
      </c>
      <c r="D9" s="106">
        <v>39.375</v>
      </c>
      <c r="E9" s="106">
        <v>60</v>
      </c>
      <c r="F9" s="217">
        <v>30.837004405286343</v>
      </c>
      <c r="G9" s="217">
        <v>69.162995594713649</v>
      </c>
      <c r="H9" s="106">
        <v>28.504672897196262</v>
      </c>
      <c r="I9" s="106">
        <v>70.09345794392523</v>
      </c>
      <c r="J9" s="217">
        <v>34.090909090909093</v>
      </c>
      <c r="K9" s="217">
        <v>65.340909090909093</v>
      </c>
      <c r="L9" s="218">
        <f>G9/E9-1</f>
        <v>0.15271659324522746</v>
      </c>
      <c r="M9" s="218">
        <f>I9/G9-1</f>
        <v>1.3453181737008268E-2</v>
      </c>
      <c r="N9" s="218">
        <f>J9/H9-1</f>
        <v>0.1959761549925485</v>
      </c>
      <c r="O9" s="218">
        <f>K9/I9-1</f>
        <v>-6.7803030303030254E-2</v>
      </c>
      <c r="P9" s="106">
        <v>27.391304347826086</v>
      </c>
      <c r="Q9" s="106">
        <v>72.173913043478265</v>
      </c>
      <c r="R9" s="217">
        <v>31.313131313131311</v>
      </c>
      <c r="S9" s="217">
        <v>67.171717171717177</v>
      </c>
      <c r="T9" s="106">
        <v>36.904761904761905</v>
      </c>
      <c r="U9" s="106">
        <v>62.5</v>
      </c>
      <c r="V9" s="91">
        <f>S9/Q9-1</f>
        <v>-6.9307533162954793E-2</v>
      </c>
      <c r="W9" s="91">
        <f>U9/S9-1</f>
        <v>-6.9548872180451249E-2</v>
      </c>
      <c r="X9" s="106">
        <v>27.272727272727273</v>
      </c>
      <c r="Y9" s="106">
        <v>71.900826446280988</v>
      </c>
      <c r="Z9" s="217">
        <v>33.333333333333336</v>
      </c>
      <c r="AA9" s="217">
        <v>65.765765765765764</v>
      </c>
      <c r="AB9" s="106">
        <v>40.74074074074074</v>
      </c>
      <c r="AC9" s="106">
        <v>58.518518518518519</v>
      </c>
      <c r="AD9" s="91">
        <f>AA9/Y9-1</f>
        <v>-8.5326706016361165E-2</v>
      </c>
      <c r="AE9" s="91">
        <f>AC9/AA9-1</f>
        <v>-0.11019786910197871</v>
      </c>
      <c r="AF9" s="106">
        <v>28.571428571428573</v>
      </c>
      <c r="AG9" s="106">
        <v>70.634920634920633</v>
      </c>
      <c r="AH9" s="106">
        <v>33.884297520661157</v>
      </c>
      <c r="AI9" s="106">
        <v>65.289256198347104</v>
      </c>
      <c r="AJ9" s="106">
        <v>41.496598639455783</v>
      </c>
      <c r="AK9" s="106">
        <v>57.823129251700678</v>
      </c>
      <c r="AL9" s="91">
        <f>AH9/AF9-1</f>
        <v>0.18595041322314043</v>
      </c>
      <c r="AM9" s="91">
        <f>AI9/AG9-1</f>
        <v>-7.5680193146996033E-2</v>
      </c>
      <c r="AN9" s="91">
        <f>AJ9/AH9-1</f>
        <v>0.22465571594491451</v>
      </c>
      <c r="AO9" s="91">
        <f>AK9/AI9-1</f>
        <v>-0.11435460260053387</v>
      </c>
      <c r="AP9" s="106">
        <v>36.363636363636367</v>
      </c>
      <c r="AQ9" s="106">
        <v>63.636363636363633</v>
      </c>
      <c r="AR9" s="106">
        <v>45</v>
      </c>
      <c r="AS9" s="106">
        <v>55</v>
      </c>
      <c r="AT9" s="91">
        <f>IFERROR(AR9/AP9-1,"-")</f>
        <v>0.23749999999999982</v>
      </c>
      <c r="AU9" s="91">
        <f>IFERROR(AS9/AQ9-1,"-")</f>
        <v>-0.13571428571428568</v>
      </c>
      <c r="AV9" s="217">
        <v>32.258064516129032</v>
      </c>
      <c r="AW9" s="217">
        <v>67.741935483870961</v>
      </c>
      <c r="AX9" s="217">
        <v>37.623762376237622</v>
      </c>
      <c r="AY9" s="217">
        <v>61.386138613861384</v>
      </c>
      <c r="AZ9" s="91">
        <f>AY9/AW9-1</f>
        <v>-9.382366808109377E-2</v>
      </c>
    </row>
    <row r="10" spans="3:52" ht="15" customHeight="1">
      <c r="C10" s="219" t="s">
        <v>224</v>
      </c>
      <c r="D10" s="16">
        <v>54.729729729729698</v>
      </c>
      <c r="E10" s="16">
        <v>45.270270270270302</v>
      </c>
      <c r="F10" s="217">
        <v>34.759358288770052</v>
      </c>
      <c r="G10" s="217">
        <v>65.240641711229941</v>
      </c>
      <c r="H10" s="16">
        <v>42.58064516129032</v>
      </c>
      <c r="I10" s="16">
        <v>56.774193548387096</v>
      </c>
      <c r="J10" s="217">
        <v>33.720930232558139</v>
      </c>
      <c r="K10" s="217">
        <v>66.279069767441854</v>
      </c>
      <c r="L10" s="218">
        <f>G10/E10-1</f>
        <v>0.44113656317343652</v>
      </c>
      <c r="M10" s="218">
        <f>I10/G10-1</f>
        <v>-0.12977260708619776</v>
      </c>
      <c r="N10" s="218">
        <f>J10/H10-1</f>
        <v>-0.20806906272022552</v>
      </c>
      <c r="O10" s="218">
        <f>K10/I10-1</f>
        <v>0.16741543340380538</v>
      </c>
      <c r="P10" s="16">
        <v>38.524590163934427</v>
      </c>
      <c r="Q10" s="16">
        <v>61.475409836065573</v>
      </c>
      <c r="R10" s="217">
        <v>44.247787610619469</v>
      </c>
      <c r="S10" s="217">
        <v>55.752212389380531</v>
      </c>
      <c r="T10" s="16">
        <v>30</v>
      </c>
      <c r="U10" s="16">
        <v>70</v>
      </c>
      <c r="V10" s="91">
        <f>S10/Q10-1</f>
        <v>-9.309734513274337E-2</v>
      </c>
      <c r="W10" s="91">
        <f>U10/S10-1</f>
        <v>0.25555555555555554</v>
      </c>
      <c r="X10" s="16">
        <v>33.333333333333336</v>
      </c>
      <c r="Y10" s="16">
        <v>65.476190476190482</v>
      </c>
      <c r="Z10" s="217">
        <v>36.79245283018868</v>
      </c>
      <c r="AA10" s="217">
        <v>63.20754716981132</v>
      </c>
      <c r="AB10" s="16">
        <v>34.848484848484851</v>
      </c>
      <c r="AC10" s="16">
        <v>65.151515151515156</v>
      </c>
      <c r="AD10" s="91">
        <f>AA10/Y10-1</f>
        <v>-3.4648370497427194E-2</v>
      </c>
      <c r="AE10" s="91">
        <f>AC10/AA10-1</f>
        <v>3.0755314337403972E-2</v>
      </c>
      <c r="AF10" s="16">
        <v>37.5</v>
      </c>
      <c r="AG10" s="16">
        <v>61.607142857142854</v>
      </c>
      <c r="AH10" s="16">
        <v>35.507246376811594</v>
      </c>
      <c r="AI10" s="16">
        <v>64.492753623188406</v>
      </c>
      <c r="AJ10" s="16">
        <v>38.541666666666664</v>
      </c>
      <c r="AK10" s="16">
        <v>61.458333333333336</v>
      </c>
      <c r="AL10" s="91">
        <f>AH10/AF10-1</f>
        <v>-5.3140096618357502E-2</v>
      </c>
      <c r="AM10" s="91">
        <f>AI10/AG10-1</f>
        <v>4.683889939088437E-2</v>
      </c>
      <c r="AN10" s="91">
        <f>AJ10/AH10-1</f>
        <v>8.5459183673469274E-2</v>
      </c>
      <c r="AO10" s="91">
        <f>AK10/AI10-1</f>
        <v>-4.7050561797752799E-2</v>
      </c>
      <c r="AP10" s="16">
        <v>32.653061224489797</v>
      </c>
      <c r="AQ10" s="16">
        <v>67.34693877551021</v>
      </c>
      <c r="AR10" s="16">
        <v>46.875</v>
      </c>
      <c r="AS10" s="16">
        <v>53.125</v>
      </c>
      <c r="AT10" s="91">
        <f>IFERROR(AR10/AP10-1,"-")</f>
        <v>0.435546875</v>
      </c>
      <c r="AU10" s="91">
        <f>IFERROR(AS10/AQ10-1,"-")</f>
        <v>-0.21117424242424254</v>
      </c>
      <c r="AV10" s="217">
        <v>38.805970149253731</v>
      </c>
      <c r="AW10" s="217">
        <v>61.194029850746269</v>
      </c>
      <c r="AX10" s="217">
        <v>33.333333333333336</v>
      </c>
      <c r="AY10" s="217">
        <v>66.666666666666671</v>
      </c>
      <c r="AZ10" s="91">
        <f>AY10/AW10-1</f>
        <v>8.9430894308943243E-2</v>
      </c>
    </row>
    <row r="11" spans="3:52" ht="15" customHeight="1">
      <c r="C11" s="219" t="s">
        <v>84</v>
      </c>
      <c r="D11" s="16">
        <v>33.3333333333333</v>
      </c>
      <c r="E11" s="16">
        <v>66.6666666666667</v>
      </c>
      <c r="F11" s="217">
        <v>35.887096774193552</v>
      </c>
      <c r="G11" s="217">
        <v>64.112903225806448</v>
      </c>
      <c r="H11" s="16">
        <v>34.384858044164041</v>
      </c>
      <c r="I11" s="16">
        <v>65.299684542586746</v>
      </c>
      <c r="J11" s="217">
        <v>31.446540880503143</v>
      </c>
      <c r="K11" s="217">
        <v>68.23899371069183</v>
      </c>
      <c r="L11" s="218">
        <f>G11/E11-1</f>
        <v>-3.8306451612903802E-2</v>
      </c>
      <c r="M11" s="218">
        <f>I11/G11-1</f>
        <v>1.851080292839713E-2</v>
      </c>
      <c r="N11" s="218">
        <f>J11/H11-1</f>
        <v>-8.5453811089954534E-2</v>
      </c>
      <c r="O11" s="218">
        <f>K11/I11-1</f>
        <v>4.5012608999483561E-2</v>
      </c>
      <c r="P11" s="16">
        <v>29.09090909090909</v>
      </c>
      <c r="Q11" s="16">
        <v>70.909090909090907</v>
      </c>
      <c r="R11" s="217">
        <v>29.081632653061224</v>
      </c>
      <c r="S11" s="217">
        <v>70.91836734693878</v>
      </c>
      <c r="T11" s="16">
        <v>26.576576576576578</v>
      </c>
      <c r="U11" s="16">
        <v>72.972972972972968</v>
      </c>
      <c r="V11" s="91">
        <f>S11/Q11-1</f>
        <v>1.308215593931461E-4</v>
      </c>
      <c r="W11" s="91">
        <f>U11/S11-1</f>
        <v>2.8971417460625926E-2</v>
      </c>
      <c r="X11" s="16">
        <v>36.241610738255034</v>
      </c>
      <c r="Y11" s="16">
        <v>63.758389261744966</v>
      </c>
      <c r="Z11" s="217">
        <v>37.662337662337663</v>
      </c>
      <c r="AA11" s="217">
        <v>62.337662337662337</v>
      </c>
      <c r="AB11" s="16">
        <v>39.634146341463413</v>
      </c>
      <c r="AC11" s="16">
        <v>59.756097560975611</v>
      </c>
      <c r="AD11" s="91">
        <f>AA11/Y11-1</f>
        <v>-2.2282980177717016E-2</v>
      </c>
      <c r="AE11" s="91">
        <f>AC11/AA11-1</f>
        <v>-4.1412601626016232E-2</v>
      </c>
      <c r="AF11" s="16">
        <v>38.938053097345133</v>
      </c>
      <c r="AG11" s="16">
        <v>60.619469026548671</v>
      </c>
      <c r="AH11" s="16">
        <v>39.810426540284361</v>
      </c>
      <c r="AI11" s="16">
        <v>60.189573459715639</v>
      </c>
      <c r="AJ11" s="16">
        <v>42.570281124497996</v>
      </c>
      <c r="AK11" s="16">
        <v>57.028112449799195</v>
      </c>
      <c r="AL11" s="91">
        <f>AH11/AF11-1</f>
        <v>2.2404136148211906E-2</v>
      </c>
      <c r="AM11" s="91">
        <f>AI11/AG11-1</f>
        <v>-7.0917078908222519E-3</v>
      </c>
      <c r="AN11" s="91">
        <f>AJ11/AH11-1</f>
        <v>6.9324918722509121E-2</v>
      </c>
      <c r="AO11" s="91">
        <f>AK11/AI11-1</f>
        <v>-5.2525060873414908E-2</v>
      </c>
      <c r="AP11" s="16">
        <v>45.333333333333336</v>
      </c>
      <c r="AQ11" s="16">
        <v>54.666666666666664</v>
      </c>
      <c r="AR11" s="16">
        <v>48.113207547169814</v>
      </c>
      <c r="AS11" s="16">
        <v>51.886792452830186</v>
      </c>
      <c r="AT11" s="91">
        <f>IFERROR(AR11/AP11-1,"-")</f>
        <v>6.1320754716981174E-2</v>
      </c>
      <c r="AU11" s="91">
        <f>IFERROR(AS11/AQ11-1,"-")</f>
        <v>-5.0851357570179445E-2</v>
      </c>
      <c r="AV11" s="217">
        <v>33.333333333333336</v>
      </c>
      <c r="AW11" s="217">
        <v>66.666666666666671</v>
      </c>
      <c r="AX11" s="217">
        <v>32.89473684210526</v>
      </c>
      <c r="AY11" s="217">
        <v>67.10526315789474</v>
      </c>
      <c r="AZ11" s="91">
        <f>AY11/AW11-1</f>
        <v>6.5789473684210176E-3</v>
      </c>
    </row>
    <row r="12" spans="3:52" ht="15" customHeight="1">
      <c r="C12" s="221" t="s">
        <v>88</v>
      </c>
      <c r="D12" s="22">
        <v>41.227272727272698</v>
      </c>
      <c r="E12" s="22">
        <v>58.090909090909101</v>
      </c>
      <c r="F12" s="22">
        <v>40.836363636363636</v>
      </c>
      <c r="G12" s="22">
        <v>58.663636363636364</v>
      </c>
      <c r="H12" s="22">
        <v>37.590909090909093</v>
      </c>
      <c r="I12" s="22">
        <v>61.654545454545456</v>
      </c>
      <c r="J12" s="22">
        <v>38.618181818181817</v>
      </c>
      <c r="K12" s="22">
        <v>60.863636363636367</v>
      </c>
      <c r="L12" s="119">
        <f>G12/E12-1</f>
        <v>9.8591549295772296E-3</v>
      </c>
      <c r="M12" s="119">
        <f>I12/G12-1</f>
        <v>5.0984038431737266E-2</v>
      </c>
      <c r="N12" s="119">
        <f>J12/H12-1</f>
        <v>2.7327690447400244E-2</v>
      </c>
      <c r="O12" s="119">
        <f>K12/I12-1</f>
        <v>-1.2828074314361504E-2</v>
      </c>
      <c r="P12" s="22">
        <v>33.692077727952167</v>
      </c>
      <c r="Q12" s="22">
        <v>65.50074738415546</v>
      </c>
      <c r="R12" s="22">
        <v>32.707613755819189</v>
      </c>
      <c r="S12" s="22">
        <v>66.706712719627575</v>
      </c>
      <c r="T12" s="22">
        <v>35.107535200371345</v>
      </c>
      <c r="U12" s="22">
        <v>64.366393315797623</v>
      </c>
      <c r="V12" s="222">
        <f>S12/Q12-1</f>
        <v>1.8411474427906027E-2</v>
      </c>
      <c r="W12" s="222">
        <f>U12/S12-1</f>
        <v>-3.5083716591858716E-2</v>
      </c>
      <c r="X12" s="22">
        <v>36.387240356083083</v>
      </c>
      <c r="Y12" s="22">
        <v>62.685459940652819</v>
      </c>
      <c r="Z12" s="22">
        <v>37.02747556702932</v>
      </c>
      <c r="AA12" s="22">
        <v>62.437765074681913</v>
      </c>
      <c r="AB12" s="22">
        <v>40.079066265060241</v>
      </c>
      <c r="AC12" s="22">
        <v>59.450301204819276</v>
      </c>
      <c r="AD12" s="222">
        <f>AA12/Y12-1</f>
        <v>-3.9513926547785072E-3</v>
      </c>
      <c r="AE12" s="222">
        <f>AC12/AA12-1</f>
        <v>-4.7847066055124232E-2</v>
      </c>
      <c r="AF12" s="22">
        <v>39.777859148053217</v>
      </c>
      <c r="AG12" s="22">
        <v>59.379958501159528</v>
      </c>
      <c r="AH12" s="22">
        <v>40.752884031572556</v>
      </c>
      <c r="AI12" s="22">
        <v>58.712811171827568</v>
      </c>
      <c r="AJ12" s="22">
        <v>43.35096567843523</v>
      </c>
      <c r="AK12" s="22">
        <v>56.218477057448638</v>
      </c>
      <c r="AL12" s="222">
        <f>AH12/AF12-1</f>
        <v>2.4511748605934081E-2</v>
      </c>
      <c r="AM12" s="222">
        <f>AI12/AG12-1</f>
        <v>-1.1235227274854598E-2</v>
      </c>
      <c r="AN12" s="222">
        <f>AJ12/AH12-1</f>
        <v>6.375209285433292E-2</v>
      </c>
      <c r="AO12" s="222">
        <f>AK12/AI12-1</f>
        <v>-4.2483643085647338E-2</v>
      </c>
      <c r="AP12" s="22">
        <v>47.485412614615171</v>
      </c>
      <c r="AQ12" s="22">
        <v>52.042233953876078</v>
      </c>
      <c r="AR12" s="22">
        <v>49.217677738127918</v>
      </c>
      <c r="AS12" s="22">
        <v>50.480373318693381</v>
      </c>
      <c r="AT12" s="83">
        <f>IFERROR(AR12/AP12-1,"-")</f>
        <v>3.6479942536701948E-2</v>
      </c>
      <c r="AU12" s="83">
        <f>IFERROR(AS12/AQ12-1,"-")</f>
        <v>-3.0011406438988364E-2</v>
      </c>
      <c r="AV12" s="22">
        <v>32.456747404844293</v>
      </c>
      <c r="AW12" s="22">
        <v>67.024221453287197</v>
      </c>
      <c r="AX12" s="22">
        <v>36.210762331838566</v>
      </c>
      <c r="AY12" s="22">
        <v>63.191330343796714</v>
      </c>
      <c r="AZ12" s="223">
        <f>AY12/AW12-1</f>
        <v>-5.7186656202516728E-2</v>
      </c>
    </row>
    <row r="13" spans="3:52" ht="15" customHeight="1">
      <c r="C13" s="219" t="s">
        <v>82</v>
      </c>
      <c r="D13" s="16">
        <v>43.2900432900433</v>
      </c>
      <c r="E13" s="16">
        <v>56.601731601731601</v>
      </c>
      <c r="F13" s="217">
        <v>35.957066189624328</v>
      </c>
      <c r="G13" s="217">
        <v>63.864042933810374</v>
      </c>
      <c r="H13" s="16">
        <v>34.098639455782312</v>
      </c>
      <c r="I13" s="16">
        <v>65.476190476190482</v>
      </c>
      <c r="J13" s="217">
        <v>33.861386138613859</v>
      </c>
      <c r="K13" s="217">
        <v>65.346534653465341</v>
      </c>
      <c r="L13" s="218">
        <f>G13/E13-1</f>
        <v>0.12830546215756766</v>
      </c>
      <c r="M13" s="218">
        <f>I13/G13-1</f>
        <v>2.5243430705615744E-2</v>
      </c>
      <c r="N13" s="218">
        <f>J13/H13-1</f>
        <v>-6.9578528925211547E-3</v>
      </c>
      <c r="O13" s="218">
        <f>K13/I13-1</f>
        <v>-1.980198019802204E-3</v>
      </c>
      <c r="P13" s="16">
        <v>33.768494342906877</v>
      </c>
      <c r="Q13" s="16">
        <v>66.057441253263704</v>
      </c>
      <c r="R13" s="217">
        <v>31.874405328258803</v>
      </c>
      <c r="S13" s="217">
        <v>67.364414843006656</v>
      </c>
      <c r="T13" s="16">
        <v>41.170323928944619</v>
      </c>
      <c r="U13" s="16">
        <v>58.202716823406476</v>
      </c>
      <c r="V13" s="91">
        <f>S13/Q13-1</f>
        <v>1.9785410469231213E-2</v>
      </c>
      <c r="W13" s="91">
        <f>U13/S13-1</f>
        <v>-0.13600204263559024</v>
      </c>
      <c r="X13" s="16">
        <v>35.362318840579711</v>
      </c>
      <c r="Y13" s="16">
        <v>64.347826086956516</v>
      </c>
      <c r="Z13" s="217">
        <v>32.736156351791529</v>
      </c>
      <c r="AA13" s="217">
        <v>66.44951140065146</v>
      </c>
      <c r="AB13" s="16">
        <v>45.482866043613704</v>
      </c>
      <c r="AC13" s="16">
        <v>53.738317757009348</v>
      </c>
      <c r="AD13" s="91">
        <f>AA13/Y13-1</f>
        <v>3.266132582093495E-2</v>
      </c>
      <c r="AE13" s="91">
        <f>AC13/AA13-1</f>
        <v>-0.19129100238226115</v>
      </c>
      <c r="AF13" s="16">
        <v>35.900962861072905</v>
      </c>
      <c r="AG13" s="16">
        <v>63.823933975240713</v>
      </c>
      <c r="AH13" s="16">
        <v>32.970451010886471</v>
      </c>
      <c r="AI13" s="16">
        <v>66.096423017107313</v>
      </c>
      <c r="AJ13" s="16">
        <v>45.494830132939441</v>
      </c>
      <c r="AK13" s="16">
        <v>53.766617429837517</v>
      </c>
      <c r="AL13" s="91">
        <f>AH13/AF13-1</f>
        <v>-8.1627667244656643E-2</v>
      </c>
      <c r="AM13" s="91">
        <f>AI13/AG13-1</f>
        <v>3.5605593393039259E-2</v>
      </c>
      <c r="AN13" s="91">
        <f>AJ13/AH13-1</f>
        <v>0.37986678186226697</v>
      </c>
      <c r="AO13" s="91">
        <f>AK13/AI13-1</f>
        <v>-0.18654270570857601</v>
      </c>
      <c r="AP13" s="16">
        <v>41.463414634146339</v>
      </c>
      <c r="AQ13" s="16">
        <v>56.097560975609753</v>
      </c>
      <c r="AR13" s="16">
        <v>50.877192982456137</v>
      </c>
      <c r="AS13" s="16">
        <v>49.122807017543863</v>
      </c>
      <c r="AT13" s="91">
        <f>IFERROR(AR13/AP13-1,"-")</f>
        <v>0.22703818369453033</v>
      </c>
      <c r="AU13" s="91">
        <f>IFERROR(AS13/AQ13-1,"-")</f>
        <v>-0.12433257055682678</v>
      </c>
      <c r="AV13" s="217">
        <v>32.136752136752136</v>
      </c>
      <c r="AW13" s="217">
        <v>67.179487179487182</v>
      </c>
      <c r="AX13" s="217">
        <v>45.783132530120483</v>
      </c>
      <c r="AY13" s="217">
        <v>53.413654618473899</v>
      </c>
      <c r="AZ13" s="91">
        <f>AY13/AW13-1</f>
        <v>-0.20491124804561756</v>
      </c>
    </row>
    <row r="14" spans="3:52" ht="15" customHeight="1">
      <c r="C14" s="219" t="s">
        <v>95</v>
      </c>
      <c r="D14" s="16">
        <v>53.849518810148702</v>
      </c>
      <c r="E14" s="16">
        <v>43.5258092738408</v>
      </c>
      <c r="F14" s="217">
        <v>53.154952076677318</v>
      </c>
      <c r="G14" s="217">
        <v>45.367412140575077</v>
      </c>
      <c r="H14" s="16">
        <v>47.323835194455143</v>
      </c>
      <c r="I14" s="16">
        <v>50.442818636888717</v>
      </c>
      <c r="J14" s="217">
        <v>48.389630793401416</v>
      </c>
      <c r="K14" s="217">
        <v>50.7069913589945</v>
      </c>
      <c r="L14" s="218">
        <f>G14/E14-1</f>
        <v>4.2310594506075994E-2</v>
      </c>
      <c r="M14" s="218">
        <f>I14/G14-1</f>
        <v>0.1118733967145189</v>
      </c>
      <c r="N14" s="218">
        <f>J14/H14-1</f>
        <v>2.2521327668539204E-2</v>
      </c>
      <c r="O14" s="218">
        <f>K14/I14-1</f>
        <v>5.2370729718222986E-3</v>
      </c>
      <c r="P14" s="16">
        <v>38.913624220837043</v>
      </c>
      <c r="Q14" s="16">
        <v>57.52448797862867</v>
      </c>
      <c r="R14" s="217">
        <v>41.77433247200689</v>
      </c>
      <c r="S14" s="217">
        <v>56.847545219638242</v>
      </c>
      <c r="T14" s="16">
        <v>38.025415444770282</v>
      </c>
      <c r="U14" s="16">
        <v>60.801564027370482</v>
      </c>
      <c r="V14" s="91">
        <f>S14/Q14-1</f>
        <v>-1.1767905856753136E-2</v>
      </c>
      <c r="W14" s="91">
        <f>U14/S14-1</f>
        <v>6.9554785390562479E-2</v>
      </c>
      <c r="X14" s="16">
        <v>41.6</v>
      </c>
      <c r="Y14" s="16">
        <v>55.288888888888891</v>
      </c>
      <c r="Z14" s="217">
        <v>46.088435374149661</v>
      </c>
      <c r="AA14" s="217">
        <v>52.976190476190474</v>
      </c>
      <c r="AB14" s="16">
        <v>40.669371196754561</v>
      </c>
      <c r="AC14" s="16">
        <v>58.316430020283974</v>
      </c>
      <c r="AD14" s="91">
        <f>AA14/Y14-1</f>
        <v>-4.1829352319706081E-2</v>
      </c>
      <c r="AE14" s="91">
        <f>AC14/AA14-1</f>
        <v>0.10080452173120324</v>
      </c>
      <c r="AF14" s="16">
        <v>48.592870544090054</v>
      </c>
      <c r="AG14" s="16">
        <v>49.061913696060039</v>
      </c>
      <c r="AH14" s="16">
        <v>50.278035217794255</v>
      </c>
      <c r="AI14" s="16">
        <v>48.841519925857277</v>
      </c>
      <c r="AJ14" s="16">
        <v>46.651660101294318</v>
      </c>
      <c r="AK14" s="16">
        <v>52.335396736072035</v>
      </c>
      <c r="AL14" s="91">
        <f>AH14/AF14-1</f>
        <v>3.4679257570823907E-2</v>
      </c>
      <c r="AM14" s="91">
        <f>AI14/AG14-1</f>
        <v>-4.4921560045151354E-3</v>
      </c>
      <c r="AN14" s="91">
        <f>AJ14/AH14-1</f>
        <v>-7.2126428584394997E-2</v>
      </c>
      <c r="AO14" s="91">
        <f>AK14/AI14-1</f>
        <v>7.1534973021285087E-2</v>
      </c>
      <c r="AP14" s="16">
        <v>54.105090311986864</v>
      </c>
      <c r="AQ14" s="16">
        <v>45.155993431855499</v>
      </c>
      <c r="AR14" s="16">
        <v>52.631578947368418</v>
      </c>
      <c r="AS14" s="16">
        <v>46.457489878542511</v>
      </c>
      <c r="AT14" s="91">
        <f>IFERROR(AR14/AP14-1,"-")</f>
        <v>-2.7234246465937306E-2</v>
      </c>
      <c r="AU14" s="91">
        <f>IFERROR(AS14/AQ14-1,"-")</f>
        <v>2.8822230401177817E-2</v>
      </c>
      <c r="AV14" s="217">
        <v>39.573459715639814</v>
      </c>
      <c r="AW14" s="217">
        <v>59.952606635071092</v>
      </c>
      <c r="AX14" s="217">
        <v>36.049382716049379</v>
      </c>
      <c r="AY14" s="217">
        <v>62.222222222222221</v>
      </c>
      <c r="AZ14" s="91">
        <f>AY14/AW14-1</f>
        <v>3.7856829161176941E-2</v>
      </c>
    </row>
    <row r="15" spans="3:52" ht="15" customHeight="1">
      <c r="C15" s="216" t="s">
        <v>92</v>
      </c>
      <c r="D15" s="16" t="s">
        <v>94</v>
      </c>
      <c r="E15" s="16" t="s">
        <v>94</v>
      </c>
      <c r="F15" s="217">
        <v>56.488222698072803</v>
      </c>
      <c r="G15" s="217">
        <v>43.126338329764451</v>
      </c>
      <c r="H15" s="16">
        <v>50.18510900863842</v>
      </c>
      <c r="I15" s="16">
        <v>49.074454956807898</v>
      </c>
      <c r="J15" s="217">
        <v>50.556242274412853</v>
      </c>
      <c r="K15" s="217">
        <v>49.072929542645241</v>
      </c>
      <c r="L15" s="218" t="s">
        <v>94</v>
      </c>
      <c r="M15" s="218">
        <f>I15/G15-1</f>
        <v>0.13792306180880298</v>
      </c>
      <c r="N15" s="218">
        <f>J15/H15-1</f>
        <v>7.3952866319479948E-3</v>
      </c>
      <c r="O15" s="218">
        <f>K15/I15-1</f>
        <v>-3.1083669986720075E-5</v>
      </c>
      <c r="P15" s="16">
        <v>42.786069651741293</v>
      </c>
      <c r="Q15" s="16">
        <v>55.621890547263682</v>
      </c>
      <c r="R15" s="217">
        <v>43.858052775250229</v>
      </c>
      <c r="S15" s="217">
        <v>55.595996360327568</v>
      </c>
      <c r="T15" s="16">
        <v>39.93808049535604</v>
      </c>
      <c r="U15" s="16">
        <v>59.649122807017541</v>
      </c>
      <c r="V15" s="91">
        <f>S15/Q15-1</f>
        <v>-4.6553949679417617E-4</v>
      </c>
      <c r="W15" s="91">
        <f>U15/S15-1</f>
        <v>7.2903207281706628E-2</v>
      </c>
      <c r="X15" s="16">
        <v>44.941634241245133</v>
      </c>
      <c r="Y15" s="16">
        <v>53.891050583657588</v>
      </c>
      <c r="Z15" s="217">
        <v>48.125</v>
      </c>
      <c r="AA15" s="217">
        <v>51.517857142857146</v>
      </c>
      <c r="AB15" s="16">
        <v>42.116402116402114</v>
      </c>
      <c r="AC15" s="16">
        <v>57.566137566137563</v>
      </c>
      <c r="AD15" s="91">
        <f>AA15/Y15-1</f>
        <v>-4.4036874677668814E-2</v>
      </c>
      <c r="AE15" s="91">
        <f>AC15/AA15-1</f>
        <v>0.11740163039989726</v>
      </c>
      <c r="AF15" s="16">
        <v>51.632345554997485</v>
      </c>
      <c r="AG15" s="16">
        <v>47.614264188849823</v>
      </c>
      <c r="AH15" s="16">
        <v>52.401746724890828</v>
      </c>
      <c r="AI15" s="16">
        <v>47.21009218825813</v>
      </c>
      <c r="AJ15" s="16">
        <v>48.302107728337234</v>
      </c>
      <c r="AK15" s="16">
        <v>51.288056206088996</v>
      </c>
      <c r="AL15" s="91">
        <f>AH15/AF15-1</f>
        <v>1.4901534331300148E-2</v>
      </c>
      <c r="AM15" s="91">
        <f>AI15/AG15-1</f>
        <v>-8.4884646959710874E-3</v>
      </c>
      <c r="AN15" s="91">
        <f>AJ15/AH15-1</f>
        <v>-7.8234777517564469E-2</v>
      </c>
      <c r="AO15" s="91">
        <f>AK15/AI15-1</f>
        <v>8.6379073388997085E-2</v>
      </c>
      <c r="AP15" s="16">
        <v>56.201881950384944</v>
      </c>
      <c r="AQ15" s="16">
        <v>43.370402053036784</v>
      </c>
      <c r="AR15" s="16">
        <v>54.297693920335426</v>
      </c>
      <c r="AS15" s="16">
        <v>45.283018867924525</v>
      </c>
      <c r="AT15" s="91">
        <f>IFERROR(AR15/AP15-1,"-")</f>
        <v>-3.3881214720363539E-2</v>
      </c>
      <c r="AU15" s="91">
        <f>IFERROR(AS15/AQ15-1,"-")</f>
        <v>4.4099586915261613E-2</v>
      </c>
      <c r="AV15" s="217">
        <v>41.396508728179548</v>
      </c>
      <c r="AW15" s="217">
        <v>58.354114713216958</v>
      </c>
      <c r="AX15" s="217">
        <v>38.297872340425535</v>
      </c>
      <c r="AY15" s="217">
        <v>61.170212765957444</v>
      </c>
      <c r="AZ15" s="91">
        <f>AY15/AW15-1</f>
        <v>4.8258774322603948E-2</v>
      </c>
    </row>
    <row r="16" spans="3:52" ht="15" customHeight="1">
      <c r="C16" s="216" t="s">
        <v>78</v>
      </c>
      <c r="D16" s="16">
        <v>49.084249084249102</v>
      </c>
      <c r="E16" s="16">
        <v>50.915750915750898</v>
      </c>
      <c r="F16" s="217">
        <v>40.701754385964911</v>
      </c>
      <c r="G16" s="217">
        <v>59.298245614035089</v>
      </c>
      <c r="H16" s="16">
        <v>38.062283737024224</v>
      </c>
      <c r="I16" s="16">
        <v>61.937716262975776</v>
      </c>
      <c r="J16" s="217">
        <v>36.574074074074076</v>
      </c>
      <c r="K16" s="217">
        <v>62.5</v>
      </c>
      <c r="L16" s="218">
        <f>G16/E16-1</f>
        <v>0.16463460810299169</v>
      </c>
      <c r="M16" s="218">
        <f>I16/G16-1</f>
        <v>4.4511783133023508E-2</v>
      </c>
      <c r="N16" s="218">
        <f>J16/H16-1</f>
        <v>-3.9099326599326578E-2</v>
      </c>
      <c r="O16" s="218">
        <f>K16/I16-1</f>
        <v>9.0782122905028739E-3</v>
      </c>
      <c r="P16" s="16">
        <v>39.015151515151516</v>
      </c>
      <c r="Q16" s="16">
        <v>60.984848484848484</v>
      </c>
      <c r="R16" s="217">
        <v>35.807860262008731</v>
      </c>
      <c r="S16" s="217">
        <v>63.318777292576421</v>
      </c>
      <c r="T16" s="16">
        <v>40.555555555555557</v>
      </c>
      <c r="U16" s="16">
        <v>58.888888888888886</v>
      </c>
      <c r="V16" s="224">
        <f>S16/Q16-1</f>
        <v>3.8270633865849391E-2</v>
      </c>
      <c r="W16" s="224">
        <f>U16/S16-1</f>
        <v>-6.9961685823754838E-2</v>
      </c>
      <c r="X16" s="16">
        <v>38.150289017341038</v>
      </c>
      <c r="Y16" s="16">
        <v>61.849710982658962</v>
      </c>
      <c r="Z16" s="217">
        <v>38.129496402877699</v>
      </c>
      <c r="AA16" s="217">
        <v>60.431654676258994</v>
      </c>
      <c r="AB16" s="16">
        <v>50</v>
      </c>
      <c r="AC16" s="16">
        <v>49.242424242424242</v>
      </c>
      <c r="AD16" s="224">
        <f>AA16/Y16-1</f>
        <v>-2.2927452430578921E-2</v>
      </c>
      <c r="AE16" s="224">
        <f>AC16/AA16-1</f>
        <v>-0.18515512265512268</v>
      </c>
      <c r="AF16" s="16">
        <v>40.104166666666664</v>
      </c>
      <c r="AG16" s="16">
        <v>59.895833333333336</v>
      </c>
      <c r="AH16" s="16">
        <v>39.333333333333336</v>
      </c>
      <c r="AI16" s="16">
        <v>59.333333333333336</v>
      </c>
      <c r="AJ16" s="16">
        <v>49.65986394557823</v>
      </c>
      <c r="AK16" s="16">
        <v>49.65986394557823</v>
      </c>
      <c r="AL16" s="224">
        <f>AH16/AF16-1</f>
        <v>-1.9220779220779138E-2</v>
      </c>
      <c r="AM16" s="224">
        <f>AI16/AG16-1</f>
        <v>-9.3913043478260905E-3</v>
      </c>
      <c r="AN16" s="224">
        <f>AJ16/AH16-1</f>
        <v>0.26253891387063288</v>
      </c>
      <c r="AO16" s="224">
        <f>AK16/AI16-1</f>
        <v>-0.16303600091722081</v>
      </c>
      <c r="AP16" s="16">
        <v>55.555555555555557</v>
      </c>
      <c r="AQ16" s="16">
        <v>44.444444444444443</v>
      </c>
      <c r="AR16" s="16">
        <v>60.714285714285715</v>
      </c>
      <c r="AS16" s="16">
        <v>39.285714285714285</v>
      </c>
      <c r="AT16" s="91">
        <f>IFERROR(AR16/AP16-1,"-")</f>
        <v>9.2857142857142749E-2</v>
      </c>
      <c r="AU16" s="91">
        <f>IFERROR(AS16/AQ16-1,"-")</f>
        <v>-0.1160714285714286</v>
      </c>
      <c r="AV16" s="217">
        <v>37.121212121212125</v>
      </c>
      <c r="AW16" s="217">
        <v>61.363636363636367</v>
      </c>
      <c r="AX16" s="217">
        <v>50</v>
      </c>
      <c r="AY16" s="217">
        <v>48.958333333333336</v>
      </c>
      <c r="AZ16" s="225">
        <f>AY16/AW16-1</f>
        <v>-0.2021604938271605</v>
      </c>
    </row>
    <row r="17" spans="3:52" ht="15" customHeight="1">
      <c r="C17" s="219" t="s">
        <v>89</v>
      </c>
      <c r="D17" s="16">
        <v>60.465116279069797</v>
      </c>
      <c r="E17" s="16">
        <v>39.534883720930203</v>
      </c>
      <c r="F17" s="217">
        <v>54.016620498614955</v>
      </c>
      <c r="G17" s="217">
        <v>45.983379501385045</v>
      </c>
      <c r="H17" s="16">
        <v>51.322751322751323</v>
      </c>
      <c r="I17" s="16">
        <v>48.412698412698411</v>
      </c>
      <c r="J17" s="217">
        <v>52.38095238095238</v>
      </c>
      <c r="K17" s="217">
        <v>47.354497354497354</v>
      </c>
      <c r="L17" s="218">
        <f>G17/E17-1</f>
        <v>0.16310901091738739</v>
      </c>
      <c r="M17" s="218">
        <f>I17/G17-1</f>
        <v>5.2830369095429264E-2</v>
      </c>
      <c r="N17" s="218">
        <f>J17/H17-1</f>
        <v>2.0618556701030855E-2</v>
      </c>
      <c r="O17" s="218">
        <f>K17/I17-1</f>
        <v>-2.1857923497267784E-2</v>
      </c>
      <c r="P17" s="16">
        <v>51.965065502183407</v>
      </c>
      <c r="Q17" s="16">
        <v>48.034934497816593</v>
      </c>
      <c r="R17" s="217">
        <v>41.255605381165921</v>
      </c>
      <c r="S17" s="217">
        <v>58.295964125560538</v>
      </c>
      <c r="T17" s="16">
        <v>46.491228070175438</v>
      </c>
      <c r="U17" s="16">
        <v>53.070175438596493</v>
      </c>
      <c r="V17" s="91">
        <f>S17/Q17-1</f>
        <v>0.21361598043212404</v>
      </c>
      <c r="W17" s="91">
        <f>U17/S17-1</f>
        <v>-8.9642375168690891E-2</v>
      </c>
      <c r="X17" s="16">
        <v>52.486187845303867</v>
      </c>
      <c r="Y17" s="16">
        <v>47.513812154696133</v>
      </c>
      <c r="Z17" s="217">
        <v>48.863636363636367</v>
      </c>
      <c r="AA17" s="217">
        <v>50.56818181818182</v>
      </c>
      <c r="AB17" s="16">
        <v>50.561797752808985</v>
      </c>
      <c r="AC17" s="16">
        <v>48.876404494382022</v>
      </c>
      <c r="AD17" s="91">
        <f>AA17/Y17-1</f>
        <v>6.4283826638477759E-2</v>
      </c>
      <c r="AE17" s="91">
        <f>AC17/AA17-1</f>
        <v>-3.3455371796490385E-2</v>
      </c>
      <c r="AF17" s="16">
        <v>55.244755244755247</v>
      </c>
      <c r="AG17" s="16">
        <v>44.405594405594407</v>
      </c>
      <c r="AH17" s="16">
        <v>54.578754578754577</v>
      </c>
      <c r="AI17" s="16">
        <v>45.054945054945058</v>
      </c>
      <c r="AJ17" s="16">
        <v>53.763440860215056</v>
      </c>
      <c r="AK17" s="16">
        <v>45.878136200716845</v>
      </c>
      <c r="AL17" s="91">
        <f>AH17/AF17-1</f>
        <v>-1.2055455093429868E-2</v>
      </c>
      <c r="AM17" s="91">
        <f>AI17/AG17-1</f>
        <v>1.462317210348707E-2</v>
      </c>
      <c r="AN17" s="91">
        <f>AJ17/AH17-1</f>
        <v>-1.4938298332972444E-2</v>
      </c>
      <c r="AO17" s="91">
        <f>AK17/AI17-1</f>
        <v>1.8270827869568906E-2</v>
      </c>
      <c r="AP17" s="16">
        <v>66.666666666666671</v>
      </c>
      <c r="AQ17" s="16">
        <v>33.333333333333336</v>
      </c>
      <c r="AR17" s="16">
        <v>62.393162393162392</v>
      </c>
      <c r="AS17" s="16">
        <v>37.606837606837608</v>
      </c>
      <c r="AT17" s="91">
        <f>IFERROR(AR17/AP17-1,"-")</f>
        <v>-6.4102564102564208E-2</v>
      </c>
      <c r="AU17" s="91">
        <f>IFERROR(AS17/AQ17-1,"-")</f>
        <v>0.12820512820512819</v>
      </c>
      <c r="AV17" s="217">
        <v>35.416666666666664</v>
      </c>
      <c r="AW17" s="217">
        <v>63.541666666666664</v>
      </c>
      <c r="AX17" s="217">
        <v>43.18181818181818</v>
      </c>
      <c r="AY17" s="217">
        <v>55.68181818181818</v>
      </c>
      <c r="AZ17" s="91">
        <f>AY17/AW17-1</f>
        <v>-0.1236959761549925</v>
      </c>
    </row>
    <row r="18" spans="3:52" ht="15" customHeight="1">
      <c r="C18" s="219" t="s">
        <v>86</v>
      </c>
      <c r="D18" s="16">
        <v>52.168525402726097</v>
      </c>
      <c r="E18" s="16">
        <v>47.769516728624502</v>
      </c>
      <c r="F18" s="217">
        <v>51.977793199167245</v>
      </c>
      <c r="G18" s="217">
        <v>47.952810548230396</v>
      </c>
      <c r="H18" s="16">
        <v>48.689956331877731</v>
      </c>
      <c r="I18" s="16">
        <v>50.946142649199416</v>
      </c>
      <c r="J18" s="217">
        <v>49.858557284299856</v>
      </c>
      <c r="K18" s="217">
        <v>49.858557284299856</v>
      </c>
      <c r="L18" s="218">
        <f>G18/E18-1</f>
        <v>3.8370457178198425E-3</v>
      </c>
      <c r="M18" s="218">
        <f>I18/G18-1</f>
        <v>6.2422453798789634E-2</v>
      </c>
      <c r="N18" s="218">
        <f>J18/H18-1</f>
        <v>2.4000862610283891E-2</v>
      </c>
      <c r="O18" s="218">
        <f>K18/I18-1</f>
        <v>-2.1347747019599961E-2</v>
      </c>
      <c r="P18" s="16">
        <v>44.868995633187772</v>
      </c>
      <c r="Q18" s="16">
        <v>54.694323144104807</v>
      </c>
      <c r="R18" s="217">
        <v>39.721627408993577</v>
      </c>
      <c r="S18" s="217">
        <v>59.850107066381156</v>
      </c>
      <c r="T18" s="16">
        <v>47.130242825607063</v>
      </c>
      <c r="U18" s="16">
        <v>52.759381898454748</v>
      </c>
      <c r="V18" s="91">
        <f>S18/Q18-1</f>
        <v>9.426543059491288E-2</v>
      </c>
      <c r="W18" s="91">
        <f>U18/S18-1</f>
        <v>-0.11847472820828742</v>
      </c>
      <c r="X18" s="16">
        <v>47.323943661971832</v>
      </c>
      <c r="Y18" s="16">
        <v>52.112676056338032</v>
      </c>
      <c r="Z18" s="217">
        <v>45.42936288088643</v>
      </c>
      <c r="AA18" s="217">
        <v>54.155124653739612</v>
      </c>
      <c r="AB18" s="16">
        <v>53.08464849354376</v>
      </c>
      <c r="AC18" s="16">
        <v>46.771879483500719</v>
      </c>
      <c r="AD18" s="91">
        <f>AA18/Y18-1</f>
        <v>3.9192932544733106E-2</v>
      </c>
      <c r="AE18" s="91">
        <f>AC18/AA18-1</f>
        <v>-0.13633511541975651</v>
      </c>
      <c r="AF18" s="16">
        <v>53.163265306122447</v>
      </c>
      <c r="AG18" s="16">
        <v>46.428571428571431</v>
      </c>
      <c r="AH18" s="16">
        <v>52.286282306163024</v>
      </c>
      <c r="AI18" s="16">
        <v>47.316103379721667</v>
      </c>
      <c r="AJ18" s="16">
        <v>57.442557442557444</v>
      </c>
      <c r="AK18" s="16">
        <v>42.457542457542459</v>
      </c>
      <c r="AL18" s="91">
        <f>AH18/AF18-1</f>
        <v>-1.6496033396549592E-2</v>
      </c>
      <c r="AM18" s="91">
        <f>AI18/AG18-1</f>
        <v>1.9116072794005179E-2</v>
      </c>
      <c r="AN18" s="91">
        <f>AJ18/AH18-1</f>
        <v>9.8616212684653703E-2</v>
      </c>
      <c r="AO18" s="91">
        <f>AK18/AI18-1</f>
        <v>-0.10268303125445977</v>
      </c>
      <c r="AP18" s="16">
        <v>66.40419947506561</v>
      </c>
      <c r="AQ18" s="16">
        <v>33.333333333333336</v>
      </c>
      <c r="AR18" s="16">
        <v>66.323907455012858</v>
      </c>
      <c r="AS18" s="16">
        <v>33.676092544987149</v>
      </c>
      <c r="AT18" s="91">
        <f>IFERROR(AR18/AP18-1,"-")</f>
        <v>-1.2091406972370988E-3</v>
      </c>
      <c r="AU18" s="91">
        <f>IFERROR(AS18/AQ18-1,"-")</f>
        <v>1.0282776349614497E-2</v>
      </c>
      <c r="AV18" s="217">
        <v>39.849624060150376</v>
      </c>
      <c r="AW18" s="217">
        <v>59.649122807017541</v>
      </c>
      <c r="AX18" s="217">
        <v>46.997389033942561</v>
      </c>
      <c r="AY18" s="217">
        <v>53.002610966057439</v>
      </c>
      <c r="AZ18" s="91">
        <f>AY18/AW18-1</f>
        <v>-0.11142681615727235</v>
      </c>
    </row>
    <row r="19" spans="3:52" ht="15" customHeight="1">
      <c r="C19" s="219" t="s">
        <v>91</v>
      </c>
      <c r="D19" s="16">
        <v>65.306122448979593</v>
      </c>
      <c r="E19" s="16">
        <v>34.353741496598602</v>
      </c>
      <c r="F19" s="217">
        <v>63.228699551569505</v>
      </c>
      <c r="G19" s="217">
        <v>36.771300448430495</v>
      </c>
      <c r="H19" s="16">
        <v>54.824561403508774</v>
      </c>
      <c r="I19" s="16">
        <v>45.175438596491226</v>
      </c>
      <c r="J19" s="217">
        <v>57.438016528925623</v>
      </c>
      <c r="K19" s="217">
        <v>42.561983471074377</v>
      </c>
      <c r="L19" s="218">
        <f>G19/E19-1</f>
        <v>7.0372508102829467E-2</v>
      </c>
      <c r="M19" s="218">
        <f>I19/G19-1</f>
        <v>0.22855156183140779</v>
      </c>
      <c r="N19" s="218">
        <f>J19/H19-1</f>
        <v>4.7669421487603225E-2</v>
      </c>
      <c r="O19" s="218">
        <f>K19/I19-1</f>
        <v>-5.7851239669421517E-2</v>
      </c>
      <c r="P19" s="16">
        <v>41.935483870967744</v>
      </c>
      <c r="Q19" s="16">
        <v>58.064516129032256</v>
      </c>
      <c r="R19" s="217">
        <v>44.545454545454547</v>
      </c>
      <c r="S19" s="217">
        <v>55.454545454545453</v>
      </c>
      <c r="T19" s="16">
        <v>63.448275862068968</v>
      </c>
      <c r="U19" s="16">
        <v>35.862068965517238</v>
      </c>
      <c r="V19" s="91">
        <f>S19/Q19-1</f>
        <v>-4.4949494949494961E-2</v>
      </c>
      <c r="W19" s="91">
        <f>U19/S19-1</f>
        <v>-0.35330695308083671</v>
      </c>
      <c r="X19" s="16">
        <v>44.915254237288138</v>
      </c>
      <c r="Y19" s="16">
        <v>55.084745762711862</v>
      </c>
      <c r="Z19" s="217">
        <v>51.376146788990823</v>
      </c>
      <c r="AA19" s="217">
        <v>48.623853211009177</v>
      </c>
      <c r="AB19" s="16">
        <v>67.391304347826093</v>
      </c>
      <c r="AC19" s="16">
        <v>31.884057971014492</v>
      </c>
      <c r="AD19" s="91">
        <f>AA19/Y19-1</f>
        <v>-0.11729004940014109</v>
      </c>
      <c r="AE19" s="91">
        <f>AC19/AA19-1</f>
        <v>-0.34427126059611712</v>
      </c>
      <c r="AF19" s="16">
        <v>56.78391959798995</v>
      </c>
      <c r="AG19" s="16">
        <v>43.21608040201005</v>
      </c>
      <c r="AH19" s="16">
        <v>57.731958762886599</v>
      </c>
      <c r="AI19" s="16">
        <v>42.268041237113401</v>
      </c>
      <c r="AJ19" s="16">
        <v>68.75</v>
      </c>
      <c r="AK19" s="16">
        <v>30.803571428571427</v>
      </c>
      <c r="AL19" s="91">
        <f>AH19/AF19-1</f>
        <v>1.6695556974728687E-2</v>
      </c>
      <c r="AM19" s="91">
        <f>AI19/AG19-1</f>
        <v>-2.1937185327259634E-2</v>
      </c>
      <c r="AN19" s="91">
        <f>AJ19/AH19-1</f>
        <v>0.19084821428571419</v>
      </c>
      <c r="AO19" s="91">
        <f>AK19/AI19-1</f>
        <v>-0.2712325783972126</v>
      </c>
      <c r="AP19" s="16">
        <v>67</v>
      </c>
      <c r="AQ19" s="16">
        <v>33</v>
      </c>
      <c r="AR19" s="16">
        <v>67.924528301886795</v>
      </c>
      <c r="AS19" s="16">
        <v>32.075471698113205</v>
      </c>
      <c r="AT19" s="91">
        <f>IFERROR(AR19/AP19-1,"-")</f>
        <v>1.3798929878907407E-2</v>
      </c>
      <c r="AU19" s="91">
        <f>IFERROR(AS19/AQ19-1,"-")</f>
        <v>-2.8016009148084664E-2</v>
      </c>
      <c r="AV19" s="217">
        <v>41.666666666666664</v>
      </c>
      <c r="AW19" s="217">
        <v>58.333333333333336</v>
      </c>
      <c r="AX19" s="217">
        <v>67.692307692307693</v>
      </c>
      <c r="AY19" s="217">
        <v>32.307692307692307</v>
      </c>
      <c r="AZ19" s="91">
        <f>AY19/AW19-1</f>
        <v>-0.44615384615384623</v>
      </c>
    </row>
    <row r="20" spans="3:52" ht="15" customHeight="1">
      <c r="C20" s="226" t="s">
        <v>83</v>
      </c>
      <c r="D20" s="106">
        <v>63.157894736842103</v>
      </c>
      <c r="E20" s="106">
        <v>36.842105263157897</v>
      </c>
      <c r="F20" s="217">
        <v>58.299595141700408</v>
      </c>
      <c r="G20" s="217">
        <v>41.295546558704451</v>
      </c>
      <c r="H20" s="106">
        <v>60.392156862745097</v>
      </c>
      <c r="I20" s="106">
        <v>39.607843137254903</v>
      </c>
      <c r="J20" s="217">
        <v>58.55263157894737</v>
      </c>
      <c r="K20" s="217">
        <v>41.44736842105263</v>
      </c>
      <c r="L20" s="218">
        <f>G20/E20-1</f>
        <v>0.12087912087912067</v>
      </c>
      <c r="M20" s="218">
        <f>I20/G20-1</f>
        <v>-4.0868896578239111E-2</v>
      </c>
      <c r="N20" s="218">
        <f>J20/H20-1</f>
        <v>-3.0459671907040242E-2</v>
      </c>
      <c r="O20" s="218">
        <f>K20/I20-1</f>
        <v>4.6443460135487058E-2</v>
      </c>
      <c r="P20" s="106">
        <v>56.80473372781065</v>
      </c>
      <c r="Q20" s="106">
        <v>43.19526627218935</v>
      </c>
      <c r="R20" s="217">
        <v>47.5</v>
      </c>
      <c r="S20" s="217">
        <v>52.5</v>
      </c>
      <c r="T20" s="106">
        <v>57.692307692307693</v>
      </c>
      <c r="U20" s="106">
        <v>41.880341880341881</v>
      </c>
      <c r="V20" s="91">
        <f>S20/Q20-1</f>
        <v>0.21541095890410955</v>
      </c>
      <c r="W20" s="91">
        <f>U20/S20-1</f>
        <v>-0.20227920227920226</v>
      </c>
      <c r="X20" s="106">
        <v>63.758389261744966</v>
      </c>
      <c r="Y20" s="106">
        <v>36.241610738255034</v>
      </c>
      <c r="Z20" s="217">
        <v>55.263157894736842</v>
      </c>
      <c r="AA20" s="217">
        <v>44.736842105263158</v>
      </c>
      <c r="AB20" s="106">
        <v>56.796116504854368</v>
      </c>
      <c r="AC20" s="106">
        <v>42.71844660194175</v>
      </c>
      <c r="AD20" s="91">
        <f>AA20/Y20-1</f>
        <v>0.23440545808966862</v>
      </c>
      <c r="AE20" s="91">
        <f>AC20/AA20-1</f>
        <v>-4.5117075956596198E-2</v>
      </c>
      <c r="AF20" s="106">
        <v>63.55140186915888</v>
      </c>
      <c r="AG20" s="106">
        <v>36.44859813084112</v>
      </c>
      <c r="AH20" s="106">
        <v>56.074766355140184</v>
      </c>
      <c r="AI20" s="106">
        <v>43.925233644859816</v>
      </c>
      <c r="AJ20" s="106">
        <v>61.092150170648466</v>
      </c>
      <c r="AK20" s="106">
        <v>38.56655290102389</v>
      </c>
      <c r="AL20" s="91">
        <f>AH20/AF20-1</f>
        <v>-0.11764705882352944</v>
      </c>
      <c r="AM20" s="91">
        <f>AI20/AG20-1</f>
        <v>0.20512820512820529</v>
      </c>
      <c r="AN20" s="91">
        <f>AJ20/AH20-1</f>
        <v>8.9476678043231006E-2</v>
      </c>
      <c r="AO20" s="91">
        <f>AK20/AI20-1</f>
        <v>-0.12199549778520091</v>
      </c>
      <c r="AP20" s="106">
        <v>60.526315789473685</v>
      </c>
      <c r="AQ20" s="106">
        <v>39.473684210526315</v>
      </c>
      <c r="AR20" s="106">
        <v>68.468468468468473</v>
      </c>
      <c r="AS20" s="106">
        <v>31.531531531531531</v>
      </c>
      <c r="AT20" s="91">
        <f>IFERROR(AR20/AP20-1,"-")</f>
        <v>0.1312181746964356</v>
      </c>
      <c r="AU20" s="91">
        <f>IFERROR(AS20/AQ20-1,"-")</f>
        <v>-0.20120120120120122</v>
      </c>
      <c r="AV20" s="217">
        <v>48.101265822784811</v>
      </c>
      <c r="AW20" s="217">
        <v>51.898734177215189</v>
      </c>
      <c r="AX20" s="217">
        <v>51.136363636363633</v>
      </c>
      <c r="AY20" s="217">
        <v>48.863636363636367</v>
      </c>
      <c r="AZ20" s="91">
        <f>AY20/AW20-1</f>
        <v>-5.8481152993347996E-2</v>
      </c>
    </row>
    <row r="21" spans="3:52" ht="15" customHeight="1">
      <c r="C21" s="226" t="s">
        <v>90</v>
      </c>
      <c r="D21" s="106">
        <v>53.205128205128197</v>
      </c>
      <c r="E21" s="106">
        <v>46.794871794871803</v>
      </c>
      <c r="F21" s="217">
        <v>59.740259740259738</v>
      </c>
      <c r="G21" s="217">
        <v>40.259740259740262</v>
      </c>
      <c r="H21" s="106">
        <v>60.256410256410255</v>
      </c>
      <c r="I21" s="106">
        <v>39.743589743589745</v>
      </c>
      <c r="J21" s="217">
        <v>49.367088607594937</v>
      </c>
      <c r="K21" s="217">
        <v>50.632911392405063</v>
      </c>
      <c r="L21" s="218">
        <f>G21/E21-1</f>
        <v>-0.13965486568226304</v>
      </c>
      <c r="M21" s="218">
        <f>I21/G21-1</f>
        <v>-1.2820512820512886E-2</v>
      </c>
      <c r="N21" s="218">
        <f>J21/H21-1</f>
        <v>-0.18071640183140314</v>
      </c>
      <c r="O21" s="218">
        <f>K21/I21-1</f>
        <v>0.27398938342180479</v>
      </c>
      <c r="P21" s="106">
        <v>46.511627906976742</v>
      </c>
      <c r="Q21" s="106">
        <v>53.488372093023258</v>
      </c>
      <c r="R21" s="217">
        <v>43.617021276595743</v>
      </c>
      <c r="S21" s="217">
        <v>56.382978723404257</v>
      </c>
      <c r="T21" s="106">
        <v>46.534653465346537</v>
      </c>
      <c r="U21" s="106">
        <v>53.465346534653463</v>
      </c>
      <c r="V21" s="91">
        <f>S21/Q21-1</f>
        <v>5.4116558741905685E-2</v>
      </c>
      <c r="W21" s="91">
        <f>U21/S21-1</f>
        <v>-5.1746684102372598E-2</v>
      </c>
      <c r="X21" s="106">
        <v>59.740259740259738</v>
      </c>
      <c r="Y21" s="106">
        <v>40.259740259740262</v>
      </c>
      <c r="Z21" s="217">
        <v>45.454545454545453</v>
      </c>
      <c r="AA21" s="217">
        <v>54.545454545454547</v>
      </c>
      <c r="AB21" s="106">
        <v>57.142857142857146</v>
      </c>
      <c r="AC21" s="106">
        <v>42.857142857142854</v>
      </c>
      <c r="AD21" s="91">
        <f>AA21/Y21-1</f>
        <v>0.35483870967741926</v>
      </c>
      <c r="AE21" s="91">
        <f>AC21/AA21-1</f>
        <v>-0.21428571428571441</v>
      </c>
      <c r="AF21" s="106">
        <v>63.333333333333336</v>
      </c>
      <c r="AG21" s="106">
        <v>36.666666666666664</v>
      </c>
      <c r="AH21" s="106">
        <v>52.678571428571431</v>
      </c>
      <c r="AI21" s="106">
        <v>47.321428571428569</v>
      </c>
      <c r="AJ21" s="106">
        <v>63.333333333333336</v>
      </c>
      <c r="AK21" s="106">
        <v>36.666666666666664</v>
      </c>
      <c r="AL21" s="91">
        <f>AH21/AF21-1</f>
        <v>-0.16823308270676696</v>
      </c>
      <c r="AM21" s="91">
        <f>AI21/AG21-1</f>
        <v>0.29058441558441572</v>
      </c>
      <c r="AN21" s="91">
        <f>AJ21/AH21-1</f>
        <v>0.20225988700564979</v>
      </c>
      <c r="AO21" s="91">
        <f>AK21/AI21-1</f>
        <v>-0.22515723270440258</v>
      </c>
      <c r="AP21" s="106">
        <v>64.444444444444443</v>
      </c>
      <c r="AQ21" s="106">
        <v>35.555555555555557</v>
      </c>
      <c r="AR21" s="106">
        <v>73.07692307692308</v>
      </c>
      <c r="AS21" s="106">
        <v>26.923076923076923</v>
      </c>
      <c r="AT21" s="91">
        <f>IFERROR(AR21/AP21-1,"-")</f>
        <v>0.13395225464190985</v>
      </c>
      <c r="AU21" s="91">
        <f>IFERROR(AS21/AQ21-1,"-")</f>
        <v>-0.24278846153846156</v>
      </c>
      <c r="AV21" s="217">
        <v>36.842105263157897</v>
      </c>
      <c r="AW21" s="217">
        <v>63.157894736842103</v>
      </c>
      <c r="AX21" s="217">
        <v>48.780487804878049</v>
      </c>
      <c r="AY21" s="217">
        <v>51.219512195121951</v>
      </c>
      <c r="AZ21" s="91">
        <f>AY21/AW21-1</f>
        <v>-0.18902439024390238</v>
      </c>
    </row>
    <row r="22" spans="3:52" ht="15" customHeight="1">
      <c r="C22" s="216" t="s">
        <v>85</v>
      </c>
      <c r="D22" s="16">
        <v>36.787564766839402</v>
      </c>
      <c r="E22" s="16">
        <v>63.212435233160598</v>
      </c>
      <c r="F22" s="217">
        <v>33.2129963898917</v>
      </c>
      <c r="G22" s="217">
        <v>66.4259927797834</v>
      </c>
      <c r="H22" s="16">
        <v>31.914893617021278</v>
      </c>
      <c r="I22" s="16">
        <v>67.781155015197569</v>
      </c>
      <c r="J22" s="217">
        <v>31.365313653136532</v>
      </c>
      <c r="K22" s="217">
        <v>67.896678966789665</v>
      </c>
      <c r="L22" s="218">
        <f>G22/E22-1</f>
        <v>5.0837426762147642E-2</v>
      </c>
      <c r="M22" s="218">
        <f>I22/G22-1</f>
        <v>2.0401083652702434E-2</v>
      </c>
      <c r="N22" s="218">
        <f>J22/H22-1</f>
        <v>-1.7220172201722006E-2</v>
      </c>
      <c r="O22" s="218">
        <f>K22/I22-1</f>
        <v>1.7043668194529626E-3</v>
      </c>
      <c r="P22" s="16">
        <v>29.315960912052116</v>
      </c>
      <c r="Q22" s="16">
        <v>70.358306188925084</v>
      </c>
      <c r="R22" s="217">
        <v>30.067567567567568</v>
      </c>
      <c r="S22" s="217">
        <v>69.594594594594597</v>
      </c>
      <c r="T22" s="16">
        <v>41.25874125874126</v>
      </c>
      <c r="U22" s="16">
        <v>58.04195804195804</v>
      </c>
      <c r="V22" s="91">
        <f>S22/Q22-1</f>
        <v>-1.0854604604604634E-2</v>
      </c>
      <c r="W22" s="91">
        <f>U22/S22-1</f>
        <v>-0.16599904949419519</v>
      </c>
      <c r="X22" s="16">
        <v>32.820512820512818</v>
      </c>
      <c r="Y22" s="16">
        <v>66.666666666666671</v>
      </c>
      <c r="Z22" s="217">
        <v>29.518072289156628</v>
      </c>
      <c r="AA22" s="217">
        <v>69.879518072289159</v>
      </c>
      <c r="AB22" s="16">
        <v>44.736842105263158</v>
      </c>
      <c r="AC22" s="16">
        <v>54.210526315789473</v>
      </c>
      <c r="AD22" s="91">
        <f>AA22/Y22-1</f>
        <v>4.8192771084337283E-2</v>
      </c>
      <c r="AE22" s="91">
        <f>AC22/AA22-1</f>
        <v>-0.22422867513611622</v>
      </c>
      <c r="AF22" s="16">
        <v>32.663316582914575</v>
      </c>
      <c r="AG22" s="16">
        <v>66.834170854271363</v>
      </c>
      <c r="AH22" s="16">
        <v>29.518072289156628</v>
      </c>
      <c r="AI22" s="16">
        <v>69.879518072289159</v>
      </c>
      <c r="AJ22" s="16">
        <v>45.360824742268044</v>
      </c>
      <c r="AK22" s="16">
        <v>53.608247422680414</v>
      </c>
      <c r="AL22" s="91">
        <f>AH22/AF22-1</f>
        <v>-9.6292863762743264E-2</v>
      </c>
      <c r="AM22" s="91">
        <f>AI22/AG22-1</f>
        <v>4.5565721532747405E-2</v>
      </c>
      <c r="AN22" s="91">
        <f>AJ22/AH22-1</f>
        <v>0.53671365453397857</v>
      </c>
      <c r="AO22" s="91">
        <f>AK22/AI22-1</f>
        <v>-0.23284749377888381</v>
      </c>
      <c r="AP22" s="16">
        <v>0</v>
      </c>
      <c r="AQ22" s="16">
        <v>0</v>
      </c>
      <c r="AR22" s="16">
        <v>75</v>
      </c>
      <c r="AS22" s="16">
        <v>25</v>
      </c>
      <c r="AT22" s="91" t="str">
        <f>IFERROR(AR22/AP22-1,"-")</f>
        <v>-</v>
      </c>
      <c r="AU22" s="91" t="str">
        <f>IFERROR(AS22/AQ22-1,"-")</f>
        <v>-</v>
      </c>
      <c r="AV22" s="217">
        <v>29.518072289156628</v>
      </c>
      <c r="AW22" s="217">
        <v>69.879518072289159</v>
      </c>
      <c r="AX22" s="217">
        <v>45.714285714285715</v>
      </c>
      <c r="AY22" s="217">
        <v>53.571428571428569</v>
      </c>
      <c r="AZ22" s="91">
        <f>AY22/AW22-1</f>
        <v>-0.23337438423645329</v>
      </c>
    </row>
    <row r="23" spans="3:52" ht="15" customHeight="1">
      <c r="C23" s="219" t="s">
        <v>96</v>
      </c>
      <c r="D23" s="16">
        <v>77.702702702702695</v>
      </c>
      <c r="E23" s="16">
        <v>22.297297297297298</v>
      </c>
      <c r="F23" s="217">
        <v>72.169811320754718</v>
      </c>
      <c r="G23" s="217">
        <v>27.830188679245282</v>
      </c>
      <c r="H23" s="16">
        <v>68.681318681318686</v>
      </c>
      <c r="I23" s="16">
        <v>31.318681318681318</v>
      </c>
      <c r="J23" s="217">
        <v>65.193370165745861</v>
      </c>
      <c r="K23" s="217">
        <v>33.149171270718234</v>
      </c>
      <c r="L23" s="218">
        <f>G23/E23-1</f>
        <v>0.24814179531160652</v>
      </c>
      <c r="M23" s="218">
        <f>I23/G23-1</f>
        <v>0.12534922704414231</v>
      </c>
      <c r="N23" s="218">
        <f>J23/H23-1</f>
        <v>-5.0784530386740356E-2</v>
      </c>
      <c r="O23" s="218">
        <f>K23/I23-1</f>
        <v>5.8447223029950646E-2</v>
      </c>
      <c r="P23" s="16">
        <v>71.428571428571431</v>
      </c>
      <c r="Q23" s="16">
        <v>28.571428571428573</v>
      </c>
      <c r="R23" s="217">
        <v>74.444444444444443</v>
      </c>
      <c r="S23" s="217">
        <v>23.333333333333332</v>
      </c>
      <c r="T23" s="16">
        <v>59.292035398230091</v>
      </c>
      <c r="U23" s="16">
        <v>39.823008849557525</v>
      </c>
      <c r="V23" s="91">
        <f>S23/Q23-1</f>
        <v>-0.18333333333333346</v>
      </c>
      <c r="W23" s="91">
        <f>U23/S23-1</f>
        <v>0.70670037926675122</v>
      </c>
      <c r="X23" s="16">
        <v>69.892473118279568</v>
      </c>
      <c r="Y23" s="16">
        <v>30.107526881720432</v>
      </c>
      <c r="Z23" s="217">
        <v>71.264367816091948</v>
      </c>
      <c r="AA23" s="217">
        <v>26.436781609195403</v>
      </c>
      <c r="AB23" s="16">
        <v>67.272727272727266</v>
      </c>
      <c r="AC23" s="16">
        <v>31.818181818181817</v>
      </c>
      <c r="AD23" s="91">
        <f>AA23/Y23-1</f>
        <v>-0.1219211822660099</v>
      </c>
      <c r="AE23" s="91">
        <f>AC23/AA23-1</f>
        <v>0.20355731225296436</v>
      </c>
      <c r="AF23" s="16">
        <v>67.123287671232873</v>
      </c>
      <c r="AG23" s="16">
        <v>32.876712328767127</v>
      </c>
      <c r="AH23" s="16">
        <v>69.924812030075188</v>
      </c>
      <c r="AI23" s="16">
        <v>27.819548872180452</v>
      </c>
      <c r="AJ23" s="16">
        <v>70.810810810810807</v>
      </c>
      <c r="AK23" s="16">
        <v>28.648648648648649</v>
      </c>
      <c r="AL23" s="91">
        <f>AH23/AF23-1</f>
        <v>4.1736995550099687E-2</v>
      </c>
      <c r="AM23" s="91">
        <f>AI23/AG23-1</f>
        <v>-0.15382205513784464</v>
      </c>
      <c r="AN23" s="91">
        <f>AJ23/AH23-1</f>
        <v>1.2670735251380405E-2</v>
      </c>
      <c r="AO23" s="91">
        <f>AK23/AI23-1</f>
        <v>2.9802775748721588E-2</v>
      </c>
      <c r="AP23" s="16">
        <v>66.037735849056602</v>
      </c>
      <c r="AQ23" s="16">
        <v>32.075471698113205</v>
      </c>
      <c r="AR23" s="16">
        <v>77.319587628865975</v>
      </c>
      <c r="AS23" s="16">
        <v>22.680412371134022</v>
      </c>
      <c r="AT23" s="91">
        <f>IFERROR(AR23/AP23-1,"-")</f>
        <v>0.17083946980854203</v>
      </c>
      <c r="AU23" s="91">
        <f>IFERROR(AS23/AQ23-1,"-")</f>
        <v>-0.29290479078229226</v>
      </c>
      <c r="AV23" s="217">
        <v>75</v>
      </c>
      <c r="AW23" s="217">
        <v>22.5</v>
      </c>
      <c r="AX23" s="217">
        <v>66.666666666666671</v>
      </c>
      <c r="AY23" s="217">
        <v>33.333333333333336</v>
      </c>
      <c r="AZ23" s="91">
        <f>AY23/AW23-1</f>
        <v>0.48148148148148162</v>
      </c>
    </row>
    <row r="24" spans="3:52" ht="15" customHeight="1">
      <c r="C24" s="219" t="s">
        <v>170</v>
      </c>
      <c r="D24" s="16">
        <v>80.134680134680096</v>
      </c>
      <c r="E24" s="16">
        <v>19.865319865319901</v>
      </c>
      <c r="F24" s="217">
        <v>76.30331753554502</v>
      </c>
      <c r="G24" s="217">
        <v>23.696682464454977</v>
      </c>
      <c r="H24" s="16">
        <v>77.81155015197568</v>
      </c>
      <c r="I24" s="16">
        <v>21.88449848024316</v>
      </c>
      <c r="J24" s="217">
        <v>80.054644808743163</v>
      </c>
      <c r="K24" s="217">
        <v>19.94535519125683</v>
      </c>
      <c r="L24" s="218">
        <f t="shared" ref="L17:L24" si="0">G24/E24-1</f>
        <v>0.19286689693951109</v>
      </c>
      <c r="M24" s="218">
        <f t="shared" ref="M6:O24" si="1">I24/G24-1</f>
        <v>-7.6474164133738642E-2</v>
      </c>
      <c r="N24" s="218">
        <f t="shared" si="1"/>
        <v>2.8827271174863389E-2</v>
      </c>
      <c r="O24" s="218">
        <f t="shared" si="1"/>
        <v>-8.8608075288403088E-2</v>
      </c>
      <c r="P24" s="16">
        <v>75.308641975308646</v>
      </c>
      <c r="Q24" s="16">
        <v>24.691358024691358</v>
      </c>
      <c r="R24" s="217">
        <v>80.136986301369859</v>
      </c>
      <c r="S24" s="217">
        <v>19.863013698630137</v>
      </c>
      <c r="T24" s="16">
        <v>71.040723981900456</v>
      </c>
      <c r="U24" s="16">
        <v>28.959276018099548</v>
      </c>
      <c r="V24" s="91">
        <f t="shared" ref="V6:V24" si="2">S24/Q24-1</f>
        <v>-0.19554794520547947</v>
      </c>
      <c r="W24" s="91">
        <f t="shared" ref="W6:W24" si="3">U24/S24-1</f>
        <v>0.45794975815259797</v>
      </c>
      <c r="X24" s="16">
        <v>78.409090909090907</v>
      </c>
      <c r="Y24" s="16">
        <v>21.022727272727273</v>
      </c>
      <c r="Z24" s="217">
        <v>84.285714285714292</v>
      </c>
      <c r="AA24" s="217">
        <v>15.714285714285714</v>
      </c>
      <c r="AB24" s="16">
        <v>72.463768115942031</v>
      </c>
      <c r="AC24" s="16">
        <v>27.536231884057973</v>
      </c>
      <c r="AD24" s="91">
        <f t="shared" ref="AD6:AD24" si="4">AA24/Y24-1</f>
        <v>-0.25250965250965252</v>
      </c>
      <c r="AE24" s="91">
        <f t="shared" ref="AE6:AE24" si="5">AC24/AA24-1</f>
        <v>0.75230566534914378</v>
      </c>
      <c r="AF24" s="16">
        <v>78.490566037735846</v>
      </c>
      <c r="AG24" s="16">
        <v>21.132075471698112</v>
      </c>
      <c r="AH24" s="16">
        <v>83.396226415094333</v>
      </c>
      <c r="AI24" s="16">
        <v>16.60377358490566</v>
      </c>
      <c r="AJ24" s="16">
        <v>75.815217391304344</v>
      </c>
      <c r="AK24" s="16">
        <v>24.184782608695652</v>
      </c>
      <c r="AL24" s="91">
        <f t="shared" ref="AL24:AO24" si="6">AH24/AF24-1</f>
        <v>6.25E-2</v>
      </c>
      <c r="AM24" s="91">
        <f t="shared" ref="AM6:AM24" si="7">AI24/AG24-1</f>
        <v>-0.2142857142857143</v>
      </c>
      <c r="AN24" s="91">
        <f t="shared" si="6"/>
        <v>-9.0903501868975001E-2</v>
      </c>
      <c r="AO24" s="91">
        <f t="shared" si="6"/>
        <v>0.45658349802371534</v>
      </c>
      <c r="AP24" s="16">
        <v>83.333333333333329</v>
      </c>
      <c r="AQ24" s="16">
        <v>16.666666666666668</v>
      </c>
      <c r="AR24" s="16">
        <v>79.411764705882348</v>
      </c>
      <c r="AS24" s="16">
        <v>20.588235294117649</v>
      </c>
      <c r="AT24" s="91">
        <f t="shared" ref="AT8:AU24" si="8">IFERROR(AR24/AP24-1,"-")</f>
        <v>-4.705882352941182E-2</v>
      </c>
      <c r="AU24" s="91">
        <f t="shared" si="8"/>
        <v>0.23529411764705888</v>
      </c>
      <c r="AV24" s="217">
        <v>85.714285714285708</v>
      </c>
      <c r="AW24" s="217">
        <v>14.285714285714286</v>
      </c>
      <c r="AX24" s="217">
        <v>68.817204301075265</v>
      </c>
      <c r="AY24" s="217">
        <v>31.182795698924732</v>
      </c>
      <c r="AZ24" s="91">
        <f t="shared" ref="AZ6:AZ24" si="9">AY24/AW24-1</f>
        <v>1.182795698924731</v>
      </c>
    </row>
    <row r="25" spans="3:52" ht="15" customHeight="1">
      <c r="C25" s="166" t="s">
        <v>220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</row>
    <row r="26" spans="3:52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3:52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3:52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3:52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87" t="s">
        <v>98</v>
      </c>
      <c r="N29" s="227"/>
      <c r="P29" s="18"/>
      <c r="Q29" s="18"/>
      <c r="R29" s="18"/>
      <c r="S29" s="18"/>
      <c r="T29" s="18"/>
      <c r="U29" s="18"/>
      <c r="V29" s="18"/>
      <c r="W29" s="18"/>
      <c r="X29" s="18"/>
      <c r="AK29" s="27"/>
      <c r="AL29" s="27"/>
    </row>
    <row r="30" spans="3:52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87"/>
      <c r="N30" s="227"/>
      <c r="P30" s="18"/>
      <c r="Q30" s="18"/>
      <c r="R30" s="18"/>
      <c r="S30" s="18"/>
      <c r="T30" s="18"/>
      <c r="U30" s="18"/>
      <c r="V30" s="18"/>
      <c r="W30" s="18"/>
      <c r="X30" s="18"/>
    </row>
    <row r="31" spans="3:52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3:52">
      <c r="C32" s="196" t="s">
        <v>251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3:24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3:24" ht="42" customHeight="1">
      <c r="C34" s="208" t="s">
        <v>252</v>
      </c>
      <c r="D34" s="208"/>
      <c r="E34" s="208"/>
      <c r="F34" s="208"/>
      <c r="G34" s="208"/>
      <c r="H34" s="208"/>
      <c r="I34" s="208"/>
      <c r="J34" s="208"/>
      <c r="K34" s="208"/>
      <c r="L34" s="208"/>
      <c r="M34" s="208"/>
    </row>
    <row r="35" spans="3:24">
      <c r="C35" s="209"/>
      <c r="D35" s="210" t="str">
        <f>actualizaciones!Z7</f>
        <v>I trimestre 2011</v>
      </c>
      <c r="E35" s="210"/>
      <c r="F35" s="210" t="str">
        <f>actualizaciones!G7</f>
        <v>Invierno 10-11</v>
      </c>
      <c r="G35" s="210"/>
      <c r="H35" s="210" t="s">
        <v>116</v>
      </c>
      <c r="I35" s="210"/>
      <c r="J35" s="210" t="s">
        <v>51</v>
      </c>
      <c r="K35" s="210"/>
      <c r="L35" s="210" t="s">
        <v>54</v>
      </c>
      <c r="M35" s="210"/>
    </row>
    <row r="36" spans="3:24">
      <c r="C36" s="213"/>
      <c r="D36" s="213" t="s">
        <v>249</v>
      </c>
      <c r="E36" s="213" t="s">
        <v>250</v>
      </c>
      <c r="F36" s="213" t="s">
        <v>249</v>
      </c>
      <c r="G36" s="213" t="s">
        <v>250</v>
      </c>
      <c r="H36" s="213" t="s">
        <v>249</v>
      </c>
      <c r="I36" s="213" t="s">
        <v>250</v>
      </c>
      <c r="J36" s="213" t="s">
        <v>249</v>
      </c>
      <c r="K36" s="213" t="s">
        <v>250</v>
      </c>
      <c r="L36" s="213" t="s">
        <v>249</v>
      </c>
      <c r="M36" s="213" t="s">
        <v>250</v>
      </c>
    </row>
    <row r="37" spans="3:24">
      <c r="C37" s="228" t="s">
        <v>79</v>
      </c>
      <c r="D37" s="16">
        <v>34.246575342465754</v>
      </c>
      <c r="E37" s="16">
        <v>63.69863013698631</v>
      </c>
      <c r="F37" s="16">
        <v>35.25</v>
      </c>
      <c r="G37" s="16">
        <v>62.083333333333336</v>
      </c>
      <c r="H37" s="16">
        <v>39.476553980370774</v>
      </c>
      <c r="I37" s="16">
        <v>58.015267175572518</v>
      </c>
      <c r="J37" s="16">
        <v>43.566433566433567</v>
      </c>
      <c r="K37" s="16">
        <v>54.335664335664333</v>
      </c>
      <c r="L37" s="16">
        <v>50.939306358381501</v>
      </c>
      <c r="M37" s="16">
        <v>47.615606936416185</v>
      </c>
    </row>
    <row r="38" spans="3:24">
      <c r="C38" s="228" t="s">
        <v>97</v>
      </c>
      <c r="D38" s="16">
        <v>34.482758620689658</v>
      </c>
      <c r="E38" s="16">
        <v>44.827586206896555</v>
      </c>
      <c r="F38" s="16">
        <v>34.375</v>
      </c>
      <c r="G38" s="16">
        <v>46.875</v>
      </c>
      <c r="H38" s="16">
        <v>31.707317073170731</v>
      </c>
      <c r="I38" s="16">
        <v>48.780487804878049</v>
      </c>
      <c r="J38" s="16">
        <v>26.086956521739129</v>
      </c>
      <c r="K38" s="16">
        <v>56.521739130434781</v>
      </c>
      <c r="L38" s="16">
        <v>20.588235294117649</v>
      </c>
      <c r="M38" s="16">
        <v>64.705882352941188</v>
      </c>
    </row>
    <row r="39" spans="3:24">
      <c r="C39" s="229" t="s">
        <v>80</v>
      </c>
      <c r="D39" s="106">
        <v>61.386138613861384</v>
      </c>
      <c r="E39" s="16">
        <v>44.827586206896555</v>
      </c>
      <c r="F39" s="106">
        <v>60.176991150442475</v>
      </c>
      <c r="G39" s="16">
        <v>46.875</v>
      </c>
      <c r="H39" s="106">
        <v>61.481481481481481</v>
      </c>
      <c r="I39" s="16">
        <v>48.780487804878049</v>
      </c>
      <c r="J39" s="106">
        <v>62.585034013605444</v>
      </c>
      <c r="K39" s="16">
        <v>56.521739130434781</v>
      </c>
      <c r="L39" s="106">
        <v>65</v>
      </c>
      <c r="M39" s="16">
        <v>64.705882352941188</v>
      </c>
    </row>
    <row r="40" spans="3:24">
      <c r="C40" s="228" t="s">
        <v>84</v>
      </c>
      <c r="D40" s="16">
        <v>52.631578947368418</v>
      </c>
      <c r="E40" s="16">
        <v>46.052631578947363</v>
      </c>
      <c r="F40" s="16">
        <v>53.043478260869563</v>
      </c>
      <c r="G40" s="16">
        <v>45.217391304347828</v>
      </c>
      <c r="H40" s="16">
        <v>55.487804878048777</v>
      </c>
      <c r="I40" s="16">
        <v>42.682926829268297</v>
      </c>
      <c r="J40" s="16">
        <v>57.831325301204821</v>
      </c>
      <c r="K40" s="16">
        <v>40.160642570281126</v>
      </c>
      <c r="L40" s="16">
        <v>61.320754716981135</v>
      </c>
      <c r="M40" s="16">
        <v>36.79245283018868</v>
      </c>
    </row>
    <row r="41" spans="3:24">
      <c r="C41" s="228" t="s">
        <v>224</v>
      </c>
      <c r="D41" s="16">
        <v>66.666666666666671</v>
      </c>
      <c r="E41" s="16">
        <v>30.555555555555557</v>
      </c>
      <c r="F41" s="16">
        <v>57.142857142857146</v>
      </c>
      <c r="G41" s="16">
        <v>39.285714285714285</v>
      </c>
      <c r="H41" s="16">
        <v>56.060606060606062</v>
      </c>
      <c r="I41" s="16">
        <v>40.909090909090914</v>
      </c>
      <c r="J41" s="16">
        <v>59.375</v>
      </c>
      <c r="K41" s="16">
        <v>38.541666666666671</v>
      </c>
      <c r="L41" s="16">
        <v>65.625</v>
      </c>
      <c r="M41" s="16">
        <v>34.375</v>
      </c>
    </row>
    <row r="42" spans="3:24">
      <c r="C42" s="230" t="s">
        <v>88</v>
      </c>
      <c r="D42" s="22">
        <v>56.651718983557551</v>
      </c>
      <c r="E42" s="110">
        <v>40.732436472346784</v>
      </c>
      <c r="F42" s="22">
        <v>56.787452677122772</v>
      </c>
      <c r="G42" s="110">
        <v>40.292049756625204</v>
      </c>
      <c r="H42" s="22">
        <v>58.565512048192772</v>
      </c>
      <c r="I42" s="110">
        <v>38.516566265060241</v>
      </c>
      <c r="J42" s="22">
        <v>61.778816582605486</v>
      </c>
      <c r="K42" s="110">
        <v>35.88387255504982</v>
      </c>
      <c r="L42" s="22">
        <v>66.950315673895147</v>
      </c>
      <c r="M42" s="110">
        <v>31.594839418062033</v>
      </c>
    </row>
    <row r="43" spans="3:24">
      <c r="C43" s="228" t="s">
        <v>78</v>
      </c>
      <c r="D43" s="16">
        <v>67.708333333333329</v>
      </c>
      <c r="E43" s="16">
        <v>29.166666666666668</v>
      </c>
      <c r="F43" s="16">
        <v>63.157894736842103</v>
      </c>
      <c r="G43" s="16">
        <v>34.210526315789473</v>
      </c>
      <c r="H43" s="16">
        <v>65.909090909090907</v>
      </c>
      <c r="I43" s="16">
        <v>31.060606060606062</v>
      </c>
      <c r="J43" s="16">
        <v>68.027210884353735</v>
      </c>
      <c r="K43" s="16">
        <v>29.251700680272112</v>
      </c>
      <c r="L43" s="16">
        <v>85.714285714285708</v>
      </c>
      <c r="M43" s="16">
        <v>10.714285714285715</v>
      </c>
    </row>
    <row r="44" spans="3:24">
      <c r="C44" s="228" t="s">
        <v>95</v>
      </c>
      <c r="D44" s="16">
        <v>65.432098765432102</v>
      </c>
      <c r="E44" s="16">
        <v>29.135802469135804</v>
      </c>
      <c r="F44" s="16">
        <v>64.881889763779526</v>
      </c>
      <c r="G44" s="16">
        <v>30.393700787401571</v>
      </c>
      <c r="H44" s="16">
        <v>65.821501014198788</v>
      </c>
      <c r="I44" s="16">
        <v>29.918864097363084</v>
      </c>
      <c r="J44" s="16">
        <v>69.611705120990436</v>
      </c>
      <c r="K44" s="16">
        <v>27.124366910523356</v>
      </c>
      <c r="L44" s="16">
        <v>73.582995951417004</v>
      </c>
      <c r="M44" s="16">
        <v>24.291497975708499</v>
      </c>
    </row>
    <row r="45" spans="3:24">
      <c r="C45" s="228" t="s">
        <v>92</v>
      </c>
      <c r="D45" s="16">
        <v>67.819148936170208</v>
      </c>
      <c r="E45" s="16">
        <v>27.925531914893618</v>
      </c>
      <c r="F45" s="16">
        <v>66.500829187396349</v>
      </c>
      <c r="G45" s="16">
        <v>29.519071310116082</v>
      </c>
      <c r="H45" s="16">
        <v>67.301587301587304</v>
      </c>
      <c r="I45" s="16">
        <v>29.100529100529101</v>
      </c>
      <c r="J45" s="16">
        <v>71.370023419203747</v>
      </c>
      <c r="K45" s="16">
        <v>25.936768149882901</v>
      </c>
      <c r="L45" s="16">
        <v>75.471698113207552</v>
      </c>
      <c r="M45" s="16">
        <v>22.851153039832287</v>
      </c>
    </row>
    <row r="46" spans="3:24">
      <c r="C46" s="228" t="s">
        <v>86</v>
      </c>
      <c r="D46" s="16">
        <v>64.751958224543074</v>
      </c>
      <c r="E46" s="16">
        <v>33.420365535248045</v>
      </c>
      <c r="F46" s="16">
        <v>66.265060240963862</v>
      </c>
      <c r="G46" s="16">
        <v>31.526104417670684</v>
      </c>
      <c r="H46" s="16">
        <v>68.723098995695835</v>
      </c>
      <c r="I46" s="16">
        <v>28.694404591104732</v>
      </c>
      <c r="J46" s="16">
        <v>73.426573426573427</v>
      </c>
      <c r="K46" s="16">
        <v>24.675324675324678</v>
      </c>
      <c r="L46" s="16">
        <v>81.748071979434442</v>
      </c>
      <c r="M46" s="16">
        <v>17.223650385604113</v>
      </c>
    </row>
    <row r="47" spans="3:24">
      <c r="C47" s="228" t="s">
        <v>82</v>
      </c>
      <c r="D47" s="16">
        <v>70.281124497991968</v>
      </c>
      <c r="E47" s="16">
        <v>27.510040160642568</v>
      </c>
      <c r="F47" s="16">
        <v>68.305084745762713</v>
      </c>
      <c r="G47" s="16">
        <v>28.983050847457626</v>
      </c>
      <c r="H47" s="16">
        <v>68.535825545171335</v>
      </c>
      <c r="I47" s="16">
        <v>28.348909657320871</v>
      </c>
      <c r="J47" s="16">
        <v>68.833087149187591</v>
      </c>
      <c r="K47" s="16">
        <v>28.212703101920233</v>
      </c>
      <c r="L47" s="16">
        <v>71.929824561403507</v>
      </c>
      <c r="M47" s="16">
        <v>26.315789473684212</v>
      </c>
    </row>
    <row r="48" spans="3:24">
      <c r="C48" s="228" t="s">
        <v>89</v>
      </c>
      <c r="D48" s="16">
        <v>67.045454545454547</v>
      </c>
      <c r="E48" s="16">
        <v>29.54545454545455</v>
      </c>
      <c r="F48" s="16">
        <v>69.105691056910572</v>
      </c>
      <c r="G48" s="16">
        <v>27.642276422764223</v>
      </c>
      <c r="H48" s="16">
        <v>69.101123595505612</v>
      </c>
      <c r="I48" s="16">
        <v>26.966292134831463</v>
      </c>
      <c r="J48" s="16">
        <v>71.326164874551978</v>
      </c>
      <c r="K48" s="16">
        <v>25.806451612903224</v>
      </c>
      <c r="L48" s="16">
        <v>77.777777777777771</v>
      </c>
      <c r="M48" s="16">
        <v>21.36752136752137</v>
      </c>
    </row>
    <row r="49" spans="3:13">
      <c r="C49" s="228" t="s">
        <v>85</v>
      </c>
      <c r="D49" s="16">
        <v>71.428571428571431</v>
      </c>
      <c r="E49" s="16">
        <v>26.428571428571431</v>
      </c>
      <c r="F49" s="16">
        <v>70.165745856353595</v>
      </c>
      <c r="G49" s="16">
        <v>26.519337016574585</v>
      </c>
      <c r="H49" s="16">
        <v>70</v>
      </c>
      <c r="I49" s="16">
        <v>25.789473684210527</v>
      </c>
      <c r="J49" s="16">
        <v>70.103092783505161</v>
      </c>
      <c r="K49" s="16">
        <v>25.773195876288664</v>
      </c>
      <c r="L49" s="16">
        <v>75</v>
      </c>
      <c r="M49" s="16">
        <v>25</v>
      </c>
    </row>
    <row r="50" spans="3:13">
      <c r="C50" s="229" t="s">
        <v>83</v>
      </c>
      <c r="D50" s="106">
        <v>68.181818181818187</v>
      </c>
      <c r="E50" s="16">
        <v>30.68181818181818</v>
      </c>
      <c r="F50" s="106">
        <v>68.055555555555557</v>
      </c>
      <c r="G50" s="16">
        <v>29.861111111111111</v>
      </c>
      <c r="H50" s="106">
        <v>72.815533980582529</v>
      </c>
      <c r="I50" s="16">
        <v>25.728155339805827</v>
      </c>
      <c r="J50" s="106">
        <v>75.426621160409553</v>
      </c>
      <c r="K50" s="16">
        <v>23.549488054607508</v>
      </c>
      <c r="L50" s="106">
        <v>81.081081081081081</v>
      </c>
      <c r="M50" s="16">
        <v>18.918918918918919</v>
      </c>
    </row>
    <row r="51" spans="3:13">
      <c r="C51" s="228" t="s">
        <v>81</v>
      </c>
      <c r="D51" s="16">
        <v>76.397515527950304</v>
      </c>
      <c r="E51" s="16">
        <v>21.739130434782606</v>
      </c>
      <c r="F51" s="16">
        <v>74.72527472527473</v>
      </c>
      <c r="G51" s="16">
        <v>23.626373626373631</v>
      </c>
      <c r="H51" s="16">
        <v>74.054054054054049</v>
      </c>
      <c r="I51" s="16">
        <v>24.324324324324323</v>
      </c>
      <c r="J51" s="16">
        <v>73.015873015873012</v>
      </c>
      <c r="K51" s="16">
        <v>25.396825396825399</v>
      </c>
      <c r="L51" s="16">
        <v>20</v>
      </c>
      <c r="M51" s="16">
        <v>80</v>
      </c>
    </row>
    <row r="52" spans="3:13">
      <c r="C52" s="228" t="s">
        <v>91</v>
      </c>
      <c r="D52" s="16">
        <v>75.384615384615387</v>
      </c>
      <c r="E52" s="16">
        <v>23.07692307692308</v>
      </c>
      <c r="F52" s="16">
        <v>74.226804123711347</v>
      </c>
      <c r="G52" s="16">
        <v>24.742268041237114</v>
      </c>
      <c r="H52" s="16">
        <v>76.086956521739125</v>
      </c>
      <c r="I52" s="16">
        <v>23.188405797101449</v>
      </c>
      <c r="J52" s="16">
        <v>77.678571428571431</v>
      </c>
      <c r="K52" s="16">
        <v>21.875</v>
      </c>
      <c r="L52" s="16">
        <v>79.245283018867923</v>
      </c>
      <c r="M52" s="16">
        <v>20.754716981132077</v>
      </c>
    </row>
    <row r="53" spans="3:13">
      <c r="C53" s="229" t="s">
        <v>90</v>
      </c>
      <c r="D53" s="106">
        <v>70.731707317073173</v>
      </c>
      <c r="E53" s="16">
        <v>29.26829268292683</v>
      </c>
      <c r="F53" s="106">
        <v>72.727272727272734</v>
      </c>
      <c r="G53" s="16">
        <v>27.272727272727273</v>
      </c>
      <c r="H53" s="106">
        <v>76.19047619047619</v>
      </c>
      <c r="I53" s="16">
        <v>22.619047619047617</v>
      </c>
      <c r="J53" s="106">
        <v>79.166666666666671</v>
      </c>
      <c r="K53" s="16">
        <v>20</v>
      </c>
      <c r="L53" s="106">
        <v>84.615384615384613</v>
      </c>
      <c r="M53" s="16">
        <v>13.461538461538462</v>
      </c>
    </row>
    <row r="54" spans="3:13">
      <c r="C54" s="228" t="s">
        <v>96</v>
      </c>
      <c r="D54" s="16">
        <v>74.074074074074076</v>
      </c>
      <c r="E54" s="16">
        <v>22.222222222222221</v>
      </c>
      <c r="F54" s="16">
        <v>73.84615384615384</v>
      </c>
      <c r="G54" s="16">
        <v>21.53846153846154</v>
      </c>
      <c r="H54" s="16">
        <v>74.545454545454547</v>
      </c>
      <c r="I54" s="16">
        <v>19.09090909090909</v>
      </c>
      <c r="J54" s="16">
        <v>75.13513513513513</v>
      </c>
      <c r="K54" s="16">
        <v>21.081081081081081</v>
      </c>
      <c r="L54" s="16">
        <v>78.350515463917532</v>
      </c>
      <c r="M54" s="16">
        <v>20.618556701030929</v>
      </c>
    </row>
    <row r="55" spans="3:13">
      <c r="C55" s="228" t="s">
        <v>170</v>
      </c>
      <c r="D55" s="16">
        <v>77.41935483870968</v>
      </c>
      <c r="E55" s="16">
        <v>18.279569892473116</v>
      </c>
      <c r="F55" s="16">
        <v>80</v>
      </c>
      <c r="G55" s="16">
        <v>16.666666666666668</v>
      </c>
      <c r="H55" s="16">
        <v>80.676328502415458</v>
      </c>
      <c r="I55" s="16">
        <v>16.908212560386474</v>
      </c>
      <c r="J55" s="16">
        <v>83.967391304347828</v>
      </c>
      <c r="K55" s="16">
        <v>14.402173913043478</v>
      </c>
      <c r="L55" s="16">
        <v>86.764705882352942</v>
      </c>
      <c r="M55" s="16">
        <v>12.254901960784315</v>
      </c>
    </row>
    <row r="56" spans="3:13" ht="15" customHeight="1">
      <c r="C56" s="166" t="s">
        <v>220</v>
      </c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</sheetData>
  <sortState ref="C6:AZ23">
    <sortCondition descending="1" ref="AS6:AS23"/>
  </sortState>
  <mergeCells count="31">
    <mergeCell ref="C56:M56"/>
    <mergeCell ref="C25:AZ25"/>
    <mergeCell ref="M29:M30"/>
    <mergeCell ref="C34:M34"/>
    <mergeCell ref="D35:E35"/>
    <mergeCell ref="F35:G35"/>
    <mergeCell ref="H35:I35"/>
    <mergeCell ref="J35:K35"/>
    <mergeCell ref="L35:M35"/>
    <mergeCell ref="AN4:AO4"/>
    <mergeCell ref="AP4:AQ4"/>
    <mergeCell ref="AR4:AS4"/>
    <mergeCell ref="AT4:AU4"/>
    <mergeCell ref="AV4:AW4"/>
    <mergeCell ref="AX4:AY4"/>
    <mergeCell ref="Z4:AA4"/>
    <mergeCell ref="AB4:AC4"/>
    <mergeCell ref="AF4:AG4"/>
    <mergeCell ref="AH4:AI4"/>
    <mergeCell ref="AJ4:AK4"/>
    <mergeCell ref="AL4:AM4"/>
    <mergeCell ref="C3:AZ3"/>
    <mergeCell ref="D4:E4"/>
    <mergeCell ref="F4:G4"/>
    <mergeCell ref="H4:I4"/>
    <mergeCell ref="J4:K4"/>
    <mergeCell ref="N4:O4"/>
    <mergeCell ref="P4:Q4"/>
    <mergeCell ref="R4:S4"/>
    <mergeCell ref="T4:U4"/>
    <mergeCell ref="X4:Y4"/>
  </mergeCells>
  <hyperlinks>
    <hyperlink ref="M29:M30" location="'GRAFICA FIDELIDAD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3" fitToWidth="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G35"/>
  <sheetViews>
    <sheetView showGridLines="0" zoomScaleNormal="100" workbookViewId="0">
      <selection activeCell="X37" sqref="X37"/>
    </sheetView>
  </sheetViews>
  <sheetFormatPr baseColWidth="10" defaultColWidth="9.42578125" defaultRowHeight="12.75"/>
  <cols>
    <col min="1" max="1" width="16.28515625" customWidth="1"/>
    <col min="2" max="2" width="18.140625" customWidth="1"/>
    <col min="3" max="6" width="6.7109375" customWidth="1"/>
    <col min="7" max="7" width="8.85546875" bestFit="1" customWidth="1"/>
    <col min="8" max="8" width="9.7109375" bestFit="1" customWidth="1"/>
    <col min="9" max="9" width="8.85546875" bestFit="1" customWidth="1"/>
    <col min="10" max="10" width="10.28515625" hidden="1" customWidth="1"/>
    <col min="11" max="11" width="12.42578125" hidden="1" customWidth="1"/>
    <col min="12" max="12" width="12.85546875" hidden="1" customWidth="1"/>
    <col min="13" max="14" width="21.42578125" hidden="1" customWidth="1"/>
    <col min="15" max="15" width="13.85546875" hidden="1" customWidth="1"/>
    <col min="16" max="17" width="13.42578125" hidden="1" customWidth="1"/>
    <col min="18" max="19" width="18.28515625" hidden="1" customWidth="1"/>
    <col min="20" max="20" width="11.7109375" hidden="1" customWidth="1"/>
    <col min="21" max="21" width="11.7109375" bestFit="1" customWidth="1"/>
    <col min="22" max="22" width="11.7109375" customWidth="1"/>
    <col min="23" max="24" width="9" customWidth="1"/>
    <col min="25" max="26" width="11.140625" bestFit="1" customWidth="1"/>
    <col min="27" max="27" width="9" customWidth="1"/>
    <col min="28" max="29" width="13.85546875" hidden="1" customWidth="1"/>
    <col min="30" max="30" width="8.7109375" hidden="1" customWidth="1"/>
    <col min="31" max="31" width="13.85546875" customWidth="1"/>
    <col min="32" max="32" width="11.28515625" customWidth="1"/>
  </cols>
  <sheetData>
    <row r="2" spans="2:33" ht="77.25" customHeight="1"/>
    <row r="3" spans="2:33" ht="18" customHeight="1">
      <c r="B3" s="11" t="s">
        <v>50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2:33" ht="15" customHeight="1">
      <c r="B4" s="12"/>
      <c r="C4" s="13">
        <f>actualizaciones!A7</f>
        <v>2007</v>
      </c>
      <c r="D4" s="13">
        <f>actualizaciones!B7</f>
        <v>2008</v>
      </c>
      <c r="E4" s="13">
        <f>actualizaciones!C7</f>
        <v>2009</v>
      </c>
      <c r="F4" s="13">
        <f>actualizaciones!D7</f>
        <v>2010</v>
      </c>
      <c r="G4" s="14" t="str">
        <f>actualizaciones!H7</f>
        <v>var.08/07</v>
      </c>
      <c r="H4" s="14" t="str">
        <f>actualizaciones!I7</f>
        <v>var.09/08</v>
      </c>
      <c r="I4" s="14" t="str">
        <f>actualizaciones!J7</f>
        <v>var.10/09</v>
      </c>
      <c r="J4" s="14" t="str">
        <f>actualizaciones!$E$7</f>
        <v>Invierno 08-09</v>
      </c>
      <c r="K4" s="14" t="str">
        <f>actualizaciones!$F$7</f>
        <v>Invierno 09-10</v>
      </c>
      <c r="L4" s="14" t="str">
        <f>actualizaciones!$G$7</f>
        <v>Invierno 10-11</v>
      </c>
      <c r="M4" s="14" t="str">
        <f>actualizaciones!K7</f>
        <v>var. Invierno 08-09/09-10</v>
      </c>
      <c r="N4" s="14" t="str">
        <f>actualizaciones!M7</f>
        <v>Invierno 09-10/10-11</v>
      </c>
      <c r="O4" s="14" t="str">
        <f>actualizaciones!$N$7</f>
        <v>I semestre 2009</v>
      </c>
      <c r="P4" s="14" t="str">
        <f>actualizaciones!$O$7</f>
        <v>I semestre 2010</v>
      </c>
      <c r="Q4" s="14" t="str">
        <f>actualizaciones!$P$7</f>
        <v>I semestre 2011</v>
      </c>
      <c r="R4" s="14" t="str">
        <f>actualizaciones!$Q$7</f>
        <v>Var. I semestre 10/09</v>
      </c>
      <c r="S4" s="14" t="str">
        <f>actualizaciones!$R$7</f>
        <v>Var. I semestre 11/10</v>
      </c>
      <c r="T4" s="14" t="str">
        <f>actualizaciones!$U$7</f>
        <v>Ene-Sep 2009</v>
      </c>
      <c r="U4" s="14" t="str">
        <f>actualizaciones!$V$7</f>
        <v>Ene-Sep 2010</v>
      </c>
      <c r="V4" s="14" t="s">
        <v>51</v>
      </c>
      <c r="W4" s="14" t="str">
        <f>actualizaciones!$W$7</f>
        <v>Var.10/09</v>
      </c>
      <c r="X4" s="14" t="s">
        <v>52</v>
      </c>
      <c r="Y4" s="14" t="s">
        <v>53</v>
      </c>
      <c r="Z4" s="14" t="s">
        <v>54</v>
      </c>
      <c r="AA4" s="14" t="s">
        <v>55</v>
      </c>
      <c r="AB4" s="13" t="s">
        <v>56</v>
      </c>
      <c r="AC4" s="13" t="s">
        <v>57</v>
      </c>
      <c r="AD4" s="14" t="s">
        <v>52</v>
      </c>
    </row>
    <row r="5" spans="2:33" ht="15" customHeight="1">
      <c r="B5" s="15" t="s">
        <v>58</v>
      </c>
      <c r="C5" s="16">
        <v>12.1181818181818</v>
      </c>
      <c r="D5" s="16">
        <v>11.972727272727273</v>
      </c>
      <c r="E5" s="16">
        <v>9.7727272727272734</v>
      </c>
      <c r="F5" s="16">
        <v>10.018181818181818</v>
      </c>
      <c r="G5" s="17">
        <f t="shared" ref="G5:I11" si="0">D5/C5-1</f>
        <v>-1.200300075018601E-2</v>
      </c>
      <c r="H5" s="17">
        <f t="shared" si="0"/>
        <v>-0.18375094912680323</v>
      </c>
      <c r="I5" s="17">
        <f t="shared" si="0"/>
        <v>2.5116279069767211E-2</v>
      </c>
      <c r="J5" s="16">
        <v>7.2346786248131538</v>
      </c>
      <c r="K5" s="16">
        <v>5.9768734044150778</v>
      </c>
      <c r="L5" s="16">
        <v>7.0246015782144511</v>
      </c>
      <c r="M5" s="17">
        <f>K5/J5-1</f>
        <v>-0.17385778769551918</v>
      </c>
      <c r="N5" s="17">
        <f>L5/K5-1</f>
        <v>0.17529703289773946</v>
      </c>
      <c r="O5" s="16">
        <v>8.8649851632047483</v>
      </c>
      <c r="P5" s="16">
        <v>8.5008297990042418</v>
      </c>
      <c r="Q5" s="16">
        <v>10.843373493975903</v>
      </c>
      <c r="R5" s="17">
        <f>P5/O5-1</f>
        <v>-4.1077944011906453E-2</v>
      </c>
      <c r="S5" s="17">
        <f>Q5/P5-1</f>
        <v>0.27556647413950808</v>
      </c>
      <c r="T5" s="16">
        <v>11.338947882338582</v>
      </c>
      <c r="U5" s="16">
        <v>11.402550091074682</v>
      </c>
      <c r="V5" s="16">
        <v>12.53536720383811</v>
      </c>
      <c r="W5" s="17">
        <f>U5/T5-1</f>
        <v>5.6091807984377517E-3</v>
      </c>
      <c r="X5" s="17">
        <f>V5/U5-1</f>
        <v>9.9347698866952383E-2</v>
      </c>
      <c r="Y5" s="16">
        <v>16.893581550430675</v>
      </c>
      <c r="Z5" s="16">
        <v>16.744441394455119</v>
      </c>
      <c r="AA5" s="17">
        <f>Z5/Y5-1</f>
        <v>-8.8282141670398273E-3</v>
      </c>
      <c r="AB5" s="16">
        <v>6.0899653979238755</v>
      </c>
      <c r="AC5" s="16">
        <v>7.4738415545590433</v>
      </c>
      <c r="AD5" s="17">
        <f>AC5/AB5-1</f>
        <v>0.22723875526566117</v>
      </c>
    </row>
    <row r="6" spans="2:33" ht="15" customHeight="1">
      <c r="B6" s="15" t="s">
        <v>59</v>
      </c>
      <c r="C6" s="16">
        <v>10.7454545454545</v>
      </c>
      <c r="D6" s="16">
        <v>10.527272727272727</v>
      </c>
      <c r="E6" s="16">
        <v>9.9727272727272727</v>
      </c>
      <c r="F6" s="16">
        <v>9.7363636363636363</v>
      </c>
      <c r="G6" s="17">
        <f t="shared" si="0"/>
        <v>-2.0304568527914624E-2</v>
      </c>
      <c r="H6" s="17">
        <f t="shared" si="0"/>
        <v>-5.2677029360967187E-2</v>
      </c>
      <c r="I6" s="17">
        <f t="shared" si="0"/>
        <v>-2.370100273473108E-2</v>
      </c>
      <c r="J6" s="16">
        <v>7.9372197309417043</v>
      </c>
      <c r="K6" s="16">
        <v>6.9079441357561198</v>
      </c>
      <c r="L6" s="16">
        <v>8.138635308680179</v>
      </c>
      <c r="M6" s="17">
        <f t="shared" ref="M6:N11" si="1">K6/J6-1</f>
        <v>-0.12967709476066969</v>
      </c>
      <c r="N6" s="17">
        <f t="shared" si="1"/>
        <v>0.17815592435872407</v>
      </c>
      <c r="O6" s="16">
        <v>9.068991097922849</v>
      </c>
      <c r="P6" s="16">
        <v>8.3348699981560017</v>
      </c>
      <c r="Q6" s="16">
        <v>10.222138554216867</v>
      </c>
      <c r="R6" s="17">
        <f t="shared" ref="R6:S11" si="2">P6/O6-1</f>
        <v>-8.0948486092900618E-2</v>
      </c>
      <c r="S6" s="17">
        <f t="shared" si="2"/>
        <v>0.22643047299818742</v>
      </c>
      <c r="T6" s="16">
        <v>10.83852068839253</v>
      </c>
      <c r="U6" s="16">
        <v>10.321797207043108</v>
      </c>
      <c r="V6" s="16">
        <v>11.784967400664287</v>
      </c>
      <c r="W6" s="17">
        <f t="shared" ref="W6:X11" si="3">U6/T6-1</f>
        <v>-4.7674723904232108E-2</v>
      </c>
      <c r="X6" s="17">
        <f t="shared" si="3"/>
        <v>0.14175537111141656</v>
      </c>
      <c r="Y6" s="16">
        <v>13.559322033898304</v>
      </c>
      <c r="Z6" s="16">
        <v>14.987647543233599</v>
      </c>
      <c r="AA6" s="17">
        <f t="shared" ref="AA6:AA11" si="4">Z6/Y6-1</f>
        <v>0.10533900631347803</v>
      </c>
      <c r="AB6" s="16">
        <v>5.3979238754325261</v>
      </c>
      <c r="AC6" s="16">
        <v>7.2496263079222718</v>
      </c>
      <c r="AD6" s="17">
        <f t="shared" ref="AD6:AD11" si="5">AC6/AB6-1</f>
        <v>0.34303974550611316</v>
      </c>
      <c r="AF6" s="18"/>
      <c r="AG6" s="18"/>
    </row>
    <row r="7" spans="2:33" ht="15" customHeight="1">
      <c r="B7" s="15" t="s">
        <v>60</v>
      </c>
      <c r="C7" s="16">
        <v>28.472727272727301</v>
      </c>
      <c r="D7" s="16">
        <v>27.436363636363637</v>
      </c>
      <c r="E7" s="16">
        <v>25.672727272727272</v>
      </c>
      <c r="F7" s="16">
        <v>28.063636363636363</v>
      </c>
      <c r="G7" s="17">
        <f t="shared" si="0"/>
        <v>-3.6398467432951165E-2</v>
      </c>
      <c r="H7" s="17">
        <f t="shared" si="0"/>
        <v>-6.4280980781974861E-2</v>
      </c>
      <c r="I7" s="17">
        <f t="shared" si="0"/>
        <v>9.3130311614730843E-2</v>
      </c>
      <c r="J7" s="16">
        <v>23.27354260089686</v>
      </c>
      <c r="K7" s="16">
        <v>23.742303649196575</v>
      </c>
      <c r="L7" s="16">
        <v>27.231935633606685</v>
      </c>
      <c r="M7" s="17">
        <f t="shared" si="1"/>
        <v>2.0141370668754544E-2</v>
      </c>
      <c r="N7" s="17">
        <f t="shared" si="1"/>
        <v>0.14697950274628035</v>
      </c>
      <c r="O7" s="16">
        <v>23.571958456973295</v>
      </c>
      <c r="P7" s="16">
        <v>24.764890282131663</v>
      </c>
      <c r="Q7" s="16">
        <v>27.315512048192772</v>
      </c>
      <c r="R7" s="17">
        <f t="shared" si="2"/>
        <v>5.0608091276584721E-2</v>
      </c>
      <c r="S7" s="17">
        <f t="shared" si="2"/>
        <v>0.1029934611865182</v>
      </c>
      <c r="T7" s="16">
        <v>26.180886122299523</v>
      </c>
      <c r="U7" s="16">
        <v>27.905282331511838</v>
      </c>
      <c r="V7" s="16">
        <v>30.581867388362653</v>
      </c>
      <c r="W7" s="17">
        <f t="shared" si="3"/>
        <v>6.5864699963060547E-2</v>
      </c>
      <c r="X7" s="17">
        <f>V7/U7-1</f>
        <v>9.591678826443184E-2</v>
      </c>
      <c r="Y7" s="16">
        <v>32.70352875798833</v>
      </c>
      <c r="Z7" s="16">
        <v>35.547625583310456</v>
      </c>
      <c r="AA7" s="17">
        <f t="shared" si="4"/>
        <v>8.6966053307853342E-2</v>
      </c>
      <c r="AB7" s="16">
        <v>22.249134948096884</v>
      </c>
      <c r="AC7" s="16">
        <v>24.28998505231689</v>
      </c>
      <c r="AD7" s="17">
        <f t="shared" si="5"/>
        <v>9.1727166426062379E-2</v>
      </c>
      <c r="AF7" s="19" t="s">
        <v>61</v>
      </c>
      <c r="AG7" s="20"/>
    </row>
    <row r="8" spans="2:33" ht="15" customHeight="1">
      <c r="B8" s="15" t="s">
        <v>62</v>
      </c>
      <c r="C8" s="16">
        <v>10.2272727272727</v>
      </c>
      <c r="D8" s="16">
        <v>9.8454545454545457</v>
      </c>
      <c r="E8" s="16">
        <v>10.190909090909091</v>
      </c>
      <c r="F8" s="16">
        <v>10.154545454545454</v>
      </c>
      <c r="G8" s="17">
        <f t="shared" si="0"/>
        <v>-3.7333333333330776E-2</v>
      </c>
      <c r="H8" s="17">
        <f t="shared" si="0"/>
        <v>3.5087719298245723E-2</v>
      </c>
      <c r="I8" s="17">
        <f t="shared" si="0"/>
        <v>-3.5682426404995971E-3</v>
      </c>
      <c r="J8" s="16">
        <v>10.119581464872944</v>
      </c>
      <c r="K8" s="16">
        <v>9.85132902838264</v>
      </c>
      <c r="L8" s="16">
        <v>9.9025220485842489</v>
      </c>
      <c r="M8" s="17">
        <f t="shared" si="1"/>
        <v>-2.6508254063812853E-2</v>
      </c>
      <c r="N8" s="17">
        <f t="shared" si="1"/>
        <v>5.1965597793066642E-3</v>
      </c>
      <c r="O8" s="16">
        <v>9.7551928783382795</v>
      </c>
      <c r="P8" s="16">
        <v>9.4781486262216479</v>
      </c>
      <c r="Q8" s="16">
        <v>9.4691265060240966</v>
      </c>
      <c r="R8" s="17">
        <f t="shared" si="2"/>
        <v>-2.8399669342450196E-2</v>
      </c>
      <c r="S8" s="17">
        <f t="shared" si="2"/>
        <v>-9.518863391307919E-4</v>
      </c>
      <c r="T8" s="16">
        <v>10.155010374710118</v>
      </c>
      <c r="U8" s="16">
        <v>10.066788099574985</v>
      </c>
      <c r="V8" s="16">
        <v>11.022265961372863</v>
      </c>
      <c r="W8" s="17">
        <f t="shared" si="3"/>
        <v>-8.6875613002661556E-3</v>
      </c>
      <c r="X8" s="17">
        <f t="shared" si="3"/>
        <v>9.4913874450006208E-2</v>
      </c>
      <c r="Y8" s="16">
        <v>11.086412892470131</v>
      </c>
      <c r="Z8" s="16">
        <v>12.764205325281361</v>
      </c>
      <c r="AA8" s="17">
        <f>Z8/Y8-1</f>
        <v>0.15133771843828625</v>
      </c>
      <c r="AB8" s="16">
        <v>9.2041522491349479</v>
      </c>
      <c r="AC8" s="16">
        <v>9.0807174887892383</v>
      </c>
      <c r="AD8" s="17">
        <f>AC8/AB8-1</f>
        <v>-1.341076907515415E-2</v>
      </c>
      <c r="AF8" s="19"/>
      <c r="AG8" s="20"/>
    </row>
    <row r="9" spans="2:33" ht="15" customHeight="1">
      <c r="B9" s="15" t="s">
        <v>63</v>
      </c>
      <c r="C9" s="16">
        <v>18.072727272727299</v>
      </c>
      <c r="D9" s="16">
        <v>18.336363636363636</v>
      </c>
      <c r="E9" s="16">
        <v>18.690909090909091</v>
      </c>
      <c r="F9" s="16">
        <v>18.054545454545455</v>
      </c>
      <c r="G9" s="17">
        <f t="shared" si="0"/>
        <v>1.4587525150904002E-2</v>
      </c>
      <c r="H9" s="17">
        <f t="shared" si="0"/>
        <v>1.9335647000495726E-2</v>
      </c>
      <c r="I9" s="17">
        <f t="shared" si="0"/>
        <v>-3.4046692607003881E-2</v>
      </c>
      <c r="J9" s="16">
        <v>21.01644245142003</v>
      </c>
      <c r="K9" s="16">
        <v>21.114281423637184</v>
      </c>
      <c r="L9" s="16">
        <v>20.129970601887667</v>
      </c>
      <c r="M9" s="17">
        <f t="shared" si="1"/>
        <v>4.65535365670533E-3</v>
      </c>
      <c r="N9" s="17">
        <f t="shared" si="1"/>
        <v>-4.6618248663087059E-2</v>
      </c>
      <c r="O9" s="16">
        <v>19.844213649851632</v>
      </c>
      <c r="P9" s="16">
        <v>18.919417296699244</v>
      </c>
      <c r="Q9" s="16">
        <v>17.789909638554217</v>
      </c>
      <c r="R9" s="17">
        <f t="shared" si="2"/>
        <v>-4.6602821833623187E-2</v>
      </c>
      <c r="S9" s="17">
        <f t="shared" si="2"/>
        <v>-5.970097495244131E-2</v>
      </c>
      <c r="T9" s="16">
        <v>17.490540705480289</v>
      </c>
      <c r="U9" s="16">
        <v>16.964177292046145</v>
      </c>
      <c r="V9" s="16">
        <v>15.770697502767868</v>
      </c>
      <c r="W9" s="17">
        <f t="shared" si="3"/>
        <v>-3.0094176177710708E-2</v>
      </c>
      <c r="X9" s="17">
        <f t="shared" si="3"/>
        <v>-7.0352942481793912E-2</v>
      </c>
      <c r="Y9" s="16">
        <v>13.642678521811614</v>
      </c>
      <c r="Z9" s="16">
        <v>12.270107054625308</v>
      </c>
      <c r="AA9" s="17">
        <f t="shared" si="4"/>
        <v>-0.10060864990638529</v>
      </c>
      <c r="AB9" s="16">
        <v>21.038062283737023</v>
      </c>
      <c r="AC9" s="16">
        <v>20.40358744394619</v>
      </c>
      <c r="AD9" s="17">
        <f t="shared" si="5"/>
        <v>-3.0158425772952469E-2</v>
      </c>
      <c r="AF9" s="18"/>
      <c r="AG9" s="18"/>
    </row>
    <row r="10" spans="2:33" ht="15" customHeight="1">
      <c r="B10" s="15" t="s">
        <v>64</v>
      </c>
      <c r="C10" s="16">
        <v>15.2090909090909</v>
      </c>
      <c r="D10" s="16">
        <v>16.663636363636364</v>
      </c>
      <c r="E10" s="16">
        <v>20.254545454545454</v>
      </c>
      <c r="F10" s="16">
        <v>19.018181818181819</v>
      </c>
      <c r="G10" s="17">
        <f t="shared" si="0"/>
        <v>9.5636580992230158E-2</v>
      </c>
      <c r="H10" s="17">
        <f t="shared" si="0"/>
        <v>0.215493726132024</v>
      </c>
      <c r="I10" s="17">
        <f t="shared" si="0"/>
        <v>-6.1041292639138156E-2</v>
      </c>
      <c r="J10" s="16">
        <v>24.065769805680119</v>
      </c>
      <c r="K10" s="16">
        <v>26.175101366571557</v>
      </c>
      <c r="L10" s="16">
        <v>24.26117901903141</v>
      </c>
      <c r="M10" s="17">
        <f t="shared" si="1"/>
        <v>8.7648622002259202E-2</v>
      </c>
      <c r="N10" s="17">
        <f t="shared" si="1"/>
        <v>-7.3119959336028884E-2</v>
      </c>
      <c r="O10" s="16">
        <v>23.405044510385757</v>
      </c>
      <c r="P10" s="16">
        <v>24.174810990226813</v>
      </c>
      <c r="Q10" s="16">
        <v>22.439759036144579</v>
      </c>
      <c r="R10" s="17">
        <f t="shared" si="2"/>
        <v>3.2888913306679646E-2</v>
      </c>
      <c r="S10" s="17">
        <f t="shared" si="2"/>
        <v>-7.1771065957192626E-2</v>
      </c>
      <c r="T10" s="16">
        <v>18.845355791529354</v>
      </c>
      <c r="U10" s="16">
        <v>18.384942319368548</v>
      </c>
      <c r="V10" s="16">
        <v>16.644113667117725</v>
      </c>
      <c r="W10" s="17">
        <f t="shared" si="3"/>
        <v>-2.4431137159413696E-2</v>
      </c>
      <c r="X10" s="17">
        <f t="shared" si="3"/>
        <v>-9.4687740761463135E-2</v>
      </c>
      <c r="Y10" s="16">
        <v>8.4190052792442351</v>
      </c>
      <c r="Z10" s="16">
        <v>6.505627230304694</v>
      </c>
      <c r="AA10" s="17">
        <f t="shared" si="4"/>
        <v>-0.22726889762816527</v>
      </c>
      <c r="AB10" s="16">
        <v>29.584775086505189</v>
      </c>
      <c r="AC10" s="16">
        <v>29.222720478325858</v>
      </c>
      <c r="AD10" s="17">
        <f t="shared" si="5"/>
        <v>-1.2237869212143537E-2</v>
      </c>
      <c r="AF10" s="19" t="s">
        <v>65</v>
      </c>
      <c r="AG10" s="20"/>
    </row>
    <row r="11" spans="2:33" ht="15" customHeight="1">
      <c r="B11" s="15" t="s">
        <v>66</v>
      </c>
      <c r="C11" s="16">
        <v>5.1545454545454499</v>
      </c>
      <c r="D11" s="16">
        <v>5.2181818181818178</v>
      </c>
      <c r="E11" s="16">
        <v>5.4454545454545453</v>
      </c>
      <c r="F11" s="16">
        <v>4.9545454545454541</v>
      </c>
      <c r="G11" s="17">
        <f t="shared" si="0"/>
        <v>1.2345679012346622E-2</v>
      </c>
      <c r="H11" s="17">
        <f t="shared" si="0"/>
        <v>4.355400696864109E-2</v>
      </c>
      <c r="I11" s="17">
        <f t="shared" si="0"/>
        <v>-9.0150250417362354E-2</v>
      </c>
      <c r="J11" s="16">
        <v>6.3527653213751867</v>
      </c>
      <c r="K11" s="16">
        <v>6.2321669920408471</v>
      </c>
      <c r="L11" s="16">
        <v>3.3111558099953582</v>
      </c>
      <c r="M11" s="17">
        <f t="shared" si="1"/>
        <v>-1.8983595841099543E-2</v>
      </c>
      <c r="N11" s="17">
        <f t="shared" si="1"/>
        <v>-0.46869911954797372</v>
      </c>
      <c r="O11" s="16">
        <v>5.4896142433234418</v>
      </c>
      <c r="P11" s="16">
        <v>5.8270330075603907</v>
      </c>
      <c r="Q11" s="16">
        <v>1.9201807228915662</v>
      </c>
      <c r="R11" s="17">
        <f t="shared" si="2"/>
        <v>6.1464931647487342E-2</v>
      </c>
      <c r="S11" s="17">
        <f t="shared" si="2"/>
        <v>-0.67047025125819737</v>
      </c>
      <c r="T11" s="16">
        <v>5.1507384352496031</v>
      </c>
      <c r="U11" s="16">
        <v>4.9544626593806917</v>
      </c>
      <c r="V11" s="16">
        <v>1.6607208758764915</v>
      </c>
      <c r="W11" s="17">
        <f t="shared" si="3"/>
        <v>-3.8106337243933419E-2</v>
      </c>
      <c r="X11" s="17">
        <f t="shared" si="3"/>
        <v>-0.66480302909698752</v>
      </c>
      <c r="Y11" s="16">
        <v>3.6954709641567103</v>
      </c>
      <c r="Z11" s="16">
        <v>1.1803458687894592</v>
      </c>
      <c r="AA11" s="17">
        <f t="shared" si="4"/>
        <v>-0.68059663294937867</v>
      </c>
      <c r="AB11" s="16">
        <v>6.4359861591695502</v>
      </c>
      <c r="AC11" s="16">
        <v>2.2795216741405082</v>
      </c>
      <c r="AD11" s="17">
        <f t="shared" si="5"/>
        <v>-0.64581625600720061</v>
      </c>
      <c r="AF11" s="19"/>
      <c r="AG11" s="20"/>
    </row>
    <row r="12" spans="2:33" ht="15" customHeight="1">
      <c r="B12" s="21" t="s">
        <v>67</v>
      </c>
      <c r="C12" s="22">
        <v>44.021086935684799</v>
      </c>
      <c r="D12" s="22">
        <v>44.413101860732851</v>
      </c>
      <c r="E12" s="22">
        <v>46.219978848187573</v>
      </c>
      <c r="F12" s="22">
        <v>45.647058823529434</v>
      </c>
      <c r="G12" s="23">
        <f>D12-C12</f>
        <v>0.39201492504805202</v>
      </c>
      <c r="H12" s="23">
        <f>E12-D12</f>
        <v>1.8068769874547215</v>
      </c>
      <c r="I12" s="23">
        <f>F12-E12</f>
        <v>-0.57292002465813852</v>
      </c>
      <c r="J12" s="22">
        <v>48.665602553870833</v>
      </c>
      <c r="K12" s="22">
        <v>49.586803331197842</v>
      </c>
      <c r="L12" s="22">
        <v>48.190430468875128</v>
      </c>
      <c r="M12" s="23">
        <f>K12-J12</f>
        <v>0.92120077732700878</v>
      </c>
      <c r="N12" s="23">
        <f>L12-K12</f>
        <v>-1.3963728623227141</v>
      </c>
      <c r="O12" s="22">
        <v>47.711145996860303</v>
      </c>
      <c r="P12" s="22">
        <v>47.839436068141822</v>
      </c>
      <c r="Q12" s="22">
        <v>46.111900191938567</v>
      </c>
      <c r="R12" s="23">
        <f>P12-O12</f>
        <v>0.12829007128151915</v>
      </c>
      <c r="S12" s="23">
        <f>Q12-P12</f>
        <v>-1.7275358762032553</v>
      </c>
      <c r="T12" s="22">
        <v>45.170634409985738</v>
      </c>
      <c r="U12" s="22">
        <v>44.923597802478639</v>
      </c>
      <c r="V12" s="22">
        <v>43.688516387290363</v>
      </c>
      <c r="W12" s="23">
        <f>U12-T12</f>
        <v>-0.24703660750709844</v>
      </c>
      <c r="X12" s="23">
        <f>V12-U12</f>
        <v>-1.2350814151882759</v>
      </c>
      <c r="Y12" s="22">
        <v>39.965666474321928</v>
      </c>
      <c r="Z12" s="22">
        <v>39.12833333333348</v>
      </c>
      <c r="AA12" s="23">
        <f>Z12-Y12</f>
        <v>-0.83733314098844858</v>
      </c>
      <c r="AB12" s="22">
        <v>50.772189349112416</v>
      </c>
      <c r="AC12" s="22">
        <v>49.604971319311666</v>
      </c>
      <c r="AD12" s="23">
        <f>AC12-AB12</f>
        <v>-1.1672180298007504</v>
      </c>
    </row>
    <row r="13" spans="2:33" ht="15" customHeight="1">
      <c r="B13" s="24" t="s">
        <v>68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5"/>
      <c r="Y13" s="25"/>
      <c r="Z13" s="25"/>
      <c r="AA13" s="25"/>
    </row>
    <row r="14" spans="2:33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2:33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27"/>
      <c r="Q15" s="27"/>
      <c r="R15" s="28"/>
      <c r="S15" s="28"/>
      <c r="AB15" s="27">
        <f>SUM(AB5:AB7)</f>
        <v>33.737024221453282</v>
      </c>
      <c r="AC15" s="27">
        <f>SUM(AC5:AC7)</f>
        <v>39.013452914798208</v>
      </c>
      <c r="AD15" s="28">
        <f>AC15/AB15-1</f>
        <v>0.15639875819248039</v>
      </c>
    </row>
    <row r="16" spans="2:33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AB16" s="27">
        <f>SUM(AB8:AB10)</f>
        <v>59.826989619377159</v>
      </c>
      <c r="AC16" s="27">
        <f>SUM(AC8:AC10)</f>
        <v>58.707025411061281</v>
      </c>
      <c r="AD16" s="28">
        <f>AC16/AB16-1</f>
        <v>-1.8720049520143944E-2</v>
      </c>
    </row>
    <row r="17" spans="2:22" ht="39.950000000000003" hidden="1" customHeight="1">
      <c r="B17" s="29" t="s">
        <v>69</v>
      </c>
      <c r="C17" s="29"/>
      <c r="D17" s="30"/>
      <c r="E17" s="30"/>
      <c r="F17" s="30"/>
      <c r="G17" s="30"/>
      <c r="H17" s="30"/>
      <c r="I17" s="31"/>
      <c r="J17" s="31"/>
      <c r="K17" s="31"/>
      <c r="L17" s="31"/>
      <c r="M17" s="31"/>
      <c r="N17" s="31"/>
    </row>
    <row r="18" spans="2:22" hidden="1">
      <c r="B18" s="32"/>
      <c r="C18" s="32"/>
      <c r="D18" s="33">
        <f>actualizaciones!B7</f>
        <v>2008</v>
      </c>
      <c r="E18" s="33">
        <f>actualizaciones!C7</f>
        <v>2009</v>
      </c>
      <c r="F18" s="33"/>
      <c r="G18" s="33"/>
      <c r="H18" s="33" t="str">
        <f>actualizaciones!I7</f>
        <v>var.09/08</v>
      </c>
      <c r="I18" s="33"/>
      <c r="J18" s="33"/>
      <c r="K18" s="33"/>
      <c r="L18" s="33"/>
      <c r="M18" s="33"/>
      <c r="N18" s="33"/>
    </row>
    <row r="19" spans="2:22" ht="15" hidden="1" customHeight="1">
      <c r="B19" s="34" t="s">
        <v>58</v>
      </c>
      <c r="C19" s="34"/>
      <c r="D19" s="35" t="e">
        <v>#REF!</v>
      </c>
      <c r="E19" s="35" t="e">
        <v>#REF!</v>
      </c>
      <c r="F19" s="35"/>
      <c r="G19" s="35"/>
      <c r="H19" s="36" t="e">
        <f t="shared" ref="H19:H26" si="6">E19/D19-1</f>
        <v>#REF!</v>
      </c>
      <c r="I19" s="36"/>
      <c r="J19" s="36"/>
      <c r="K19" s="36"/>
      <c r="L19" s="36"/>
      <c r="M19" s="36"/>
      <c r="N19" s="36"/>
    </row>
    <row r="20" spans="2:22" ht="15" hidden="1" customHeight="1">
      <c r="B20" s="34" t="s">
        <v>59</v>
      </c>
      <c r="C20" s="34"/>
      <c r="D20" s="35" t="e">
        <v>#REF!</v>
      </c>
      <c r="E20" s="35" t="e">
        <v>#REF!</v>
      </c>
      <c r="F20" s="35"/>
      <c r="G20" s="35"/>
      <c r="H20" s="36" t="e">
        <f t="shared" si="6"/>
        <v>#REF!</v>
      </c>
      <c r="I20" s="36"/>
      <c r="J20" s="36"/>
      <c r="K20" s="36"/>
      <c r="L20" s="36"/>
      <c r="M20" s="36"/>
      <c r="N20" s="36"/>
    </row>
    <row r="21" spans="2:22" ht="15" hidden="1" customHeight="1">
      <c r="B21" s="34" t="s">
        <v>60</v>
      </c>
      <c r="C21" s="34"/>
      <c r="D21" s="35" t="e">
        <v>#REF!</v>
      </c>
      <c r="E21" s="35" t="e">
        <v>#REF!</v>
      </c>
      <c r="F21" s="35"/>
      <c r="G21" s="35"/>
      <c r="H21" s="36" t="e">
        <f t="shared" si="6"/>
        <v>#REF!</v>
      </c>
      <c r="I21" s="36"/>
      <c r="J21" s="36"/>
      <c r="K21" s="36"/>
      <c r="L21" s="36"/>
      <c r="M21" s="36"/>
      <c r="N21" s="36"/>
    </row>
    <row r="22" spans="2:22" ht="15" hidden="1" customHeight="1">
      <c r="B22" s="34" t="s">
        <v>62</v>
      </c>
      <c r="C22" s="34"/>
      <c r="D22" s="35" t="e">
        <v>#REF!</v>
      </c>
      <c r="E22" s="35" t="e">
        <v>#REF!</v>
      </c>
      <c r="F22" s="35"/>
      <c r="G22" s="35"/>
      <c r="H22" s="36" t="e">
        <f t="shared" si="6"/>
        <v>#REF!</v>
      </c>
      <c r="I22" s="36"/>
      <c r="J22" s="36"/>
      <c r="K22" s="36"/>
      <c r="L22" s="36"/>
      <c r="M22" s="36"/>
      <c r="N22" s="36"/>
    </row>
    <row r="23" spans="2:22" ht="15" hidden="1" customHeight="1">
      <c r="B23" s="34" t="s">
        <v>63</v>
      </c>
      <c r="C23" s="34"/>
      <c r="D23" s="35" t="e">
        <v>#REF!</v>
      </c>
      <c r="E23" s="35" t="e">
        <v>#REF!</v>
      </c>
      <c r="F23" s="35"/>
      <c r="G23" s="35"/>
      <c r="H23" s="36" t="e">
        <f t="shared" si="6"/>
        <v>#REF!</v>
      </c>
      <c r="I23" s="36"/>
      <c r="J23" s="36"/>
      <c r="K23" s="36"/>
      <c r="L23" s="36"/>
      <c r="M23" s="36"/>
      <c r="N23" s="36"/>
    </row>
    <row r="24" spans="2:22" ht="15" hidden="1" customHeight="1">
      <c r="B24" s="34" t="s">
        <v>64</v>
      </c>
      <c r="C24" s="34"/>
      <c r="D24" s="35" t="e">
        <v>#REF!</v>
      </c>
      <c r="E24" s="35" t="e">
        <v>#REF!</v>
      </c>
      <c r="F24" s="35"/>
      <c r="G24" s="35"/>
      <c r="H24" s="36" t="e">
        <f t="shared" si="6"/>
        <v>#REF!</v>
      </c>
      <c r="I24" s="36"/>
      <c r="J24" s="36"/>
      <c r="K24" s="36"/>
      <c r="L24" s="36"/>
      <c r="M24" s="36"/>
      <c r="N24" s="36"/>
    </row>
    <row r="25" spans="2:22" ht="15" hidden="1" customHeight="1">
      <c r="B25" s="34" t="s">
        <v>66</v>
      </c>
      <c r="C25" s="34"/>
      <c r="D25" s="35" t="e">
        <v>#REF!</v>
      </c>
      <c r="E25" s="35" t="e">
        <v>#REF!</v>
      </c>
      <c r="F25" s="35"/>
      <c r="G25" s="35"/>
      <c r="H25" s="36" t="e">
        <f t="shared" si="6"/>
        <v>#REF!</v>
      </c>
      <c r="I25" s="36"/>
      <c r="J25" s="36"/>
      <c r="K25" s="36"/>
      <c r="L25" s="36"/>
      <c r="M25" s="36"/>
      <c r="N25" s="36"/>
    </row>
    <row r="26" spans="2:22" ht="15" hidden="1" customHeight="1">
      <c r="B26" s="37" t="s">
        <v>67</v>
      </c>
      <c r="C26" s="37"/>
      <c r="D26" s="38" t="e">
        <v>#REF!</v>
      </c>
      <c r="E26" s="38" t="e">
        <v>#REF!</v>
      </c>
      <c r="F26" s="38"/>
      <c r="G26" s="38"/>
      <c r="H26" s="39" t="e">
        <f t="shared" si="6"/>
        <v>#REF!</v>
      </c>
      <c r="I26" s="39"/>
      <c r="J26" s="39"/>
      <c r="K26" s="39"/>
      <c r="L26" s="39"/>
      <c r="M26" s="39"/>
      <c r="N26" s="39"/>
    </row>
    <row r="27" spans="2:22" ht="24" hidden="1" customHeight="1">
      <c r="B27" s="40" t="s">
        <v>70</v>
      </c>
      <c r="C27" s="40"/>
      <c r="D27" s="40"/>
      <c r="E27" s="40"/>
      <c r="F27" s="40"/>
      <c r="G27" s="40"/>
      <c r="H27" s="40"/>
      <c r="I27" s="41"/>
      <c r="J27" s="41"/>
      <c r="K27" s="41"/>
      <c r="L27" s="41"/>
      <c r="M27" s="41"/>
      <c r="N27" s="41"/>
    </row>
    <row r="28" spans="2:2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U28" s="27"/>
      <c r="V28" s="27"/>
    </row>
    <row r="29" spans="2:22">
      <c r="B29" s="18"/>
      <c r="C29" s="18"/>
      <c r="D29" s="18"/>
      <c r="G29" s="18"/>
      <c r="H29" s="18"/>
      <c r="I29" s="18"/>
      <c r="J29" s="18"/>
      <c r="K29" s="18"/>
      <c r="L29" s="18"/>
      <c r="M29" s="18"/>
      <c r="N29" s="18"/>
    </row>
    <row r="30" spans="2:22">
      <c r="B30" s="18"/>
      <c r="C30" s="18"/>
      <c r="D30" s="18"/>
      <c r="H30" s="18"/>
      <c r="I30" s="18"/>
      <c r="J30" s="18"/>
      <c r="K30" s="18"/>
      <c r="L30" s="18"/>
      <c r="M30" s="18"/>
      <c r="N30" s="18"/>
    </row>
    <row r="31" spans="2:22">
      <c r="B31" s="18"/>
      <c r="C31" s="18"/>
      <c r="D31" s="18"/>
      <c r="H31" s="18"/>
      <c r="I31" s="18"/>
      <c r="J31" s="18"/>
      <c r="K31" s="18"/>
      <c r="L31" s="18"/>
      <c r="M31" s="18"/>
      <c r="N31" s="18"/>
    </row>
    <row r="32" spans="2:22">
      <c r="B32" s="18"/>
      <c r="C32" s="18"/>
      <c r="D32" s="18"/>
      <c r="H32" s="18"/>
      <c r="I32" s="18"/>
      <c r="J32" s="18"/>
      <c r="K32" s="18"/>
      <c r="L32" s="18"/>
      <c r="M32" s="18"/>
      <c r="N32" s="18"/>
    </row>
    <row r="33" spans="2:14">
      <c r="B33" s="18"/>
      <c r="C33" s="18"/>
      <c r="D33" s="18"/>
      <c r="H33" s="18"/>
      <c r="I33" s="18"/>
      <c r="J33" s="18"/>
      <c r="K33" s="18"/>
      <c r="L33" s="18"/>
      <c r="M33" s="18"/>
      <c r="N33" s="18"/>
    </row>
    <row r="34" spans="2:14">
      <c r="B34" s="18"/>
      <c r="C34" s="18"/>
      <c r="D34" s="18"/>
      <c r="H34" s="18"/>
      <c r="I34" s="18"/>
      <c r="J34" s="18"/>
      <c r="K34" s="18"/>
      <c r="L34" s="18"/>
      <c r="M34" s="18"/>
      <c r="N34" s="18"/>
    </row>
    <row r="35" spans="2:14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</sheetData>
  <mergeCells count="6">
    <mergeCell ref="B3:AD3"/>
    <mergeCell ref="AF7:AF8"/>
    <mergeCell ref="AF10:AF11"/>
    <mergeCell ref="B13:W13"/>
    <mergeCell ref="B17:H17"/>
    <mergeCell ref="B27:H27"/>
  </mergeCells>
  <hyperlinks>
    <hyperlink ref="AF7:AF8" location="'EDAD GRAFICA 1 '!A1" tooltip="GRÁFICA 1" display="GRÁFICA 1"/>
    <hyperlink ref="AF10:AF11" location="'EDAD GRAFICA 2 '!A1" tooltip="GRÁFICA 2" display="GRÁFICA 2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L35:L39"/>
  <sheetViews>
    <sheetView showGridLines="0" zoomScaleNormal="100" workbookViewId="0">
      <selection activeCell="M20" sqref="M20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2:12" ht="29.25" customHeight="1"/>
    <row r="38" spans="12:12">
      <c r="L38" s="101" t="s">
        <v>71</v>
      </c>
    </row>
    <row r="39" spans="12:12">
      <c r="L39" s="101"/>
    </row>
  </sheetData>
  <mergeCells count="1">
    <mergeCell ref="L38:L39"/>
  </mergeCells>
  <hyperlinks>
    <hyperlink ref="L38:L39" location="fideli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AE366"/>
  <sheetViews>
    <sheetView showGridLines="0" zoomScaleNormal="100" zoomScaleSheetLayoutView="70" workbookViewId="0"/>
  </sheetViews>
  <sheetFormatPr baseColWidth="10" defaultRowHeight="12.75"/>
  <cols>
    <col min="1" max="1" width="11.42578125" style="232"/>
    <col min="2" max="2" width="11.140625" style="232" customWidth="1"/>
    <col min="3" max="3" width="28.42578125" style="232" customWidth="1"/>
    <col min="4" max="8" width="9.7109375" style="232" customWidth="1"/>
    <col min="9" max="10" width="9.7109375" customWidth="1"/>
    <col min="11" max="11" width="8.5703125" hidden="1" customWidth="1"/>
    <col min="12" max="13" width="8.140625" hidden="1" customWidth="1"/>
    <col min="14" max="15" width="11.140625" hidden="1" customWidth="1"/>
    <col min="16" max="19" width="11.42578125" style="232" hidden="1" customWidth="1"/>
    <col min="20" max="20" width="12.85546875" style="232" hidden="1" customWidth="1"/>
    <col min="21" max="21" width="11.42578125" style="232" customWidth="1"/>
    <col min="22" max="28" width="11.42578125" customWidth="1"/>
    <col min="29" max="30" width="13.85546875" hidden="1" customWidth="1"/>
    <col min="31" max="31" width="11.42578125" style="232" hidden="1" customWidth="1"/>
    <col min="32" max="271" width="11.42578125" style="232"/>
    <col min="272" max="272" width="5.140625" style="232" customWidth="1"/>
    <col min="273" max="273" width="33.5703125" style="232" customWidth="1"/>
    <col min="274" max="276" width="12.85546875" style="232" customWidth="1"/>
    <col min="277" max="527" width="11.42578125" style="232"/>
    <col min="528" max="528" width="5.140625" style="232" customWidth="1"/>
    <col min="529" max="529" width="33.5703125" style="232" customWidth="1"/>
    <col min="530" max="532" width="12.85546875" style="232" customWidth="1"/>
    <col min="533" max="783" width="11.42578125" style="232"/>
    <col min="784" max="784" width="5.140625" style="232" customWidth="1"/>
    <col min="785" max="785" width="33.5703125" style="232" customWidth="1"/>
    <col min="786" max="788" width="12.85546875" style="232" customWidth="1"/>
    <col min="789" max="1039" width="11.42578125" style="232"/>
    <col min="1040" max="1040" width="5.140625" style="232" customWidth="1"/>
    <col min="1041" max="1041" width="33.5703125" style="232" customWidth="1"/>
    <col min="1042" max="1044" width="12.85546875" style="232" customWidth="1"/>
    <col min="1045" max="1295" width="11.42578125" style="232"/>
    <col min="1296" max="1296" width="5.140625" style="232" customWidth="1"/>
    <col min="1297" max="1297" width="33.5703125" style="232" customWidth="1"/>
    <col min="1298" max="1300" width="12.85546875" style="232" customWidth="1"/>
    <col min="1301" max="1551" width="11.42578125" style="232"/>
    <col min="1552" max="1552" width="5.140625" style="232" customWidth="1"/>
    <col min="1553" max="1553" width="33.5703125" style="232" customWidth="1"/>
    <col min="1554" max="1556" width="12.85546875" style="232" customWidth="1"/>
    <col min="1557" max="1807" width="11.42578125" style="232"/>
    <col min="1808" max="1808" width="5.140625" style="232" customWidth="1"/>
    <col min="1809" max="1809" width="33.5703125" style="232" customWidth="1"/>
    <col min="1810" max="1812" width="12.85546875" style="232" customWidth="1"/>
    <col min="1813" max="2063" width="11.42578125" style="232"/>
    <col min="2064" max="2064" width="5.140625" style="232" customWidth="1"/>
    <col min="2065" max="2065" width="33.5703125" style="232" customWidth="1"/>
    <col min="2066" max="2068" width="12.85546875" style="232" customWidth="1"/>
    <col min="2069" max="2319" width="11.42578125" style="232"/>
    <col min="2320" max="2320" width="5.140625" style="232" customWidth="1"/>
    <col min="2321" max="2321" width="33.5703125" style="232" customWidth="1"/>
    <col min="2322" max="2324" width="12.85546875" style="232" customWidth="1"/>
    <col min="2325" max="2575" width="11.42578125" style="232"/>
    <col min="2576" max="2576" width="5.140625" style="232" customWidth="1"/>
    <col min="2577" max="2577" width="33.5703125" style="232" customWidth="1"/>
    <col min="2578" max="2580" width="12.85546875" style="232" customWidth="1"/>
    <col min="2581" max="2831" width="11.42578125" style="232"/>
    <col min="2832" max="2832" width="5.140625" style="232" customWidth="1"/>
    <col min="2833" max="2833" width="33.5703125" style="232" customWidth="1"/>
    <col min="2834" max="2836" width="12.85546875" style="232" customWidth="1"/>
    <col min="2837" max="3087" width="11.42578125" style="232"/>
    <col min="3088" max="3088" width="5.140625" style="232" customWidth="1"/>
    <col min="3089" max="3089" width="33.5703125" style="232" customWidth="1"/>
    <col min="3090" max="3092" width="12.85546875" style="232" customWidth="1"/>
    <col min="3093" max="3343" width="11.42578125" style="232"/>
    <col min="3344" max="3344" width="5.140625" style="232" customWidth="1"/>
    <col min="3345" max="3345" width="33.5703125" style="232" customWidth="1"/>
    <col min="3346" max="3348" width="12.85546875" style="232" customWidth="1"/>
    <col min="3349" max="3599" width="11.42578125" style="232"/>
    <col min="3600" max="3600" width="5.140625" style="232" customWidth="1"/>
    <col min="3601" max="3601" width="33.5703125" style="232" customWidth="1"/>
    <col min="3602" max="3604" width="12.85546875" style="232" customWidth="1"/>
    <col min="3605" max="3855" width="11.42578125" style="232"/>
    <col min="3856" max="3856" width="5.140625" style="232" customWidth="1"/>
    <col min="3857" max="3857" width="33.5703125" style="232" customWidth="1"/>
    <col min="3858" max="3860" width="12.85546875" style="232" customWidth="1"/>
    <col min="3861" max="4111" width="11.42578125" style="232"/>
    <col min="4112" max="4112" width="5.140625" style="232" customWidth="1"/>
    <col min="4113" max="4113" width="33.5703125" style="232" customWidth="1"/>
    <col min="4114" max="4116" width="12.85546875" style="232" customWidth="1"/>
    <col min="4117" max="4367" width="11.42578125" style="232"/>
    <col min="4368" max="4368" width="5.140625" style="232" customWidth="1"/>
    <col min="4369" max="4369" width="33.5703125" style="232" customWidth="1"/>
    <col min="4370" max="4372" width="12.85546875" style="232" customWidth="1"/>
    <col min="4373" max="4623" width="11.42578125" style="232"/>
    <col min="4624" max="4624" width="5.140625" style="232" customWidth="1"/>
    <col min="4625" max="4625" width="33.5703125" style="232" customWidth="1"/>
    <col min="4626" max="4628" width="12.85546875" style="232" customWidth="1"/>
    <col min="4629" max="4879" width="11.42578125" style="232"/>
    <col min="4880" max="4880" width="5.140625" style="232" customWidth="1"/>
    <col min="4881" max="4881" width="33.5703125" style="232" customWidth="1"/>
    <col min="4882" max="4884" width="12.85546875" style="232" customWidth="1"/>
    <col min="4885" max="5135" width="11.42578125" style="232"/>
    <col min="5136" max="5136" width="5.140625" style="232" customWidth="1"/>
    <col min="5137" max="5137" width="33.5703125" style="232" customWidth="1"/>
    <col min="5138" max="5140" width="12.85546875" style="232" customWidth="1"/>
    <col min="5141" max="5391" width="11.42578125" style="232"/>
    <col min="5392" max="5392" width="5.140625" style="232" customWidth="1"/>
    <col min="5393" max="5393" width="33.5703125" style="232" customWidth="1"/>
    <col min="5394" max="5396" width="12.85546875" style="232" customWidth="1"/>
    <col min="5397" max="5647" width="11.42578125" style="232"/>
    <col min="5648" max="5648" width="5.140625" style="232" customWidth="1"/>
    <col min="5649" max="5649" width="33.5703125" style="232" customWidth="1"/>
    <col min="5650" max="5652" width="12.85546875" style="232" customWidth="1"/>
    <col min="5653" max="5903" width="11.42578125" style="232"/>
    <col min="5904" max="5904" width="5.140625" style="232" customWidth="1"/>
    <col min="5905" max="5905" width="33.5703125" style="232" customWidth="1"/>
    <col min="5906" max="5908" width="12.85546875" style="232" customWidth="1"/>
    <col min="5909" max="6159" width="11.42578125" style="232"/>
    <col min="6160" max="6160" width="5.140625" style="232" customWidth="1"/>
    <col min="6161" max="6161" width="33.5703125" style="232" customWidth="1"/>
    <col min="6162" max="6164" width="12.85546875" style="232" customWidth="1"/>
    <col min="6165" max="6415" width="11.42578125" style="232"/>
    <col min="6416" max="6416" width="5.140625" style="232" customWidth="1"/>
    <col min="6417" max="6417" width="33.5703125" style="232" customWidth="1"/>
    <col min="6418" max="6420" width="12.85546875" style="232" customWidth="1"/>
    <col min="6421" max="6671" width="11.42578125" style="232"/>
    <col min="6672" max="6672" width="5.140625" style="232" customWidth="1"/>
    <col min="6673" max="6673" width="33.5703125" style="232" customWidth="1"/>
    <col min="6674" max="6676" width="12.85546875" style="232" customWidth="1"/>
    <col min="6677" max="6927" width="11.42578125" style="232"/>
    <col min="6928" max="6928" width="5.140625" style="232" customWidth="1"/>
    <col min="6929" max="6929" width="33.5703125" style="232" customWidth="1"/>
    <col min="6930" max="6932" width="12.85546875" style="232" customWidth="1"/>
    <col min="6933" max="7183" width="11.42578125" style="232"/>
    <col min="7184" max="7184" width="5.140625" style="232" customWidth="1"/>
    <col min="7185" max="7185" width="33.5703125" style="232" customWidth="1"/>
    <col min="7186" max="7188" width="12.85546875" style="232" customWidth="1"/>
    <col min="7189" max="7439" width="11.42578125" style="232"/>
    <col min="7440" max="7440" width="5.140625" style="232" customWidth="1"/>
    <col min="7441" max="7441" width="33.5703125" style="232" customWidth="1"/>
    <col min="7442" max="7444" width="12.85546875" style="232" customWidth="1"/>
    <col min="7445" max="7695" width="11.42578125" style="232"/>
    <col min="7696" max="7696" width="5.140625" style="232" customWidth="1"/>
    <col min="7697" max="7697" width="33.5703125" style="232" customWidth="1"/>
    <col min="7698" max="7700" width="12.85546875" style="232" customWidth="1"/>
    <col min="7701" max="7951" width="11.42578125" style="232"/>
    <col min="7952" max="7952" width="5.140625" style="232" customWidth="1"/>
    <col min="7953" max="7953" width="33.5703125" style="232" customWidth="1"/>
    <col min="7954" max="7956" width="12.85546875" style="232" customWidth="1"/>
    <col min="7957" max="8207" width="11.42578125" style="232"/>
    <col min="8208" max="8208" width="5.140625" style="232" customWidth="1"/>
    <col min="8209" max="8209" width="33.5703125" style="232" customWidth="1"/>
    <col min="8210" max="8212" width="12.85546875" style="232" customWidth="1"/>
    <col min="8213" max="8463" width="11.42578125" style="232"/>
    <col min="8464" max="8464" width="5.140625" style="232" customWidth="1"/>
    <col min="8465" max="8465" width="33.5703125" style="232" customWidth="1"/>
    <col min="8466" max="8468" width="12.85546875" style="232" customWidth="1"/>
    <col min="8469" max="8719" width="11.42578125" style="232"/>
    <col min="8720" max="8720" width="5.140625" style="232" customWidth="1"/>
    <col min="8721" max="8721" width="33.5703125" style="232" customWidth="1"/>
    <col min="8722" max="8724" width="12.85546875" style="232" customWidth="1"/>
    <col min="8725" max="8975" width="11.42578125" style="232"/>
    <col min="8976" max="8976" width="5.140625" style="232" customWidth="1"/>
    <col min="8977" max="8977" width="33.5703125" style="232" customWidth="1"/>
    <col min="8978" max="8980" width="12.85546875" style="232" customWidth="1"/>
    <col min="8981" max="9231" width="11.42578125" style="232"/>
    <col min="9232" max="9232" width="5.140625" style="232" customWidth="1"/>
    <col min="9233" max="9233" width="33.5703125" style="232" customWidth="1"/>
    <col min="9234" max="9236" width="12.85546875" style="232" customWidth="1"/>
    <col min="9237" max="9487" width="11.42578125" style="232"/>
    <col min="9488" max="9488" width="5.140625" style="232" customWidth="1"/>
    <col min="9489" max="9489" width="33.5703125" style="232" customWidth="1"/>
    <col min="9490" max="9492" width="12.85546875" style="232" customWidth="1"/>
    <col min="9493" max="9743" width="11.42578125" style="232"/>
    <col min="9744" max="9744" width="5.140625" style="232" customWidth="1"/>
    <col min="9745" max="9745" width="33.5703125" style="232" customWidth="1"/>
    <col min="9746" max="9748" width="12.85546875" style="232" customWidth="1"/>
    <col min="9749" max="9999" width="11.42578125" style="232"/>
    <col min="10000" max="10000" width="5.140625" style="232" customWidth="1"/>
    <col min="10001" max="10001" width="33.5703125" style="232" customWidth="1"/>
    <col min="10002" max="10004" width="12.85546875" style="232" customWidth="1"/>
    <col min="10005" max="10255" width="11.42578125" style="232"/>
    <col min="10256" max="10256" width="5.140625" style="232" customWidth="1"/>
    <col min="10257" max="10257" width="33.5703125" style="232" customWidth="1"/>
    <col min="10258" max="10260" width="12.85546875" style="232" customWidth="1"/>
    <col min="10261" max="10511" width="11.42578125" style="232"/>
    <col min="10512" max="10512" width="5.140625" style="232" customWidth="1"/>
    <col min="10513" max="10513" width="33.5703125" style="232" customWidth="1"/>
    <col min="10514" max="10516" width="12.85546875" style="232" customWidth="1"/>
    <col min="10517" max="10767" width="11.42578125" style="232"/>
    <col min="10768" max="10768" width="5.140625" style="232" customWidth="1"/>
    <col min="10769" max="10769" width="33.5703125" style="232" customWidth="1"/>
    <col min="10770" max="10772" width="12.85546875" style="232" customWidth="1"/>
    <col min="10773" max="11023" width="11.42578125" style="232"/>
    <col min="11024" max="11024" width="5.140625" style="232" customWidth="1"/>
    <col min="11025" max="11025" width="33.5703125" style="232" customWidth="1"/>
    <col min="11026" max="11028" width="12.85546875" style="232" customWidth="1"/>
    <col min="11029" max="11279" width="11.42578125" style="232"/>
    <col min="11280" max="11280" width="5.140625" style="232" customWidth="1"/>
    <col min="11281" max="11281" width="33.5703125" style="232" customWidth="1"/>
    <col min="11282" max="11284" width="12.85546875" style="232" customWidth="1"/>
    <col min="11285" max="11535" width="11.42578125" style="232"/>
    <col min="11536" max="11536" width="5.140625" style="232" customWidth="1"/>
    <col min="11537" max="11537" width="33.5703125" style="232" customWidth="1"/>
    <col min="11538" max="11540" width="12.85546875" style="232" customWidth="1"/>
    <col min="11541" max="11791" width="11.42578125" style="232"/>
    <col min="11792" max="11792" width="5.140625" style="232" customWidth="1"/>
    <col min="11793" max="11793" width="33.5703125" style="232" customWidth="1"/>
    <col min="11794" max="11796" width="12.85546875" style="232" customWidth="1"/>
    <col min="11797" max="12047" width="11.42578125" style="232"/>
    <col min="12048" max="12048" width="5.140625" style="232" customWidth="1"/>
    <col min="12049" max="12049" width="33.5703125" style="232" customWidth="1"/>
    <col min="12050" max="12052" width="12.85546875" style="232" customWidth="1"/>
    <col min="12053" max="12303" width="11.42578125" style="232"/>
    <col min="12304" max="12304" width="5.140625" style="232" customWidth="1"/>
    <col min="12305" max="12305" width="33.5703125" style="232" customWidth="1"/>
    <col min="12306" max="12308" width="12.85546875" style="232" customWidth="1"/>
    <col min="12309" max="12559" width="11.42578125" style="232"/>
    <col min="12560" max="12560" width="5.140625" style="232" customWidth="1"/>
    <col min="12561" max="12561" width="33.5703125" style="232" customWidth="1"/>
    <col min="12562" max="12564" width="12.85546875" style="232" customWidth="1"/>
    <col min="12565" max="12815" width="11.42578125" style="232"/>
    <col min="12816" max="12816" width="5.140625" style="232" customWidth="1"/>
    <col min="12817" max="12817" width="33.5703125" style="232" customWidth="1"/>
    <col min="12818" max="12820" width="12.85546875" style="232" customWidth="1"/>
    <col min="12821" max="13071" width="11.42578125" style="232"/>
    <col min="13072" max="13072" width="5.140625" style="232" customWidth="1"/>
    <col min="13073" max="13073" width="33.5703125" style="232" customWidth="1"/>
    <col min="13074" max="13076" width="12.85546875" style="232" customWidth="1"/>
    <col min="13077" max="13327" width="11.42578125" style="232"/>
    <col min="13328" max="13328" width="5.140625" style="232" customWidth="1"/>
    <col min="13329" max="13329" width="33.5703125" style="232" customWidth="1"/>
    <col min="13330" max="13332" width="12.85546875" style="232" customWidth="1"/>
    <col min="13333" max="13583" width="11.42578125" style="232"/>
    <col min="13584" max="13584" width="5.140625" style="232" customWidth="1"/>
    <col min="13585" max="13585" width="33.5703125" style="232" customWidth="1"/>
    <col min="13586" max="13588" width="12.85546875" style="232" customWidth="1"/>
    <col min="13589" max="13839" width="11.42578125" style="232"/>
    <col min="13840" max="13840" width="5.140625" style="232" customWidth="1"/>
    <col min="13841" max="13841" width="33.5703125" style="232" customWidth="1"/>
    <col min="13842" max="13844" width="12.85546875" style="232" customWidth="1"/>
    <col min="13845" max="14095" width="11.42578125" style="232"/>
    <col min="14096" max="14096" width="5.140625" style="232" customWidth="1"/>
    <col min="14097" max="14097" width="33.5703125" style="232" customWidth="1"/>
    <col min="14098" max="14100" width="12.85546875" style="232" customWidth="1"/>
    <col min="14101" max="14351" width="11.42578125" style="232"/>
    <col min="14352" max="14352" width="5.140625" style="232" customWidth="1"/>
    <col min="14353" max="14353" width="33.5703125" style="232" customWidth="1"/>
    <col min="14354" max="14356" width="12.85546875" style="232" customWidth="1"/>
    <col min="14357" max="14607" width="11.42578125" style="232"/>
    <col min="14608" max="14608" width="5.140625" style="232" customWidth="1"/>
    <col min="14609" max="14609" width="33.5703125" style="232" customWidth="1"/>
    <col min="14610" max="14612" width="12.85546875" style="232" customWidth="1"/>
    <col min="14613" max="14863" width="11.42578125" style="232"/>
    <col min="14864" max="14864" width="5.140625" style="232" customWidth="1"/>
    <col min="14865" max="14865" width="33.5703125" style="232" customWidth="1"/>
    <col min="14866" max="14868" width="12.85546875" style="232" customWidth="1"/>
    <col min="14869" max="15119" width="11.42578125" style="232"/>
    <col min="15120" max="15120" width="5.140625" style="232" customWidth="1"/>
    <col min="15121" max="15121" width="33.5703125" style="232" customWidth="1"/>
    <col min="15122" max="15124" width="12.85546875" style="232" customWidth="1"/>
    <col min="15125" max="15375" width="11.42578125" style="232"/>
    <col min="15376" max="15376" width="5.140625" style="232" customWidth="1"/>
    <col min="15377" max="15377" width="33.5703125" style="232" customWidth="1"/>
    <col min="15378" max="15380" width="12.85546875" style="232" customWidth="1"/>
    <col min="15381" max="15631" width="11.42578125" style="232"/>
    <col min="15632" max="15632" width="5.140625" style="232" customWidth="1"/>
    <col min="15633" max="15633" width="33.5703125" style="232" customWidth="1"/>
    <col min="15634" max="15636" width="12.85546875" style="232" customWidth="1"/>
    <col min="15637" max="15887" width="11.42578125" style="232"/>
    <col min="15888" max="15888" width="5.140625" style="232" customWidth="1"/>
    <col min="15889" max="15889" width="33.5703125" style="232" customWidth="1"/>
    <col min="15890" max="15892" width="12.85546875" style="232" customWidth="1"/>
    <col min="15893" max="16143" width="11.42578125" style="232"/>
    <col min="16144" max="16144" width="5.140625" style="232" customWidth="1"/>
    <col min="16145" max="16145" width="33.5703125" style="232" customWidth="1"/>
    <col min="16146" max="16148" width="12.85546875" style="232" customWidth="1"/>
    <col min="16149" max="16384" width="11.42578125" style="232"/>
  </cols>
  <sheetData>
    <row r="3" spans="3:31" ht="18" customHeight="1">
      <c r="C3" s="231" t="s">
        <v>253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</row>
    <row r="4" spans="3:31" ht="27.75" customHeight="1">
      <c r="C4" s="23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tr">
        <f>actualizaciones!$AA$7</f>
        <v>Var.11/10</v>
      </c>
      <c r="Z4" s="14" t="s">
        <v>53</v>
      </c>
      <c r="AA4" s="14" t="s">
        <v>54</v>
      </c>
      <c r="AB4" s="14" t="str">
        <f>actualizaciones!$AA$7</f>
        <v>Var.11/10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actualizaciones!$AA$7</f>
        <v>Var.11/10</v>
      </c>
    </row>
    <row r="5" spans="3:31" ht="15" customHeight="1">
      <c r="C5" s="234" t="s">
        <v>254</v>
      </c>
      <c r="D5" s="106">
        <v>30.509090909090901</v>
      </c>
      <c r="E5" s="106">
        <v>31.781818181818181</v>
      </c>
      <c r="F5" s="106">
        <v>30.8</v>
      </c>
      <c r="G5" s="106">
        <v>30.945454545454545</v>
      </c>
      <c r="H5" s="17">
        <f t="shared" ref="H5:J13" si="0">E5/D5-1</f>
        <v>4.1716328963051552E-2</v>
      </c>
      <c r="I5" s="17">
        <f t="shared" si="0"/>
        <v>-3.0892448512585768E-2</v>
      </c>
      <c r="J5" s="17">
        <f>G5/F5-1</f>
        <v>4.7225501770955525E-3</v>
      </c>
      <c r="K5" s="235">
        <v>30.717488789237667</v>
      </c>
      <c r="L5" s="235">
        <v>30.455023276768284</v>
      </c>
      <c r="M5" s="106">
        <v>30.543091443602041</v>
      </c>
      <c r="N5" s="225">
        <f>L5/K5-1</f>
        <v>-8.5444977052077098E-3</v>
      </c>
      <c r="O5" s="225">
        <f>M5/L5-1</f>
        <v>2.8917451821794948E-3</v>
      </c>
      <c r="P5" s="235">
        <v>30.86053412462908</v>
      </c>
      <c r="Q5" s="235">
        <v>30.942282869260556</v>
      </c>
      <c r="R5" s="235">
        <v>31.381777108433734</v>
      </c>
      <c r="S5" s="225">
        <f t="shared" ref="S5:T13" si="1">Q5/P5-1</f>
        <v>2.6489737443085026E-3</v>
      </c>
      <c r="T5" s="225">
        <f t="shared" si="1"/>
        <v>1.4203678540143816E-2</v>
      </c>
      <c r="U5" s="235">
        <v>30.39179787623581</v>
      </c>
      <c r="V5" s="235">
        <v>30.79538554948391</v>
      </c>
      <c r="W5" s="235">
        <v>30.803296838479518</v>
      </c>
      <c r="X5" s="225">
        <f>V5/U5-1</f>
        <v>1.3279493200488712E-2</v>
      </c>
      <c r="Y5" s="225">
        <f>W5/V5-1</f>
        <v>2.5689852081556275E-4</v>
      </c>
      <c r="Z5" s="235">
        <v>31.036398999722145</v>
      </c>
      <c r="AA5" s="235">
        <v>30.771342300301949</v>
      </c>
      <c r="AB5" s="225">
        <f>AA5/Z5-1</f>
        <v>-8.5401885515961062E-3</v>
      </c>
      <c r="AC5" s="106">
        <v>28.823529411764707</v>
      </c>
      <c r="AD5" s="106">
        <v>30.119581464872944</v>
      </c>
      <c r="AE5" s="225">
        <f>AD5/AC5-1</f>
        <v>4.4965071230285814E-2</v>
      </c>
    </row>
    <row r="6" spans="3:31" ht="15" customHeight="1">
      <c r="C6" s="234" t="s">
        <v>255</v>
      </c>
      <c r="D6" s="106">
        <v>20.1181818181818</v>
      </c>
      <c r="E6" s="106">
        <v>20.718181818181819</v>
      </c>
      <c r="F6" s="106">
        <v>19.972727272727273</v>
      </c>
      <c r="G6" s="106">
        <v>19.981818181818181</v>
      </c>
      <c r="H6" s="17">
        <f t="shared" si="0"/>
        <v>2.9823768639856363E-2</v>
      </c>
      <c r="I6" s="17">
        <f t="shared" si="0"/>
        <v>-3.5980693286529197E-2</v>
      </c>
      <c r="J6" s="17">
        <f t="shared" si="0"/>
        <v>4.5516613563933994E-4</v>
      </c>
      <c r="K6" s="235">
        <v>20.807174887892376</v>
      </c>
      <c r="L6" s="235">
        <v>20.558642438804625</v>
      </c>
      <c r="M6" s="106">
        <v>20.578678632214142</v>
      </c>
      <c r="N6" s="225">
        <f t="shared" ref="N6:O13" si="2">L6/K6-1</f>
        <v>-1.1944555204001839E-2</v>
      </c>
      <c r="O6" s="225">
        <f t="shared" si="2"/>
        <v>9.7458737701949794E-4</v>
      </c>
      <c r="P6" s="235">
        <v>20.270771513353115</v>
      </c>
      <c r="Q6" s="235">
        <v>20.542135349437579</v>
      </c>
      <c r="R6" s="235">
        <v>20.406626506024097</v>
      </c>
      <c r="S6" s="225">
        <f t="shared" si="1"/>
        <v>1.3386951547734949E-2</v>
      </c>
      <c r="T6" s="225">
        <f t="shared" si="1"/>
        <v>-6.5966288853798183E-3</v>
      </c>
      <c r="U6" s="235">
        <v>19.846210179421458</v>
      </c>
      <c r="V6" s="235">
        <v>20</v>
      </c>
      <c r="W6" s="235">
        <v>19.793332513224257</v>
      </c>
      <c r="X6" s="225">
        <f t="shared" ref="X6:Y13" si="3">V6/U6-1</f>
        <v>7.7490774907749138E-3</v>
      </c>
      <c r="Y6" s="225">
        <f t="shared" si="3"/>
        <v>-1.0333374338787116E-2</v>
      </c>
      <c r="Z6" s="235">
        <v>19.36649069185885</v>
      </c>
      <c r="AA6" s="235">
        <v>19.050233324183367</v>
      </c>
      <c r="AB6" s="225">
        <f t="shared" ref="AB6:AB13" si="4">AA6/Z6-1</f>
        <v>-1.6330132944965103E-2</v>
      </c>
      <c r="AC6" s="106">
        <v>21.695501730103807</v>
      </c>
      <c r="AD6" s="106">
        <v>19.843049327354262</v>
      </c>
      <c r="AE6" s="225">
        <f t="shared" ref="AE6:AE13" si="5">AD6/AC6-1</f>
        <v>-8.5384169759907258E-2</v>
      </c>
    </row>
    <row r="7" spans="3:31" ht="15" customHeight="1">
      <c r="C7" s="234" t="s">
        <v>256</v>
      </c>
      <c r="D7" s="106">
        <v>17.600000000000001</v>
      </c>
      <c r="E7" s="106">
        <v>18.218181818181819</v>
      </c>
      <c r="F7" s="106">
        <v>17.427272727272726</v>
      </c>
      <c r="G7" s="106">
        <v>16.654545454545456</v>
      </c>
      <c r="H7" s="17">
        <f t="shared" si="0"/>
        <v>3.512396694214881E-2</v>
      </c>
      <c r="I7" s="17">
        <f t="shared" si="0"/>
        <v>-4.3413173652694703E-2</v>
      </c>
      <c r="J7" s="17">
        <f t="shared" si="0"/>
        <v>-4.4340114762649763E-2</v>
      </c>
      <c r="K7" s="235">
        <v>16.681614349775785</v>
      </c>
      <c r="L7" s="235">
        <v>15.888271512239076</v>
      </c>
      <c r="M7" s="106">
        <v>14.977564598483676</v>
      </c>
      <c r="N7" s="225">
        <f t="shared" si="2"/>
        <v>-4.7557917411474748E-2</v>
      </c>
      <c r="O7" s="225">
        <f t="shared" si="2"/>
        <v>-5.7319445545342185E-2</v>
      </c>
      <c r="P7" s="235">
        <v>17.080860534124628</v>
      </c>
      <c r="Q7" s="235">
        <v>16.5959800848239</v>
      </c>
      <c r="R7" s="235">
        <v>15.116716867469879</v>
      </c>
      <c r="S7" s="225">
        <f t="shared" si="1"/>
        <v>-2.8387354860255454E-2</v>
      </c>
      <c r="T7" s="225">
        <f t="shared" si="1"/>
        <v>-8.9133826974565067E-2</v>
      </c>
      <c r="U7" s="235">
        <v>18.30831197363603</v>
      </c>
      <c r="V7" s="235">
        <v>17.498482088646025</v>
      </c>
      <c r="W7" s="235">
        <v>15.930618772296716</v>
      </c>
      <c r="X7" s="225">
        <f t="shared" si="3"/>
        <v>-4.4232908318154074E-2</v>
      </c>
      <c r="Y7" s="225">
        <f t="shared" si="3"/>
        <v>-8.959996120844238E-2</v>
      </c>
      <c r="Z7" s="235">
        <v>18.421783828841345</v>
      </c>
      <c r="AA7" s="235">
        <v>16.689541586604445</v>
      </c>
      <c r="AB7" s="225">
        <f t="shared" si="4"/>
        <v>-9.4032274959436002E-2</v>
      </c>
      <c r="AC7" s="106">
        <v>15.813148788927336</v>
      </c>
      <c r="AD7" s="106">
        <v>15.321375186846039</v>
      </c>
      <c r="AE7" s="225">
        <f t="shared" si="5"/>
        <v>-3.109903085371879E-2</v>
      </c>
    </row>
    <row r="8" spans="3:31" ht="15" customHeight="1">
      <c r="C8" s="234" t="s">
        <v>257</v>
      </c>
      <c r="D8" s="106">
        <v>12.0181818181818</v>
      </c>
      <c r="E8" s="106">
        <v>11.881818181818181</v>
      </c>
      <c r="F8" s="106">
        <v>12.045454545454545</v>
      </c>
      <c r="G8" s="106">
        <v>12.727272727272727</v>
      </c>
      <c r="H8" s="17">
        <f t="shared" si="0"/>
        <v>-1.1346444780633957E-2</v>
      </c>
      <c r="I8" s="17">
        <f t="shared" si="0"/>
        <v>1.3771996939556219E-2</v>
      </c>
      <c r="J8" s="17">
        <f t="shared" si="0"/>
        <v>5.6603773584905648E-2</v>
      </c>
      <c r="K8" s="235">
        <v>11.599402092675636</v>
      </c>
      <c r="L8" s="235">
        <v>11.848625919807779</v>
      </c>
      <c r="M8" s="106">
        <v>12.997060188766827</v>
      </c>
      <c r="N8" s="225">
        <f t="shared" si="2"/>
        <v>2.1485920148376803E-2</v>
      </c>
      <c r="O8" s="225">
        <f t="shared" si="2"/>
        <v>9.6925523409357561E-2</v>
      </c>
      <c r="P8" s="235">
        <v>12.147626112759644</v>
      </c>
      <c r="Q8" s="235">
        <v>12.188825373409552</v>
      </c>
      <c r="R8" s="235">
        <v>13.064759036144578</v>
      </c>
      <c r="S8" s="225">
        <f t="shared" si="1"/>
        <v>3.3915482965543031E-3</v>
      </c>
      <c r="T8" s="225">
        <f t="shared" si="1"/>
        <v>7.1863664947232175E-2</v>
      </c>
      <c r="U8" s="235">
        <v>12.144513609178567</v>
      </c>
      <c r="V8" s="235">
        <v>12.544019429265331</v>
      </c>
      <c r="W8" s="235">
        <v>13.138147373600688</v>
      </c>
      <c r="X8" s="225">
        <f t="shared" si="3"/>
        <v>3.2895991798702173E-2</v>
      </c>
      <c r="Y8" s="225">
        <f t="shared" si="3"/>
        <v>4.7363442609890338E-2</v>
      </c>
      <c r="Z8" s="235">
        <v>13.364823562100584</v>
      </c>
      <c r="AA8" s="235">
        <v>13.14850398023607</v>
      </c>
      <c r="AB8" s="225">
        <f t="shared" si="4"/>
        <v>-1.6185741686702393E-2</v>
      </c>
      <c r="AC8" s="106">
        <v>11.591695501730104</v>
      </c>
      <c r="AD8" s="106">
        <v>12.892376681614349</v>
      </c>
      <c r="AE8" s="225">
        <f t="shared" si="5"/>
        <v>0.11220801820493942</v>
      </c>
    </row>
    <row r="9" spans="3:31" ht="15" customHeight="1">
      <c r="C9" s="234" t="s">
        <v>258</v>
      </c>
      <c r="D9" s="106">
        <v>9.2818181818181795</v>
      </c>
      <c r="E9" s="106">
        <v>7.6818181818181817</v>
      </c>
      <c r="F9" s="106">
        <v>8.8000000000000007</v>
      </c>
      <c r="G9" s="106">
        <v>8.4</v>
      </c>
      <c r="H9" s="17">
        <f t="shared" si="0"/>
        <v>-0.17238001958863836</v>
      </c>
      <c r="I9" s="17">
        <f t="shared" si="0"/>
        <v>0.14556213017751496</v>
      </c>
      <c r="J9" s="17">
        <f t="shared" si="0"/>
        <v>-4.5454545454545525E-2</v>
      </c>
      <c r="K9" s="235">
        <v>8.3856502242152473</v>
      </c>
      <c r="L9" s="235">
        <v>9.1605346148070286</v>
      </c>
      <c r="M9" s="106">
        <v>9.0360513693331264</v>
      </c>
      <c r="N9" s="225">
        <f t="shared" si="2"/>
        <v>9.2405999519768578E-2</v>
      </c>
      <c r="O9" s="225">
        <f t="shared" si="2"/>
        <v>-1.3589080846077239E-2</v>
      </c>
      <c r="P9" s="235">
        <v>8.215875370919882</v>
      </c>
      <c r="Q9" s="235">
        <v>8.3348699981560017</v>
      </c>
      <c r="R9" s="235">
        <v>8.5466867469879517</v>
      </c>
      <c r="S9" s="225">
        <f t="shared" si="1"/>
        <v>1.4483499549822865E-2</v>
      </c>
      <c r="T9" s="225">
        <f t="shared" si="1"/>
        <v>2.5413323648576736E-2</v>
      </c>
      <c r="U9" s="235">
        <v>8.4706456731356035</v>
      </c>
      <c r="V9" s="235">
        <v>8.1238615664845177</v>
      </c>
      <c r="W9" s="235">
        <v>8.8202730963218112</v>
      </c>
      <c r="X9" s="225">
        <f t="shared" si="3"/>
        <v>-4.0939512763578434E-2</v>
      </c>
      <c r="Y9" s="225">
        <f t="shared" si="3"/>
        <v>8.5724199524814804E-2</v>
      </c>
      <c r="Z9" s="235">
        <v>7.6410113920533478</v>
      </c>
      <c r="AA9" s="235">
        <v>9.1408180071369749</v>
      </c>
      <c r="AB9" s="225">
        <f t="shared" si="4"/>
        <v>0.19628378209767172</v>
      </c>
      <c r="AC9" s="106">
        <v>9.2041522491349479</v>
      </c>
      <c r="AD9" s="106">
        <v>9.6412556053811667</v>
      </c>
      <c r="AE9" s="225">
        <f t="shared" si="5"/>
        <v>4.7489800735021515E-2</v>
      </c>
    </row>
    <row r="10" spans="3:31" ht="15" customHeight="1">
      <c r="C10" s="234" t="s">
        <v>259</v>
      </c>
      <c r="D10" s="106">
        <v>5.2636363636363601</v>
      </c>
      <c r="E10" s="106">
        <v>5.4</v>
      </c>
      <c r="F10" s="106">
        <v>5.6</v>
      </c>
      <c r="G10" s="106">
        <v>6.336363636363636</v>
      </c>
      <c r="H10" s="17">
        <f t="shared" si="0"/>
        <v>2.5906735751296095E-2</v>
      </c>
      <c r="I10" s="17">
        <f t="shared" si="0"/>
        <v>3.7037037037036979E-2</v>
      </c>
      <c r="J10" s="17">
        <f t="shared" si="0"/>
        <v>0.13149350649350655</v>
      </c>
      <c r="K10" s="235">
        <v>5.9192825112107625</v>
      </c>
      <c r="L10" s="235">
        <v>6.6826850878510289</v>
      </c>
      <c r="M10" s="106">
        <v>6.4675847129815871</v>
      </c>
      <c r="N10" s="225">
        <f t="shared" si="2"/>
        <v>0.12896876862937834</v>
      </c>
      <c r="O10" s="225">
        <f t="shared" si="2"/>
        <v>-3.2187716769789043E-2</v>
      </c>
      <c r="P10" s="235">
        <v>5.4710682492581606</v>
      </c>
      <c r="Q10" s="235">
        <v>6.3064724322330816</v>
      </c>
      <c r="R10" s="235">
        <v>6.024096385542169</v>
      </c>
      <c r="S10" s="225">
        <f t="shared" si="1"/>
        <v>0.15269489337629749</v>
      </c>
      <c r="T10" s="225">
        <f t="shared" si="1"/>
        <v>-4.4775593602480068E-2</v>
      </c>
      <c r="U10" s="235">
        <v>5.3948492615647501</v>
      </c>
      <c r="V10" s="235">
        <v>6.1445051608986034</v>
      </c>
      <c r="W10" s="235">
        <v>6.261532783860253</v>
      </c>
      <c r="X10" s="225">
        <f t="shared" si="3"/>
        <v>0.13895771002810542</v>
      </c>
      <c r="Y10" s="225">
        <f t="shared" si="3"/>
        <v>1.9045898717177545E-2</v>
      </c>
      <c r="Z10" s="235">
        <v>5.7238121700472355</v>
      </c>
      <c r="AA10" s="235">
        <v>6.5605270381553664</v>
      </c>
      <c r="AB10" s="225">
        <f t="shared" si="4"/>
        <v>0.1461813985592797</v>
      </c>
      <c r="AC10" s="106">
        <v>7.5086505190311419</v>
      </c>
      <c r="AD10" s="106">
        <v>6.6890881913303435</v>
      </c>
      <c r="AE10" s="225">
        <f t="shared" si="5"/>
        <v>-0.10914908419609715</v>
      </c>
    </row>
    <row r="11" spans="3:31" ht="15" customHeight="1">
      <c r="C11" s="234" t="s">
        <v>260</v>
      </c>
      <c r="D11" s="106">
        <v>1.7909090909090899</v>
      </c>
      <c r="E11" s="106">
        <v>1.4727272727272727</v>
      </c>
      <c r="F11" s="106">
        <v>2.0909090909090908</v>
      </c>
      <c r="G11" s="106">
        <v>2.1181818181818182</v>
      </c>
      <c r="H11" s="17">
        <f>E11/D11-1</f>
        <v>-0.17766497461928887</v>
      </c>
      <c r="I11" s="17">
        <f>F11/E11-1</f>
        <v>0.41975308641975317</v>
      </c>
      <c r="J11" s="17">
        <f>G11/F11-1</f>
        <v>1.304347826086949E-2</v>
      </c>
      <c r="K11" s="235">
        <v>1.7638266068759343</v>
      </c>
      <c r="L11" s="235">
        <v>2.2826250187715873</v>
      </c>
      <c r="M11" s="106">
        <v>2.5529939656506269</v>
      </c>
      <c r="N11" s="225">
        <f>L11/K11-1</f>
        <v>0.29413231996456934</v>
      </c>
      <c r="O11" s="225">
        <f>M11/L11-1</f>
        <v>0.1184465011360214</v>
      </c>
      <c r="P11" s="235">
        <v>1.9658753709198813</v>
      </c>
      <c r="Q11" s="235">
        <v>2.1021574774110272</v>
      </c>
      <c r="R11" s="235">
        <v>2.5790662650602409</v>
      </c>
      <c r="S11" s="225">
        <f t="shared" si="1"/>
        <v>6.9323879075496198E-2</v>
      </c>
      <c r="T11" s="225">
        <f t="shared" si="1"/>
        <v>0.22686634696681462</v>
      </c>
      <c r="U11" s="235">
        <v>2.0261198584157207</v>
      </c>
      <c r="V11" s="235">
        <v>2.0400728597449911</v>
      </c>
      <c r="W11" s="235">
        <v>2.4972321318735391</v>
      </c>
      <c r="X11" s="225">
        <f t="shared" si="3"/>
        <v>6.8865626440188787E-3</v>
      </c>
      <c r="Y11" s="225">
        <f t="shared" si="3"/>
        <v>0.22408967892729725</v>
      </c>
      <c r="Z11" s="235">
        <v>1.8894137260350097</v>
      </c>
      <c r="AA11" s="235">
        <v>2.1410925061762285</v>
      </c>
      <c r="AB11" s="225">
        <f t="shared" si="4"/>
        <v>0.13320469554827152</v>
      </c>
      <c r="AC11" s="106">
        <v>2.422145328719723</v>
      </c>
      <c r="AD11" s="106">
        <v>2.5411061285500747</v>
      </c>
      <c r="AE11" s="225">
        <f t="shared" si="5"/>
        <v>4.9113815929959559E-2</v>
      </c>
    </row>
    <row r="12" spans="3:31" ht="15" customHeight="1">
      <c r="C12" s="234" t="s">
        <v>261</v>
      </c>
      <c r="D12" s="106">
        <v>2.1727272727272702</v>
      </c>
      <c r="E12" s="106">
        <v>1.8181818181818181</v>
      </c>
      <c r="F12" s="106">
        <v>2.2181818181818183</v>
      </c>
      <c r="G12" s="106">
        <v>1.5545454545454545</v>
      </c>
      <c r="H12" s="17">
        <f t="shared" si="0"/>
        <v>-0.16317991631799067</v>
      </c>
      <c r="I12" s="17">
        <f t="shared" si="0"/>
        <v>0.21999999999999997</v>
      </c>
      <c r="J12" s="17">
        <f t="shared" si="0"/>
        <v>-0.29918032786885251</v>
      </c>
      <c r="K12" s="235">
        <v>2.9596412556053813</v>
      </c>
      <c r="L12" s="235">
        <v>1.7720378435200481</v>
      </c>
      <c r="M12" s="106">
        <v>1.5008509979885503</v>
      </c>
      <c r="N12" s="225">
        <f t="shared" si="2"/>
        <v>-0.40126600135610502</v>
      </c>
      <c r="O12" s="225">
        <f t="shared" si="2"/>
        <v>-0.15303671223680038</v>
      </c>
      <c r="P12" s="235">
        <v>2.9673590504451037</v>
      </c>
      <c r="Q12" s="235">
        <v>1.7517978978425226</v>
      </c>
      <c r="R12" s="235">
        <v>1.6566265060240963</v>
      </c>
      <c r="S12" s="225">
        <f t="shared" si="1"/>
        <v>-0.40964410842706989</v>
      </c>
      <c r="T12" s="225">
        <f t="shared" si="1"/>
        <v>-5.4327837666455325E-2</v>
      </c>
      <c r="U12" s="235">
        <v>2.4044916392041986</v>
      </c>
      <c r="V12" s="235">
        <v>1.6514875531268973</v>
      </c>
      <c r="W12" s="235">
        <v>1.4515930618772297</v>
      </c>
      <c r="X12" s="225">
        <f t="shared" si="3"/>
        <v>-0.31316560798128579</v>
      </c>
      <c r="Y12" s="225">
        <f t="shared" si="3"/>
        <v>-0.12103905407654503</v>
      </c>
      <c r="Z12" s="235">
        <v>1.5282022784106697</v>
      </c>
      <c r="AA12" s="235">
        <v>1.0430963491627778</v>
      </c>
      <c r="AB12" s="225">
        <f t="shared" si="4"/>
        <v>-0.3174356798842114</v>
      </c>
      <c r="AC12" s="106">
        <v>1.6955017301038062</v>
      </c>
      <c r="AD12" s="106">
        <v>1.7563527653213753</v>
      </c>
      <c r="AE12" s="225">
        <f t="shared" si="5"/>
        <v>3.5889692199750023E-2</v>
      </c>
    </row>
    <row r="13" spans="3:31" ht="15" customHeight="1">
      <c r="C13" s="234" t="s">
        <v>262</v>
      </c>
      <c r="D13" s="106">
        <v>1.24545454545455</v>
      </c>
      <c r="E13" s="106">
        <v>1.0272727272727273</v>
      </c>
      <c r="F13" s="106">
        <v>1.0454545454545454</v>
      </c>
      <c r="G13" s="106">
        <v>1.2818181818181817</v>
      </c>
      <c r="H13" s="17">
        <f t="shared" si="0"/>
        <v>-0.17518248175182782</v>
      </c>
      <c r="I13" s="17">
        <f t="shared" si="0"/>
        <v>1.7699115044247593E-2</v>
      </c>
      <c r="J13" s="17">
        <f t="shared" si="0"/>
        <v>0.22608695652173916</v>
      </c>
      <c r="K13" s="235">
        <v>1.1659192825112108</v>
      </c>
      <c r="L13" s="235">
        <v>1.3515542874305451</v>
      </c>
      <c r="M13" s="106">
        <v>1.3461240909794214</v>
      </c>
      <c r="N13" s="225">
        <f t="shared" si="2"/>
        <v>0.1592177157577368</v>
      </c>
      <c r="O13" s="225">
        <f t="shared" si="2"/>
        <v>-4.0177420186702228E-3</v>
      </c>
      <c r="P13" s="235">
        <v>1.0200296735905046</v>
      </c>
      <c r="Q13" s="235">
        <v>1.2354785174257792</v>
      </c>
      <c r="R13" s="235">
        <v>1.223644578313253</v>
      </c>
      <c r="S13" s="225">
        <f t="shared" si="1"/>
        <v>0.21121821199269109</v>
      </c>
      <c r="T13" s="225">
        <f t="shared" si="1"/>
        <v>-9.5784256428700365E-3</v>
      </c>
      <c r="U13" s="235">
        <v>1.0130599292078604</v>
      </c>
      <c r="V13" s="235">
        <v>1.2021857923497268</v>
      </c>
      <c r="W13" s="235">
        <v>1.3039734284659861</v>
      </c>
      <c r="X13" s="225">
        <f t="shared" si="3"/>
        <v>0.18668773454473642</v>
      </c>
      <c r="Y13" s="225">
        <f t="shared" si="3"/>
        <v>8.4668806405797437E-2</v>
      </c>
      <c r="Z13" s="235">
        <v>1.0280633509308141</v>
      </c>
      <c r="AA13" s="235">
        <v>1.4548449080428218</v>
      </c>
      <c r="AB13" s="225">
        <f t="shared" si="4"/>
        <v>0.41513157406651779</v>
      </c>
      <c r="AC13" s="106">
        <v>1.2456747404844291</v>
      </c>
      <c r="AD13" s="106">
        <v>1.195814648729447</v>
      </c>
      <c r="AE13" s="225">
        <f t="shared" si="5"/>
        <v>-4.0026573658860642E-2</v>
      </c>
    </row>
    <row r="14" spans="3:31" ht="15" customHeight="1">
      <c r="C14" s="166" t="s">
        <v>202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</row>
    <row r="15" spans="3:31"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</row>
    <row r="16" spans="3:31" ht="29.25" customHeight="1">
      <c r="C16" s="236"/>
      <c r="D16" s="236"/>
      <c r="E16" s="236"/>
      <c r="F16" s="236"/>
      <c r="G16" s="236"/>
      <c r="H16" s="236"/>
      <c r="I16" s="18"/>
      <c r="J16" s="18"/>
      <c r="K16" s="18"/>
      <c r="L16" s="18"/>
      <c r="M16" s="18"/>
      <c r="N16" s="18"/>
      <c r="O16" s="18"/>
      <c r="P16" s="236"/>
    </row>
    <row r="17" spans="3:16">
      <c r="C17" s="236"/>
      <c r="D17" s="236"/>
      <c r="E17" s="236"/>
      <c r="F17" s="236"/>
      <c r="G17" s="236"/>
      <c r="H17" s="236"/>
      <c r="I17" s="18"/>
      <c r="J17" s="18"/>
      <c r="K17" s="18"/>
      <c r="L17" s="18"/>
      <c r="M17" s="18"/>
      <c r="N17" s="18"/>
      <c r="O17" s="18"/>
      <c r="P17" s="87" t="s">
        <v>98</v>
      </c>
    </row>
    <row r="18" spans="3:16">
      <c r="C18" s="236"/>
      <c r="D18" s="236"/>
      <c r="E18" s="236"/>
      <c r="F18" s="236"/>
      <c r="G18" s="236"/>
      <c r="H18" s="236"/>
      <c r="I18" s="18"/>
      <c r="J18" s="18"/>
      <c r="K18" s="18"/>
      <c r="L18" s="18"/>
      <c r="M18" s="18"/>
      <c r="N18" s="18"/>
      <c r="O18" s="18"/>
      <c r="P18" s="87"/>
    </row>
    <row r="19" spans="3:16"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</row>
    <row r="20" spans="3:16"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</row>
    <row r="21" spans="3:16"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</row>
    <row r="22" spans="3:16"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</row>
    <row r="23" spans="3:16">
      <c r="I23" s="232"/>
      <c r="J23" s="232"/>
      <c r="K23" s="232"/>
      <c r="L23" s="232"/>
      <c r="M23" s="232"/>
      <c r="N23" s="232"/>
      <c r="O23" s="232"/>
    </row>
    <row r="24" spans="3:16">
      <c r="I24" s="232"/>
      <c r="J24" s="232"/>
      <c r="K24" s="232"/>
      <c r="L24" s="232"/>
      <c r="M24" s="232"/>
      <c r="N24" s="232"/>
      <c r="O24" s="232"/>
    </row>
    <row r="25" spans="3:16">
      <c r="I25" s="232"/>
      <c r="J25" s="232"/>
      <c r="K25" s="232"/>
      <c r="L25" s="232"/>
      <c r="M25" s="232"/>
      <c r="N25" s="232"/>
      <c r="O25" s="232"/>
    </row>
    <row r="26" spans="3:16">
      <c r="I26" s="232"/>
      <c r="J26" s="232"/>
      <c r="K26" s="232"/>
      <c r="L26" s="232"/>
      <c r="M26" s="232"/>
      <c r="N26" s="232"/>
      <c r="O26" s="232"/>
    </row>
    <row r="27" spans="3:16">
      <c r="I27" s="232"/>
      <c r="J27" s="232"/>
      <c r="K27" s="232"/>
      <c r="L27" s="232"/>
      <c r="M27" s="232"/>
      <c r="N27" s="232"/>
      <c r="O27" s="232"/>
    </row>
    <row r="28" spans="3:16">
      <c r="I28" s="232"/>
      <c r="J28" s="232"/>
      <c r="K28" s="232"/>
      <c r="L28" s="232"/>
      <c r="M28" s="232"/>
      <c r="N28" s="232"/>
      <c r="O28" s="232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  <row r="280" spans="3:8">
      <c r="C280"/>
      <c r="D280"/>
      <c r="E280"/>
      <c r="F280"/>
      <c r="G280"/>
      <c r="H280"/>
    </row>
    <row r="281" spans="3:8">
      <c r="C281"/>
      <c r="D281"/>
      <c r="E281"/>
      <c r="F281"/>
      <c r="G281"/>
      <c r="H281"/>
    </row>
    <row r="282" spans="3:8">
      <c r="C282"/>
      <c r="D282"/>
      <c r="E282"/>
      <c r="F282"/>
      <c r="G282"/>
      <c r="H282"/>
    </row>
    <row r="283" spans="3:8">
      <c r="C283"/>
      <c r="D283"/>
      <c r="E283"/>
      <c r="F283"/>
      <c r="G283"/>
      <c r="H283"/>
    </row>
    <row r="284" spans="3:8">
      <c r="C284"/>
      <c r="D284"/>
      <c r="E284"/>
      <c r="F284"/>
      <c r="G284"/>
      <c r="H284"/>
    </row>
    <row r="285" spans="3:8">
      <c r="C285"/>
      <c r="D285"/>
      <c r="E285"/>
      <c r="F285"/>
      <c r="G285"/>
      <c r="H285"/>
    </row>
    <row r="286" spans="3:8">
      <c r="C286"/>
      <c r="D286"/>
      <c r="E286"/>
      <c r="F286"/>
      <c r="G286"/>
      <c r="H286"/>
    </row>
    <row r="287" spans="3:8">
      <c r="C287"/>
      <c r="D287"/>
      <c r="E287"/>
      <c r="F287"/>
      <c r="G287"/>
      <c r="H287"/>
    </row>
    <row r="288" spans="3:8">
      <c r="C288"/>
      <c r="D288"/>
      <c r="E288"/>
      <c r="F288"/>
      <c r="G288"/>
      <c r="H288"/>
    </row>
    <row r="289" spans="3:8">
      <c r="C289"/>
      <c r="D289"/>
      <c r="E289"/>
      <c r="F289"/>
      <c r="G289"/>
      <c r="H289"/>
    </row>
    <row r="290" spans="3:8">
      <c r="C290"/>
      <c r="D290"/>
      <c r="E290"/>
      <c r="F290"/>
      <c r="G290"/>
      <c r="H290"/>
    </row>
    <row r="291" spans="3:8">
      <c r="C291"/>
      <c r="D291"/>
      <c r="E291"/>
      <c r="F291"/>
      <c r="G291"/>
      <c r="H291"/>
    </row>
    <row r="292" spans="3:8">
      <c r="C292"/>
      <c r="D292"/>
      <c r="E292"/>
      <c r="F292"/>
      <c r="G292"/>
      <c r="H292"/>
    </row>
    <row r="293" spans="3:8">
      <c r="C293"/>
      <c r="D293"/>
      <c r="E293"/>
      <c r="F293"/>
      <c r="G293"/>
      <c r="H293"/>
    </row>
    <row r="294" spans="3:8">
      <c r="C294"/>
      <c r="D294"/>
      <c r="E294"/>
      <c r="F294"/>
      <c r="G294"/>
      <c r="H294"/>
    </row>
    <row r="295" spans="3:8">
      <c r="C295"/>
      <c r="D295"/>
      <c r="E295"/>
      <c r="F295"/>
      <c r="G295"/>
      <c r="H295"/>
    </row>
    <row r="296" spans="3:8">
      <c r="C296"/>
      <c r="D296"/>
      <c r="E296"/>
      <c r="F296"/>
      <c r="G296"/>
      <c r="H296"/>
    </row>
    <row r="297" spans="3:8">
      <c r="C297"/>
      <c r="D297"/>
      <c r="E297"/>
      <c r="F297"/>
      <c r="G297"/>
      <c r="H297"/>
    </row>
    <row r="298" spans="3:8">
      <c r="C298"/>
      <c r="D298"/>
      <c r="E298"/>
      <c r="F298"/>
      <c r="G298"/>
      <c r="H298"/>
    </row>
    <row r="299" spans="3:8">
      <c r="C299"/>
      <c r="D299"/>
      <c r="E299"/>
      <c r="F299"/>
      <c r="G299"/>
      <c r="H299"/>
    </row>
    <row r="300" spans="3:8">
      <c r="C300"/>
      <c r="D300"/>
      <c r="E300"/>
      <c r="F300"/>
      <c r="G300"/>
      <c r="H300"/>
    </row>
    <row r="301" spans="3:8">
      <c r="C301"/>
      <c r="D301"/>
      <c r="E301"/>
      <c r="F301"/>
      <c r="G301"/>
      <c r="H301"/>
    </row>
    <row r="302" spans="3:8">
      <c r="C302"/>
      <c r="D302"/>
      <c r="E302"/>
      <c r="F302"/>
      <c r="G302"/>
      <c r="H302"/>
    </row>
    <row r="303" spans="3:8">
      <c r="C303"/>
      <c r="D303"/>
      <c r="E303"/>
      <c r="F303"/>
      <c r="G303"/>
      <c r="H303"/>
    </row>
    <row r="304" spans="3:8">
      <c r="C304"/>
      <c r="D304"/>
      <c r="E304"/>
      <c r="F304"/>
      <c r="G304"/>
      <c r="H304"/>
    </row>
    <row r="305" spans="3:8">
      <c r="C305"/>
      <c r="D305"/>
      <c r="E305"/>
      <c r="F305"/>
      <c r="G305"/>
      <c r="H305"/>
    </row>
    <row r="306" spans="3:8">
      <c r="C306"/>
      <c r="D306"/>
      <c r="E306"/>
      <c r="F306"/>
      <c r="G306"/>
      <c r="H306"/>
    </row>
    <row r="307" spans="3:8">
      <c r="C307"/>
      <c r="D307"/>
      <c r="E307"/>
      <c r="F307"/>
      <c r="G307"/>
      <c r="H307"/>
    </row>
    <row r="308" spans="3:8">
      <c r="C308"/>
      <c r="D308"/>
      <c r="E308"/>
      <c r="F308"/>
      <c r="G308"/>
      <c r="H308"/>
    </row>
    <row r="309" spans="3:8">
      <c r="C309"/>
      <c r="D309"/>
      <c r="E309"/>
      <c r="F309"/>
      <c r="G309"/>
      <c r="H309"/>
    </row>
    <row r="310" spans="3:8">
      <c r="C310"/>
      <c r="D310"/>
      <c r="E310"/>
      <c r="F310"/>
      <c r="G310"/>
      <c r="H310"/>
    </row>
    <row r="311" spans="3:8">
      <c r="C311"/>
      <c r="D311"/>
      <c r="E311"/>
      <c r="F311"/>
      <c r="G311"/>
      <c r="H311"/>
    </row>
    <row r="312" spans="3:8">
      <c r="C312"/>
      <c r="D312"/>
      <c r="E312"/>
      <c r="F312"/>
      <c r="G312"/>
      <c r="H312"/>
    </row>
    <row r="313" spans="3:8">
      <c r="C313"/>
      <c r="D313"/>
      <c r="E313"/>
      <c r="F313"/>
      <c r="G313"/>
      <c r="H313"/>
    </row>
    <row r="314" spans="3:8">
      <c r="C314"/>
      <c r="D314"/>
      <c r="E314"/>
      <c r="F314"/>
      <c r="G314"/>
      <c r="H314"/>
    </row>
    <row r="315" spans="3:8">
      <c r="C315"/>
      <c r="D315"/>
      <c r="E315"/>
      <c r="F315"/>
      <c r="G315"/>
      <c r="H315"/>
    </row>
    <row r="316" spans="3:8">
      <c r="C316"/>
      <c r="D316"/>
      <c r="E316"/>
      <c r="F316"/>
      <c r="G316"/>
      <c r="H316"/>
    </row>
    <row r="317" spans="3:8">
      <c r="C317"/>
      <c r="D317"/>
      <c r="E317"/>
      <c r="F317"/>
      <c r="G317"/>
      <c r="H317"/>
    </row>
    <row r="318" spans="3:8">
      <c r="C318"/>
      <c r="D318"/>
      <c r="E318"/>
      <c r="F318"/>
      <c r="G318"/>
      <c r="H318"/>
    </row>
    <row r="319" spans="3:8">
      <c r="C319"/>
      <c r="D319"/>
      <c r="E319"/>
      <c r="F319"/>
      <c r="G319"/>
      <c r="H319"/>
    </row>
    <row r="320" spans="3:8">
      <c r="C320"/>
      <c r="D320"/>
      <c r="E320"/>
      <c r="F320"/>
      <c r="G320"/>
      <c r="H320"/>
    </row>
    <row r="321" spans="3:8">
      <c r="C321"/>
      <c r="D321"/>
      <c r="E321"/>
      <c r="F321"/>
      <c r="G321"/>
      <c r="H321"/>
    </row>
    <row r="322" spans="3:8">
      <c r="C322"/>
      <c r="D322"/>
      <c r="E322"/>
      <c r="F322"/>
      <c r="G322"/>
      <c r="H322"/>
    </row>
    <row r="323" spans="3:8">
      <c r="C323"/>
      <c r="D323"/>
      <c r="E323"/>
      <c r="F323"/>
      <c r="G323"/>
      <c r="H323"/>
    </row>
    <row r="324" spans="3:8">
      <c r="C324"/>
      <c r="D324"/>
      <c r="E324"/>
      <c r="F324"/>
      <c r="G324"/>
      <c r="H324"/>
    </row>
    <row r="325" spans="3:8">
      <c r="C325"/>
      <c r="D325"/>
      <c r="E325"/>
      <c r="F325"/>
      <c r="G325"/>
      <c r="H325"/>
    </row>
    <row r="326" spans="3:8">
      <c r="C326"/>
      <c r="D326"/>
      <c r="E326"/>
      <c r="F326"/>
      <c r="G326"/>
      <c r="H326"/>
    </row>
    <row r="327" spans="3:8">
      <c r="C327"/>
      <c r="D327"/>
      <c r="E327"/>
      <c r="F327"/>
      <c r="G327"/>
      <c r="H327"/>
    </row>
    <row r="328" spans="3:8">
      <c r="C328"/>
      <c r="D328"/>
      <c r="E328"/>
      <c r="F328"/>
      <c r="G328"/>
      <c r="H328"/>
    </row>
    <row r="329" spans="3:8">
      <c r="C329"/>
      <c r="D329"/>
      <c r="E329"/>
      <c r="F329"/>
      <c r="G329"/>
      <c r="H329"/>
    </row>
    <row r="330" spans="3:8">
      <c r="C330"/>
      <c r="D330"/>
      <c r="E330"/>
      <c r="F330"/>
      <c r="G330"/>
      <c r="H330"/>
    </row>
    <row r="331" spans="3:8">
      <c r="C331"/>
      <c r="D331"/>
      <c r="E331"/>
      <c r="F331"/>
      <c r="G331"/>
      <c r="H331"/>
    </row>
    <row r="332" spans="3:8">
      <c r="C332"/>
      <c r="D332"/>
      <c r="E332"/>
      <c r="F332"/>
      <c r="G332"/>
      <c r="H332"/>
    </row>
    <row r="333" spans="3:8">
      <c r="C333"/>
      <c r="D333"/>
      <c r="E333"/>
      <c r="F333"/>
      <c r="G333"/>
      <c r="H333"/>
    </row>
    <row r="334" spans="3:8">
      <c r="C334"/>
      <c r="D334"/>
      <c r="E334"/>
      <c r="F334"/>
      <c r="G334"/>
      <c r="H334"/>
    </row>
    <row r="335" spans="3:8">
      <c r="C335"/>
      <c r="D335"/>
      <c r="E335"/>
      <c r="F335"/>
      <c r="G335"/>
      <c r="H335"/>
    </row>
    <row r="336" spans="3:8">
      <c r="C336"/>
      <c r="D336"/>
      <c r="E336"/>
      <c r="F336"/>
      <c r="G336"/>
      <c r="H336"/>
    </row>
    <row r="337" spans="3:8">
      <c r="C337"/>
      <c r="D337"/>
      <c r="E337"/>
      <c r="F337"/>
      <c r="G337"/>
      <c r="H337"/>
    </row>
    <row r="338" spans="3:8">
      <c r="C338"/>
      <c r="D338"/>
      <c r="E338"/>
      <c r="F338"/>
      <c r="G338"/>
      <c r="H338"/>
    </row>
    <row r="339" spans="3:8">
      <c r="C339"/>
      <c r="D339"/>
      <c r="E339"/>
      <c r="F339"/>
      <c r="G339"/>
      <c r="H339"/>
    </row>
    <row r="340" spans="3:8">
      <c r="C340"/>
      <c r="D340"/>
      <c r="E340"/>
      <c r="F340"/>
      <c r="G340"/>
      <c r="H340"/>
    </row>
    <row r="341" spans="3:8">
      <c r="C341"/>
      <c r="D341"/>
      <c r="E341"/>
      <c r="F341"/>
      <c r="G341"/>
      <c r="H341"/>
    </row>
    <row r="342" spans="3:8">
      <c r="C342"/>
      <c r="D342"/>
      <c r="E342"/>
      <c r="F342"/>
      <c r="G342"/>
      <c r="H342"/>
    </row>
    <row r="343" spans="3:8">
      <c r="C343"/>
      <c r="D343"/>
      <c r="E343"/>
      <c r="F343"/>
      <c r="G343"/>
      <c r="H343"/>
    </row>
    <row r="344" spans="3:8">
      <c r="C344"/>
      <c r="D344"/>
      <c r="E344"/>
      <c r="F344"/>
      <c r="G344"/>
      <c r="H344"/>
    </row>
    <row r="345" spans="3:8">
      <c r="C345"/>
      <c r="D345"/>
      <c r="E345"/>
      <c r="F345"/>
      <c r="G345"/>
      <c r="H345"/>
    </row>
    <row r="346" spans="3:8">
      <c r="C346"/>
      <c r="D346"/>
      <c r="E346"/>
      <c r="F346"/>
      <c r="G346"/>
      <c r="H346"/>
    </row>
    <row r="347" spans="3:8">
      <c r="C347"/>
      <c r="D347"/>
      <c r="E347"/>
      <c r="F347"/>
      <c r="G347"/>
      <c r="H347"/>
    </row>
    <row r="348" spans="3:8">
      <c r="C348"/>
      <c r="D348"/>
      <c r="E348"/>
      <c r="F348"/>
      <c r="G348"/>
      <c r="H348"/>
    </row>
    <row r="349" spans="3:8">
      <c r="C349"/>
      <c r="D349"/>
      <c r="E349"/>
      <c r="F349"/>
      <c r="G349"/>
      <c r="H349"/>
    </row>
    <row r="350" spans="3:8">
      <c r="C350"/>
      <c r="D350"/>
      <c r="E350"/>
      <c r="F350"/>
      <c r="G350"/>
      <c r="H350"/>
    </row>
    <row r="351" spans="3:8">
      <c r="C351"/>
      <c r="D351"/>
      <c r="E351"/>
      <c r="F351"/>
      <c r="G351"/>
      <c r="H351"/>
    </row>
    <row r="352" spans="3:8">
      <c r="C352"/>
      <c r="D352"/>
      <c r="E352"/>
      <c r="F352"/>
      <c r="G352"/>
      <c r="H352"/>
    </row>
    <row r="353" spans="3:8">
      <c r="C353"/>
      <c r="D353"/>
      <c r="E353"/>
      <c r="F353"/>
      <c r="G353"/>
      <c r="H353"/>
    </row>
    <row r="354" spans="3:8">
      <c r="C354"/>
      <c r="D354"/>
      <c r="E354"/>
      <c r="F354"/>
      <c r="G354"/>
      <c r="H354"/>
    </row>
    <row r="355" spans="3:8">
      <c r="C355"/>
      <c r="D355"/>
      <c r="E355"/>
      <c r="F355"/>
      <c r="G355"/>
      <c r="H355"/>
    </row>
    <row r="356" spans="3:8">
      <c r="C356"/>
      <c r="D356"/>
      <c r="E356"/>
      <c r="F356"/>
      <c r="G356"/>
      <c r="H356"/>
    </row>
    <row r="357" spans="3:8">
      <c r="C357"/>
      <c r="D357"/>
      <c r="E357"/>
      <c r="F357"/>
      <c r="G357"/>
      <c r="H357"/>
    </row>
    <row r="358" spans="3:8">
      <c r="C358"/>
      <c r="D358"/>
      <c r="E358"/>
      <c r="F358"/>
      <c r="G358"/>
      <c r="H358"/>
    </row>
    <row r="359" spans="3:8">
      <c r="C359"/>
      <c r="D359"/>
      <c r="E359"/>
      <c r="F359"/>
      <c r="G359"/>
      <c r="H359"/>
    </row>
    <row r="360" spans="3:8">
      <c r="C360"/>
      <c r="D360"/>
      <c r="E360"/>
      <c r="F360"/>
      <c r="G360"/>
      <c r="H360"/>
    </row>
    <row r="361" spans="3:8">
      <c r="C361"/>
      <c r="D361"/>
      <c r="E361"/>
      <c r="F361"/>
      <c r="G361"/>
      <c r="H361"/>
    </row>
    <row r="362" spans="3:8">
      <c r="C362"/>
      <c r="D362"/>
      <c r="E362"/>
      <c r="F362"/>
      <c r="G362"/>
      <c r="H362"/>
    </row>
    <row r="363" spans="3:8">
      <c r="C363"/>
      <c r="D363"/>
      <c r="E363"/>
      <c r="F363"/>
      <c r="G363"/>
      <c r="H363"/>
    </row>
    <row r="364" spans="3:8">
      <c r="C364"/>
      <c r="D364"/>
      <c r="E364"/>
      <c r="F364"/>
      <c r="G364"/>
      <c r="H364"/>
    </row>
    <row r="365" spans="3:8">
      <c r="C365"/>
      <c r="D365"/>
      <c r="E365"/>
      <c r="F365"/>
      <c r="G365"/>
      <c r="H365"/>
    </row>
    <row r="366" spans="3:8">
      <c r="C366"/>
      <c r="D366"/>
      <c r="E366"/>
      <c r="F366"/>
      <c r="G366"/>
      <c r="H366"/>
    </row>
  </sheetData>
  <mergeCells count="3">
    <mergeCell ref="C3:AE3"/>
    <mergeCell ref="C14:AE14"/>
    <mergeCell ref="P17:P18"/>
  </mergeCells>
  <hyperlinks>
    <hyperlink ref="P17:P18" location="'GRAFICA ZONAS ALOJA PAI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J5:K40"/>
  <sheetViews>
    <sheetView showGridLines="0" view="pageBreakPreview" zoomScale="60" zoomScaleNormal="100" workbookViewId="0">
      <selection activeCell="P24" sqref="P24"/>
    </sheetView>
  </sheetViews>
  <sheetFormatPr baseColWidth="10" defaultRowHeight="12.75"/>
  <cols>
    <col min="3" max="3" width="12.85546875" customWidth="1"/>
    <col min="10" max="10" width="12.28515625" customWidth="1"/>
  </cols>
  <sheetData>
    <row r="5" ht="18.75" customHeight="1"/>
    <row r="34" spans="10:11">
      <c r="J34" s="18"/>
      <c r="K34" s="18"/>
    </row>
    <row r="35" spans="10:11">
      <c r="J35" s="18"/>
      <c r="K35" s="18"/>
    </row>
    <row r="36" spans="10:11" ht="17.25" customHeight="1">
      <c r="J36" s="18"/>
      <c r="K36" s="18"/>
    </row>
    <row r="37" spans="10:11">
      <c r="J37" s="18"/>
      <c r="K37" s="87" t="s">
        <v>71</v>
      </c>
    </row>
    <row r="38" spans="10:11">
      <c r="J38" s="18"/>
      <c r="K38" s="87"/>
    </row>
    <row r="39" spans="10:11">
      <c r="J39" s="18"/>
      <c r="K39" s="18"/>
    </row>
    <row r="40" spans="10:11">
      <c r="J40" s="18"/>
      <c r="K40" s="18"/>
    </row>
  </sheetData>
  <mergeCells count="1">
    <mergeCell ref="K37:K38"/>
  </mergeCells>
  <hyperlinks>
    <hyperlink ref="K37:K38" location="'Zonas de aloja Total y Paí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E35"/>
  <sheetViews>
    <sheetView showGridLines="0" zoomScaleNormal="100" workbookViewId="0"/>
  </sheetViews>
  <sheetFormatPr baseColWidth="10" defaultRowHeight="12.75"/>
  <cols>
    <col min="1" max="1" width="22.7109375" style="1" customWidth="1"/>
    <col min="2" max="2" width="22.28515625" style="1" customWidth="1"/>
    <col min="3" max="9" width="9.7109375" style="1" customWidth="1"/>
    <col min="10" max="10" width="10.42578125" style="1" hidden="1" customWidth="1"/>
    <col min="11" max="12" width="9.85546875" style="1" hidden="1" customWidth="1"/>
    <col min="13" max="17" width="11.42578125" style="1" hidden="1" customWidth="1"/>
    <col min="18" max="19" width="13.42578125" style="1" customWidth="1"/>
    <col min="20" max="27" width="11.42578125" style="1" customWidth="1"/>
    <col min="28" max="29" width="13.85546875" hidden="1" customWidth="1"/>
    <col min="30" max="30" width="11.42578125" hidden="1" customWidth="1"/>
    <col min="32" max="16384" width="11.42578125" style="1"/>
  </cols>
  <sheetData>
    <row r="2" spans="2:30" ht="23.25" customHeight="1"/>
    <row r="3" spans="2:30" ht="18" customHeight="1">
      <c r="B3" s="237" t="s">
        <v>263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</row>
    <row r="4" spans="2:30" ht="29.25" customHeight="1">
      <c r="B4" s="13"/>
      <c r="C4" s="13">
        <f>actualizaciones!A7</f>
        <v>2007</v>
      </c>
      <c r="D4" s="13">
        <f>actualizaciones!B7</f>
        <v>2008</v>
      </c>
      <c r="E4" s="13">
        <f>actualizaciones!C7</f>
        <v>2009</v>
      </c>
      <c r="F4" s="13">
        <f>actualizaciones!D7</f>
        <v>2010</v>
      </c>
      <c r="G4" s="238" t="str">
        <f>actualizaciones!H7</f>
        <v>var.08/07</v>
      </c>
      <c r="H4" s="238" t="str">
        <f>actualizaciones!I7</f>
        <v>var.09/08</v>
      </c>
      <c r="I4" s="238" t="str">
        <f>actualizaciones!J7</f>
        <v>var.10/09</v>
      </c>
      <c r="J4" s="14" t="str">
        <f>actualizaciones!$E$7</f>
        <v>Invierno 08-09</v>
      </c>
      <c r="K4" s="14" t="str">
        <f>actualizaciones!$F$7</f>
        <v>Invierno 09-10</v>
      </c>
      <c r="L4" s="14" t="str">
        <f>actualizaciones!$G$7</f>
        <v>Invierno 10-11</v>
      </c>
      <c r="M4" s="14" t="s">
        <v>100</v>
      </c>
      <c r="N4" s="14" t="s">
        <v>140</v>
      </c>
      <c r="O4" s="14" t="str">
        <f>actualizaciones!$N$7</f>
        <v>I semestre 2009</v>
      </c>
      <c r="P4" s="14" t="str">
        <f>actualizaciones!$O$7</f>
        <v>I semestre 2010</v>
      </c>
      <c r="Q4" s="14" t="str">
        <f>actualizaciones!$P$7</f>
        <v>I semestre 2011</v>
      </c>
      <c r="R4" s="14" t="str">
        <f>actualizaciones!$Q$7</f>
        <v>Var. I semestre 10/09</v>
      </c>
      <c r="S4" s="14" t="str">
        <f>actualizaciones!$R$7</f>
        <v>Var. I semestre 11/10</v>
      </c>
      <c r="T4" s="14" t="str">
        <f>actualizaciones!$U$7</f>
        <v>Ene-Sep 2009</v>
      </c>
      <c r="U4" s="14" t="str">
        <f>actualizaciones!$V$7</f>
        <v>Ene-Sep 2010</v>
      </c>
      <c r="V4" s="14" t="s">
        <v>51</v>
      </c>
      <c r="W4" s="14" t="str">
        <f>actualizaciones!$W$7</f>
        <v>Var.10/09</v>
      </c>
      <c r="X4" s="14" t="s">
        <v>114</v>
      </c>
      <c r="Y4" s="14" t="s">
        <v>53</v>
      </c>
      <c r="Z4" s="14" t="s">
        <v>54</v>
      </c>
      <c r="AA4" s="14" t="s">
        <v>114</v>
      </c>
      <c r="AB4" s="13" t="str">
        <f>actualizaciones!Y7</f>
        <v>I trimestre 2010</v>
      </c>
      <c r="AC4" s="13" t="str">
        <f>actualizaciones!Z7</f>
        <v>I trimestre 2011</v>
      </c>
      <c r="AD4" s="14" t="str">
        <f>actualizaciones!$AA$7</f>
        <v>Var.11/10</v>
      </c>
    </row>
    <row r="5" spans="2:30" ht="15" customHeight="1">
      <c r="B5" s="54" t="s">
        <v>264</v>
      </c>
      <c r="C5" s="16">
        <v>47.527272727272702</v>
      </c>
      <c r="D5" s="16">
        <v>50.109090909090909</v>
      </c>
      <c r="E5" s="16">
        <v>50.9</v>
      </c>
      <c r="F5" s="16">
        <v>54.218181818181819</v>
      </c>
      <c r="G5" s="17">
        <f t="shared" ref="G5:I11" si="0">D5/C5-1</f>
        <v>5.4322876817139099E-2</v>
      </c>
      <c r="H5" s="17">
        <f t="shared" si="0"/>
        <v>1.5783744557329449E-2</v>
      </c>
      <c r="I5" s="17">
        <f t="shared" si="0"/>
        <v>6.5190212537953318E-2</v>
      </c>
      <c r="J5" s="55">
        <v>47.055306427503737</v>
      </c>
      <c r="K5" s="55">
        <v>49.481904189818295</v>
      </c>
      <c r="L5" s="16">
        <v>51.957295373665481</v>
      </c>
      <c r="M5" s="56">
        <f t="shared" ref="M5:M10" si="1">K5/J5-1</f>
        <v>5.1569056638768762E-2</v>
      </c>
      <c r="N5" s="91">
        <f>IFERROR(L5/K5-1,"-")</f>
        <v>5.0026190874775223E-2</v>
      </c>
      <c r="O5" s="55">
        <v>50.09272997032641</v>
      </c>
      <c r="P5" s="55">
        <v>54.066015120781856</v>
      </c>
      <c r="Q5" s="55">
        <v>52.070783132530117</v>
      </c>
      <c r="R5" s="56">
        <f>P5/O5-1</f>
        <v>7.9318598782879501E-2</v>
      </c>
      <c r="S5" s="56">
        <f>Q5/P5-1</f>
        <v>-3.690362575814865E-2</v>
      </c>
      <c r="T5" s="55">
        <v>52.081044794336627</v>
      </c>
      <c r="U5" s="55">
        <v>54.99696417729205</v>
      </c>
      <c r="V5" s="55">
        <v>52.134333866404234</v>
      </c>
      <c r="W5" s="56">
        <f>U5/T5-1</f>
        <v>5.5988112267526979E-2</v>
      </c>
      <c r="X5" s="56">
        <f>V5/U5-1</f>
        <v>-5.2050696865005852E-2</v>
      </c>
      <c r="Y5" s="55">
        <v>57.877188107807726</v>
      </c>
      <c r="Z5" s="55">
        <v>52.40186659346692</v>
      </c>
      <c r="AA5" s="56">
        <f>Z5/Y5-1</f>
        <v>-9.4602410610237886E-2</v>
      </c>
      <c r="AB5" s="16">
        <v>47.577854671280278</v>
      </c>
      <c r="AC5" s="16">
        <v>51.121076233183857</v>
      </c>
      <c r="AD5" s="91">
        <f>IFERROR(AC5/AB5-1,"-")</f>
        <v>7.4472075010191485E-2</v>
      </c>
    </row>
    <row r="6" spans="2:30" ht="15" customHeight="1">
      <c r="B6" s="54" t="s">
        <v>265</v>
      </c>
      <c r="C6" s="16">
        <v>19.390909090909101</v>
      </c>
      <c r="D6" s="16">
        <v>19.136363636363637</v>
      </c>
      <c r="E6" s="16">
        <v>19.281818181818181</v>
      </c>
      <c r="F6" s="16">
        <v>18.109090909090909</v>
      </c>
      <c r="G6" s="17">
        <f t="shared" si="0"/>
        <v>-1.3127051101735177E-2</v>
      </c>
      <c r="H6" s="17">
        <f t="shared" si="0"/>
        <v>7.6009501187648265E-3</v>
      </c>
      <c r="I6" s="17">
        <f t="shared" si="0"/>
        <v>-6.0820367751060811E-2</v>
      </c>
      <c r="J6" s="55">
        <v>21.300448430493272</v>
      </c>
      <c r="K6" s="55">
        <v>21.414626820843971</v>
      </c>
      <c r="L6" s="16">
        <v>19.897880241373976</v>
      </c>
      <c r="M6" s="56">
        <f t="shared" si="1"/>
        <v>5.3603749575170667E-3</v>
      </c>
      <c r="N6" s="91">
        <f t="shared" ref="N6:N11" si="2">IFERROR(L6/K6-1,"-")</f>
        <v>-7.0827597985208213E-2</v>
      </c>
      <c r="O6" s="55">
        <v>20.326409495548962</v>
      </c>
      <c r="P6" s="55">
        <v>19.343536787755855</v>
      </c>
      <c r="Q6" s="55">
        <v>19.672439759036145</v>
      </c>
      <c r="R6" s="56">
        <f t="shared" ref="R6:S11" si="3">P6/O6-1</f>
        <v>-4.8354467522084166E-2</v>
      </c>
      <c r="S6" s="56">
        <f t="shared" si="3"/>
        <v>1.7003248934728488E-2</v>
      </c>
      <c r="T6" s="55">
        <v>18.528011717319664</v>
      </c>
      <c r="U6" s="55">
        <v>17.619914996964177</v>
      </c>
      <c r="V6" s="55">
        <v>18.710788534875139</v>
      </c>
      <c r="W6" s="56">
        <f t="shared" ref="W6:X11" si="4">U6/T6-1</f>
        <v>-4.9012097693494794E-2</v>
      </c>
      <c r="X6" s="56">
        <f t="shared" si="4"/>
        <v>6.1911396172961819E-2</v>
      </c>
      <c r="Y6" s="55">
        <v>14.392886913031397</v>
      </c>
      <c r="Z6" s="55">
        <v>17.54048860828987</v>
      </c>
      <c r="AA6" s="56">
        <f t="shared" ref="AA6:AA11" si="5">Z6/Y6-1</f>
        <v>0.2186914768578232</v>
      </c>
      <c r="AB6" s="16">
        <v>23.875432525951556</v>
      </c>
      <c r="AC6" s="16">
        <v>20.777279521674142</v>
      </c>
      <c r="AD6" s="91">
        <f t="shared" ref="AD6:AD11" si="6">IFERROR(AC6/AB6-1,"-")</f>
        <v>-0.12976322003422791</v>
      </c>
    </row>
    <row r="7" spans="2:30" ht="15" customHeight="1">
      <c r="B7" s="54" t="s">
        <v>266</v>
      </c>
      <c r="C7" s="16">
        <v>13.472727272727299</v>
      </c>
      <c r="D7" s="16">
        <v>12.236363636363636</v>
      </c>
      <c r="E7" s="16">
        <v>11.981818181818182</v>
      </c>
      <c r="F7" s="16">
        <v>11.227272727272727</v>
      </c>
      <c r="G7" s="17">
        <f t="shared" si="0"/>
        <v>-9.1767881241567206E-2</v>
      </c>
      <c r="H7" s="17">
        <f t="shared" si="0"/>
        <v>-2.080237741456159E-2</v>
      </c>
      <c r="I7" s="17">
        <f t="shared" si="0"/>
        <v>-6.2974203338391654E-2</v>
      </c>
      <c r="J7" s="55">
        <v>13.183856502242152</v>
      </c>
      <c r="K7" s="55">
        <v>11.698453221204385</v>
      </c>
      <c r="L7" s="16">
        <v>12.037753365310227</v>
      </c>
      <c r="M7" s="56">
        <f t="shared" si="1"/>
        <v>-0.11266834410592586</v>
      </c>
      <c r="N7" s="91">
        <f t="shared" si="2"/>
        <v>2.9003846721447957E-2</v>
      </c>
      <c r="O7" s="55">
        <v>12.091988130563799</v>
      </c>
      <c r="P7" s="55">
        <v>10.455467453439056</v>
      </c>
      <c r="Q7" s="55">
        <v>11.671686746987952</v>
      </c>
      <c r="R7" s="56">
        <f t="shared" si="3"/>
        <v>-0.13533925599780083</v>
      </c>
      <c r="S7" s="56">
        <f t="shared" si="3"/>
        <v>0.11632376065106986</v>
      </c>
      <c r="T7" s="55">
        <v>11.961430489442206</v>
      </c>
      <c r="U7" s="55">
        <v>10.819672131147541</v>
      </c>
      <c r="V7" s="55">
        <v>12.424652478779677</v>
      </c>
      <c r="W7" s="56">
        <f t="shared" si="4"/>
        <v>-9.545332887253255E-2</v>
      </c>
      <c r="X7" s="56">
        <f t="shared" si="4"/>
        <v>0.14833909273569734</v>
      </c>
      <c r="Y7" s="55">
        <v>10.975270908585719</v>
      </c>
      <c r="Z7" s="55">
        <v>13.313203403788087</v>
      </c>
      <c r="AA7" s="56">
        <f t="shared" si="5"/>
        <v>0.21301820380337522</v>
      </c>
      <c r="AB7" s="16">
        <v>11.314878892733564</v>
      </c>
      <c r="AC7" s="16">
        <v>11.696562032884902</v>
      </c>
      <c r="AD7" s="91">
        <f t="shared" si="6"/>
        <v>3.3732852447625916E-2</v>
      </c>
    </row>
    <row r="8" spans="2:30" ht="15" customHeight="1">
      <c r="B8" s="54" t="s">
        <v>200</v>
      </c>
      <c r="C8" s="16">
        <v>10.6181818181818</v>
      </c>
      <c r="D8" s="16">
        <v>8.709090909090909</v>
      </c>
      <c r="E8" s="16">
        <v>9.3818181818181809</v>
      </c>
      <c r="F8" s="16">
        <v>8.3545454545454554</v>
      </c>
      <c r="G8" s="17">
        <f t="shared" si="0"/>
        <v>-0.17979452054794376</v>
      </c>
      <c r="H8" s="17">
        <f t="shared" si="0"/>
        <v>7.7244258872651184E-2</v>
      </c>
      <c r="I8" s="17">
        <f t="shared" si="0"/>
        <v>-0.10949612403100761</v>
      </c>
      <c r="J8" s="55">
        <v>8.5650224215246631</v>
      </c>
      <c r="K8" s="55">
        <v>8.6048956299744699</v>
      </c>
      <c r="L8" s="16">
        <v>7.2876373201299707</v>
      </c>
      <c r="M8" s="56">
        <f t="shared" si="1"/>
        <v>4.6553536567051079E-3</v>
      </c>
      <c r="N8" s="91">
        <f t="shared" si="2"/>
        <v>-0.15308242731683286</v>
      </c>
      <c r="O8" s="55">
        <v>8.7908011869436198</v>
      </c>
      <c r="P8" s="55">
        <v>8.2057901530518169</v>
      </c>
      <c r="Q8" s="55">
        <v>7.8125</v>
      </c>
      <c r="R8" s="56">
        <f t="shared" si="3"/>
        <v>-6.6548090606426191E-2</v>
      </c>
      <c r="S8" s="56">
        <f t="shared" si="3"/>
        <v>-4.7928370786516905E-2</v>
      </c>
      <c r="T8" s="55">
        <v>9.3494446478701327</v>
      </c>
      <c r="U8" s="55">
        <v>8.706739526411658</v>
      </c>
      <c r="V8" s="55">
        <v>8.4266207405584943</v>
      </c>
      <c r="W8" s="56">
        <f t="shared" si="4"/>
        <v>-6.874259869594368E-2</v>
      </c>
      <c r="X8" s="56">
        <f t="shared" si="4"/>
        <v>-3.2172638793595554E-2</v>
      </c>
      <c r="Y8" s="55">
        <v>9.1136426785218116</v>
      </c>
      <c r="Z8" s="55">
        <v>9.1133681032116396</v>
      </c>
      <c r="AA8" s="56">
        <f t="shared" si="5"/>
        <v>-3.0127943332569629E-5</v>
      </c>
      <c r="AB8" s="16">
        <v>8.7889273356401389</v>
      </c>
      <c r="AC8" s="16">
        <v>7.8101644245142001</v>
      </c>
      <c r="AD8" s="91">
        <f t="shared" si="6"/>
        <v>-0.11136318162023473</v>
      </c>
    </row>
    <row r="9" spans="2:30" ht="15" customHeight="1">
      <c r="B9" s="54" t="s">
        <v>267</v>
      </c>
      <c r="C9" s="173">
        <v>8.6363636363636402</v>
      </c>
      <c r="D9" s="173">
        <v>9.463636363636363</v>
      </c>
      <c r="E9" s="173">
        <v>8.0272727272727273</v>
      </c>
      <c r="F9" s="173">
        <v>7.581818181818182</v>
      </c>
      <c r="G9" s="17">
        <f t="shared" si="0"/>
        <v>9.578947368420998E-2</v>
      </c>
      <c r="H9" s="17">
        <f t="shared" si="0"/>
        <v>-0.15177713736791543</v>
      </c>
      <c r="I9" s="17">
        <f t="shared" si="0"/>
        <v>-5.5492638731596822E-2</v>
      </c>
      <c r="J9" s="239">
        <v>9.5067264573991039</v>
      </c>
      <c r="K9" s="239">
        <v>8.2144466136056469</v>
      </c>
      <c r="L9" s="173">
        <v>8.2005260714838304</v>
      </c>
      <c r="M9" s="56">
        <f t="shared" si="1"/>
        <v>-0.13593320998393443</v>
      </c>
      <c r="N9" s="91">
        <f t="shared" si="2"/>
        <v>-1.6946414988880942E-3</v>
      </c>
      <c r="O9" s="239">
        <v>8.2900593471810087</v>
      </c>
      <c r="P9" s="239">
        <v>7.431311082426701</v>
      </c>
      <c r="Q9" s="55">
        <v>8.2831325301204828</v>
      </c>
      <c r="R9" s="56">
        <f t="shared" si="3"/>
        <v>-0.10358771014664936</v>
      </c>
      <c r="S9" s="56">
        <f t="shared" si="3"/>
        <v>0.1146259977876769</v>
      </c>
      <c r="T9" s="239">
        <v>7.7016965702428903</v>
      </c>
      <c r="U9" s="239">
        <v>7.419550698239223</v>
      </c>
      <c r="V9" s="55">
        <v>7.8361422069135198</v>
      </c>
      <c r="W9" s="56">
        <f t="shared" si="4"/>
        <v>-3.6634249276165542E-2</v>
      </c>
      <c r="X9" s="56">
        <f t="shared" si="4"/>
        <v>5.6147808084007211E-2</v>
      </c>
      <c r="Y9" s="55">
        <v>7.3631564323423175</v>
      </c>
      <c r="Z9" s="55">
        <v>7.2467746362887731</v>
      </c>
      <c r="AA9" s="56">
        <f t="shared" si="5"/>
        <v>-1.5805965433837943E-2</v>
      </c>
      <c r="AB9" s="173">
        <v>7.7508650519031139</v>
      </c>
      <c r="AC9" s="173">
        <v>8.071748878923767</v>
      </c>
      <c r="AD9" s="91">
        <f t="shared" si="6"/>
        <v>4.1399743754003904E-2</v>
      </c>
    </row>
    <row r="10" spans="2:30" ht="15" customHeight="1">
      <c r="B10" s="54" t="s">
        <v>268</v>
      </c>
      <c r="C10" s="173">
        <v>0.27272727272727298</v>
      </c>
      <c r="D10" s="173">
        <v>0.3</v>
      </c>
      <c r="E10" s="173">
        <v>0.38181818181818183</v>
      </c>
      <c r="F10" s="173">
        <v>0.48181818181818181</v>
      </c>
      <c r="G10" s="17">
        <f t="shared" si="0"/>
        <v>9.9999999999998979E-2</v>
      </c>
      <c r="H10" s="17">
        <f t="shared" si="0"/>
        <v>0.27272727272727293</v>
      </c>
      <c r="I10" s="17">
        <f t="shared" si="0"/>
        <v>0.26190476190476186</v>
      </c>
      <c r="J10" s="239">
        <v>0.38863976083707025</v>
      </c>
      <c r="K10" s="239">
        <v>0.55563898483255747</v>
      </c>
      <c r="L10" s="173">
        <v>0.58796224663468977</v>
      </c>
      <c r="M10" s="56">
        <f t="shared" si="1"/>
        <v>0.42970184943454215</v>
      </c>
      <c r="N10" s="91">
        <f t="shared" si="2"/>
        <v>5.8173135227134853E-2</v>
      </c>
      <c r="O10" s="239">
        <v>0.37091988130563797</v>
      </c>
      <c r="P10" s="239">
        <v>0.47943942467269041</v>
      </c>
      <c r="Q10" s="55">
        <v>0.45180722891566266</v>
      </c>
      <c r="R10" s="56">
        <f t="shared" si="3"/>
        <v>0.29256868891757337</v>
      </c>
      <c r="S10" s="56">
        <f t="shared" si="3"/>
        <v>-5.7634383688600521E-2</v>
      </c>
      <c r="T10" s="239">
        <v>0.32954961552544854</v>
      </c>
      <c r="U10" s="239">
        <v>0.41287188828172433</v>
      </c>
      <c r="V10" s="55">
        <v>0.41825562799852378</v>
      </c>
      <c r="W10" s="56">
        <f t="shared" si="4"/>
        <v>0.25283680766376571</v>
      </c>
      <c r="X10" s="56">
        <f t="shared" si="4"/>
        <v>1.3039734284659765E-2</v>
      </c>
      <c r="Y10" s="55">
        <v>0.25006946373992778</v>
      </c>
      <c r="Z10" s="55">
        <v>0.30194894317869886</v>
      </c>
      <c r="AA10" s="56">
        <f t="shared" si="5"/>
        <v>0.2074602738890412</v>
      </c>
      <c r="AB10" s="173">
        <v>0.69204152249134943</v>
      </c>
      <c r="AC10" s="173">
        <v>0.4857997010463378</v>
      </c>
      <c r="AD10" s="91">
        <f t="shared" si="6"/>
        <v>-0.29801943198804182</v>
      </c>
    </row>
    <row r="11" spans="2:30" ht="15" customHeight="1">
      <c r="B11" s="54" t="s">
        <v>269</v>
      </c>
      <c r="C11" s="173">
        <v>8.1818181818181804E-2</v>
      </c>
      <c r="D11" s="173">
        <v>4.5454545454545456E-2</v>
      </c>
      <c r="E11" s="173">
        <v>4.5454545454545456E-2</v>
      </c>
      <c r="F11" s="173">
        <v>2.7272727272727271E-2</v>
      </c>
      <c r="G11" s="17">
        <f t="shared" si="0"/>
        <v>-0.44444444444444431</v>
      </c>
      <c r="H11" s="17">
        <f t="shared" si="0"/>
        <v>0</v>
      </c>
      <c r="I11" s="17">
        <f t="shared" si="0"/>
        <v>-0.4</v>
      </c>
      <c r="J11" s="239">
        <v>0</v>
      </c>
      <c r="K11" s="239">
        <v>3.003453972067878E-2</v>
      </c>
      <c r="L11" s="173">
        <v>3.0945381401825778E-2</v>
      </c>
      <c r="M11" s="91" t="s">
        <v>94</v>
      </c>
      <c r="N11" s="91">
        <f t="shared" si="2"/>
        <v>3.0326473773789386E-2</v>
      </c>
      <c r="O11" s="239">
        <v>3.7091988130563795E-2</v>
      </c>
      <c r="P11" s="239">
        <v>1.8439977872026555E-2</v>
      </c>
      <c r="Q11" s="55">
        <v>3.7650602409638557E-2</v>
      </c>
      <c r="R11" s="56">
        <f t="shared" si="3"/>
        <v>-0.50285819657016406</v>
      </c>
      <c r="S11" s="56">
        <f t="shared" si="3"/>
        <v>1.0417921686746987</v>
      </c>
      <c r="T11" s="239">
        <v>4.8822165263029418E-2</v>
      </c>
      <c r="U11" s="239">
        <v>2.4286581663630843E-2</v>
      </c>
      <c r="V11" s="55">
        <v>4.9206544470414566E-2</v>
      </c>
      <c r="W11" s="56">
        <f t="shared" si="4"/>
        <v>-0.50255009107468129</v>
      </c>
      <c r="X11" s="56">
        <f t="shared" si="4"/>
        <v>1.02607946856932</v>
      </c>
      <c r="Y11" s="55">
        <v>2.7785495971103084E-2</v>
      </c>
      <c r="Z11" s="55">
        <v>8.2349711776008777E-2</v>
      </c>
      <c r="AA11" s="56">
        <f t="shared" si="5"/>
        <v>1.9637661268185558</v>
      </c>
      <c r="AB11" s="173">
        <v>0</v>
      </c>
      <c r="AC11" s="173">
        <v>3.7369207772795218E-2</v>
      </c>
      <c r="AD11" s="91" t="str">
        <f t="shared" si="6"/>
        <v>-</v>
      </c>
    </row>
    <row r="12" spans="2:30" ht="15" customHeight="1">
      <c r="B12" s="240" t="s">
        <v>270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</row>
    <row r="13" spans="2:30">
      <c r="N13" s="87" t="s">
        <v>98</v>
      </c>
    </row>
    <row r="14" spans="2:30">
      <c r="N14" s="87"/>
    </row>
    <row r="15" spans="2:30" ht="18" customHeight="1">
      <c r="B15" s="237" t="s">
        <v>271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</row>
    <row r="16" spans="2:30" ht="25.5">
      <c r="B16" s="13"/>
      <c r="C16" s="13">
        <f>actualizaciones!$A$7</f>
        <v>2007</v>
      </c>
      <c r="D16" s="13">
        <f>actualizaciones!$B$7</f>
        <v>2008</v>
      </c>
      <c r="E16" s="13">
        <f>actualizaciones!$C$7</f>
        <v>2009</v>
      </c>
      <c r="F16" s="13">
        <f>actualizaciones!$D$7</f>
        <v>2010</v>
      </c>
      <c r="G16" s="238" t="str">
        <f>actualizaciones!H7</f>
        <v>var.08/07</v>
      </c>
      <c r="H16" s="238" t="str">
        <f>actualizaciones!I7</f>
        <v>var.09/08</v>
      </c>
      <c r="I16" s="238" t="str">
        <f>actualizaciones!J7</f>
        <v>var.10/09</v>
      </c>
      <c r="J16" s="14" t="str">
        <f>actualizaciones!$E$7</f>
        <v>Invierno 08-09</v>
      </c>
      <c r="K16" s="14" t="str">
        <f>actualizaciones!$F$7</f>
        <v>Invierno 09-10</v>
      </c>
      <c r="L16" s="14" t="str">
        <f>actualizaciones!$G$7</f>
        <v>Invierno 10-11</v>
      </c>
      <c r="M16" s="14" t="s">
        <v>100</v>
      </c>
      <c r="N16" s="14"/>
      <c r="O16" s="14" t="str">
        <f>actualizaciones!$N$7</f>
        <v>I semestre 2009</v>
      </c>
      <c r="P16" s="14" t="str">
        <f>actualizaciones!$O$7</f>
        <v>I semestre 2010</v>
      </c>
      <c r="Q16" s="14" t="str">
        <f>actualizaciones!$P$7</f>
        <v>I semestre 2011</v>
      </c>
      <c r="R16" s="14" t="str">
        <f>actualizaciones!$Q$7</f>
        <v>Var. I semestre 10/09</v>
      </c>
      <c r="S16" s="14" t="str">
        <f>actualizaciones!$R$7</f>
        <v>Var. I semestre 11/10</v>
      </c>
      <c r="T16" s="14" t="str">
        <f>actualizaciones!$U$7</f>
        <v>Ene-Sep 2009</v>
      </c>
      <c r="U16" s="14" t="str">
        <f>actualizaciones!$V$7</f>
        <v>Ene-Sep 2010</v>
      </c>
      <c r="V16" s="14" t="s">
        <v>51</v>
      </c>
      <c r="W16" s="14" t="str">
        <f>actualizaciones!$W$7</f>
        <v>Var.10/09</v>
      </c>
      <c r="X16" s="14" t="s">
        <v>114</v>
      </c>
      <c r="Y16" s="14" t="s">
        <v>53</v>
      </c>
      <c r="Z16" s="14" t="s">
        <v>54</v>
      </c>
      <c r="AA16" s="14" t="s">
        <v>114</v>
      </c>
      <c r="AB16" s="13" t="str">
        <f>actualizaciones!$Y$7</f>
        <v>I trimestre 2010</v>
      </c>
      <c r="AC16" s="13" t="str">
        <f>actualizaciones!$Z$7</f>
        <v>I trimestre 2011</v>
      </c>
      <c r="AD16" s="14" t="str">
        <f>actualizaciones!$AA$7</f>
        <v>Var.11/10</v>
      </c>
    </row>
    <row r="17" spans="2:30" ht="15" customHeight="1">
      <c r="B17" s="46" t="s">
        <v>272</v>
      </c>
      <c r="C17" s="16">
        <v>5.8363636363636404</v>
      </c>
      <c r="D17" s="16">
        <v>5.8636363636363633</v>
      </c>
      <c r="E17" s="16">
        <v>6.8909090909090907</v>
      </c>
      <c r="F17" s="16">
        <v>7.5181818181818185</v>
      </c>
      <c r="G17" s="17">
        <f t="shared" ref="G17:H29" si="7">D17/C17-1</f>
        <v>4.6728971962608501E-3</v>
      </c>
      <c r="H17" s="17">
        <f t="shared" si="7"/>
        <v>0.17519379844961236</v>
      </c>
      <c r="I17" s="17">
        <f>IFERROR(F17/E17-1,"-")</f>
        <v>9.1029023746701965E-2</v>
      </c>
      <c r="J17" s="55">
        <v>6.2780269058295968</v>
      </c>
      <c r="K17" s="55">
        <v>6.3072533413425438</v>
      </c>
      <c r="L17" s="16">
        <v>7.9220176388673993</v>
      </c>
      <c r="M17" s="56">
        <f>K17/J17-1</f>
        <v>4.6553536567051079E-3</v>
      </c>
      <c r="N17" s="91">
        <f>IFERROR(L17/K17-1,"-")</f>
        <v>0.25601703469566695</v>
      </c>
      <c r="O17" s="55">
        <v>6.7136498516320477</v>
      </c>
      <c r="P17" s="55">
        <v>6.7305919232896922</v>
      </c>
      <c r="Q17" s="55">
        <v>8.1890060240963862</v>
      </c>
      <c r="R17" s="56">
        <f>IFERROR(P17/O17-1,"-")</f>
        <v>2.5235262535363567E-3</v>
      </c>
      <c r="S17" s="56">
        <f>IFERROR(Q17/P17-1,"-")</f>
        <v>0.21668437448423838</v>
      </c>
      <c r="T17" s="55">
        <v>6.8839253020871478</v>
      </c>
      <c r="U17" s="55">
        <v>7.4316939890710385</v>
      </c>
      <c r="V17" s="55">
        <v>7.9714602042071592</v>
      </c>
      <c r="W17" s="56">
        <f>IFERROR(U17/T17-1,"-")</f>
        <v>7.9572142774096077E-2</v>
      </c>
      <c r="X17" s="56">
        <f>V17/U17-1</f>
        <v>7.2630306889639673E-2</v>
      </c>
      <c r="Y17" s="55">
        <v>8.8635732147818835</v>
      </c>
      <c r="Z17" s="55">
        <v>7.8232226187208349</v>
      </c>
      <c r="AA17" s="56">
        <f>Z17/Y17-1</f>
        <v>-0.11737372398820423</v>
      </c>
      <c r="AB17" s="16">
        <v>5.6747404844290656</v>
      </c>
      <c r="AC17" s="16">
        <v>7.361733931240658</v>
      </c>
      <c r="AD17" s="56">
        <f>IFERROR(AC17/AB17-1,"-")</f>
        <v>0.29728116227350632</v>
      </c>
    </row>
    <row r="18" spans="2:30" ht="15" customHeight="1">
      <c r="B18" s="46" t="s">
        <v>273</v>
      </c>
      <c r="C18" s="16">
        <v>35.636363636363598</v>
      </c>
      <c r="D18" s="16">
        <v>38.481818181818184</v>
      </c>
      <c r="E18" s="16">
        <v>37.972727272727276</v>
      </c>
      <c r="F18" s="16">
        <v>40.772727272727273</v>
      </c>
      <c r="G18" s="17">
        <f t="shared" si="7"/>
        <v>7.9846938775511411E-2</v>
      </c>
      <c r="H18" s="17">
        <f t="shared" si="7"/>
        <v>-1.3229388140798437E-2</v>
      </c>
      <c r="I18" s="17">
        <f t="shared" ref="I18:I32" si="8">IFERROR(F18/E18-1,"-")</f>
        <v>7.3737131912856135E-2</v>
      </c>
      <c r="J18" s="55">
        <v>33.856502242152466</v>
      </c>
      <c r="K18" s="55">
        <v>36.852380237272861</v>
      </c>
      <c r="L18" s="16">
        <v>37.645056475321056</v>
      </c>
      <c r="M18" s="56">
        <f t="shared" ref="M18:M32" si="9">K18/J18-1</f>
        <v>8.848752223997991E-2</v>
      </c>
      <c r="N18" s="91">
        <f t="shared" ref="N18:N32" si="10">IFERROR(L18/K18-1,"-")</f>
        <v>2.1509499059343629E-2</v>
      </c>
      <c r="O18" s="55">
        <v>36.405786350148368</v>
      </c>
      <c r="P18" s="55">
        <v>40.899870920154896</v>
      </c>
      <c r="Q18" s="55">
        <v>37.424698795180724</v>
      </c>
      <c r="R18" s="56">
        <f>IFERROR(P18/O18-1,"-")</f>
        <v>0.12344423841811114</v>
      </c>
      <c r="S18" s="56">
        <f>IFERROR(Q18/P18-1,"-")</f>
        <v>-8.4967801775180041E-2</v>
      </c>
      <c r="T18" s="55">
        <v>38.813621384108387</v>
      </c>
      <c r="U18" s="55">
        <v>41.590771098967821</v>
      </c>
      <c r="V18" s="55">
        <v>37.962849058924839</v>
      </c>
      <c r="W18" s="56">
        <f>IFERROR(U18/T18-1,"-")</f>
        <v>7.155090444604828E-2</v>
      </c>
      <c r="X18" s="56">
        <f t="shared" ref="X18:X32" si="11">V18/U18-1</f>
        <v>-8.7229016057675746E-2</v>
      </c>
      <c r="Y18" s="55">
        <v>44.317866073909421</v>
      </c>
      <c r="Z18" s="55">
        <v>39.033763381828166</v>
      </c>
      <c r="AA18" s="56">
        <f t="shared" ref="AA18:AA32" si="12">Z18/Y18-1</f>
        <v>-0.11923188456928169</v>
      </c>
      <c r="AB18" s="16">
        <v>34.775086505190309</v>
      </c>
      <c r="AC18" s="16">
        <v>36.771300448430495</v>
      </c>
      <c r="AD18" s="56">
        <f>IFERROR(AC18/AB18-1,"-")</f>
        <v>5.740356513397149E-2</v>
      </c>
    </row>
    <row r="19" spans="2:30" ht="15" customHeight="1">
      <c r="B19" s="46" t="s">
        <v>274</v>
      </c>
      <c r="C19" s="16">
        <v>5.4363636363636401</v>
      </c>
      <c r="D19" s="16">
        <v>5.127272727272727</v>
      </c>
      <c r="E19" s="16">
        <v>5.2545454545454549</v>
      </c>
      <c r="F19" s="16">
        <v>5.0272727272727273</v>
      </c>
      <c r="G19" s="17">
        <f t="shared" si="7"/>
        <v>-5.6856187290970639E-2</v>
      </c>
      <c r="H19" s="17">
        <f t="shared" si="7"/>
        <v>2.4822695035461084E-2</v>
      </c>
      <c r="I19" s="17">
        <f t="shared" si="8"/>
        <v>-4.3252595155709339E-2</v>
      </c>
      <c r="J19" s="55">
        <v>6.0388639760837073</v>
      </c>
      <c r="K19" s="55">
        <v>5.3611653401411621</v>
      </c>
      <c r="L19" s="16">
        <v>5.0905152406003404</v>
      </c>
      <c r="M19" s="56">
        <f>K19/J19-1</f>
        <v>-0.1122228681795947</v>
      </c>
      <c r="N19" s="91">
        <f t="shared" si="10"/>
        <v>-5.0483445737880439E-2</v>
      </c>
      <c r="O19" s="55">
        <v>6.1016320474777448</v>
      </c>
      <c r="P19" s="55">
        <v>5.4397934722478336</v>
      </c>
      <c r="Q19" s="55">
        <v>5.0640060240963853</v>
      </c>
      <c r="R19" s="56">
        <f t="shared" ref="R19:S32" si="13">IFERROR(P19/O19-1,"-")</f>
        <v>-0.10846910631123652</v>
      </c>
      <c r="S19" s="56">
        <f t="shared" si="13"/>
        <v>-6.9081197672044237E-2</v>
      </c>
      <c r="T19" s="55">
        <v>5.565726839985353</v>
      </c>
      <c r="U19" s="55">
        <v>5.1001821493624773</v>
      </c>
      <c r="V19" s="55">
        <v>4.9821626276294744</v>
      </c>
      <c r="W19" s="56">
        <f t="shared" ref="W19:W32" si="14">IFERROR(U19/T19-1,"-")</f>
        <v>-8.3644904611254844E-2</v>
      </c>
      <c r="X19" s="56">
        <f t="shared" si="11"/>
        <v>-2.3140256225506639E-2</v>
      </c>
      <c r="Y19" s="55">
        <v>4.1122534037232565</v>
      </c>
      <c r="Z19" s="55">
        <v>4.6939335712325008</v>
      </c>
      <c r="AA19" s="56">
        <f t="shared" si="12"/>
        <v>0.14145046776120074</v>
      </c>
      <c r="AB19" s="16">
        <v>6.0553633217993079</v>
      </c>
      <c r="AC19" s="16">
        <v>5.3811659192825116</v>
      </c>
      <c r="AD19" s="56">
        <f t="shared" ref="AD19:AD32" si="15">IFERROR(AC19/AB19-1,"-")</f>
        <v>-0.11133888532991665</v>
      </c>
    </row>
    <row r="20" spans="2:30" ht="15" customHeight="1">
      <c r="B20" s="46" t="s">
        <v>275</v>
      </c>
      <c r="C20" s="16">
        <v>0.4</v>
      </c>
      <c r="D20" s="16">
        <v>0.39090909090909093</v>
      </c>
      <c r="E20" s="16">
        <v>0.41818181818181815</v>
      </c>
      <c r="F20" s="16">
        <v>0.37272727272727274</v>
      </c>
      <c r="G20" s="17">
        <f t="shared" si="7"/>
        <v>-2.2727272727272707E-2</v>
      </c>
      <c r="H20" s="17">
        <f t="shared" si="7"/>
        <v>6.9767441860465018E-2</v>
      </c>
      <c r="I20" s="17">
        <f t="shared" si="8"/>
        <v>-0.10869565217391297</v>
      </c>
      <c r="J20" s="55">
        <v>0.47832585949177875</v>
      </c>
      <c r="K20" s="55">
        <v>0.42048355608950294</v>
      </c>
      <c r="L20" s="16">
        <v>0.43323533962556088</v>
      </c>
      <c r="M20" s="56">
        <f t="shared" si="9"/>
        <v>-0.12092656555038284</v>
      </c>
      <c r="N20" s="91">
        <f t="shared" si="10"/>
        <v>3.0326473773789164E-2</v>
      </c>
      <c r="O20" s="55">
        <v>0.44510385756676557</v>
      </c>
      <c r="P20" s="55">
        <v>0.42411949105661073</v>
      </c>
      <c r="Q20" s="55">
        <v>0.52710843373493976</v>
      </c>
      <c r="R20" s="56">
        <f t="shared" si="13"/>
        <v>-4.7144876759481202E-2</v>
      </c>
      <c r="S20" s="56">
        <f t="shared" si="13"/>
        <v>0.24283001571503404</v>
      </c>
      <c r="T20" s="55">
        <v>0.43939948736726475</v>
      </c>
      <c r="U20" s="55">
        <v>0.41287188828172433</v>
      </c>
      <c r="V20" s="55">
        <v>0.46746217246893834</v>
      </c>
      <c r="W20" s="56">
        <f t="shared" si="14"/>
        <v>-6.0372394252175776E-2</v>
      </c>
      <c r="X20" s="56">
        <f t="shared" si="11"/>
        <v>0.1322208794946198</v>
      </c>
      <c r="Y20" s="55">
        <v>0.38899694359544318</v>
      </c>
      <c r="Z20" s="55">
        <v>0.35684875102937141</v>
      </c>
      <c r="AA20" s="56">
        <f t="shared" si="12"/>
        <v>-8.2643817889494486E-2</v>
      </c>
      <c r="AB20" s="16">
        <v>0.38062283737024222</v>
      </c>
      <c r="AC20" s="16">
        <v>0.59790732436472349</v>
      </c>
      <c r="AD20" s="56">
        <f t="shared" si="15"/>
        <v>0.57086560674004616</v>
      </c>
    </row>
    <row r="21" spans="2:30" ht="15" customHeight="1">
      <c r="B21" s="46" t="s">
        <v>276</v>
      </c>
      <c r="C21" s="16">
        <v>3.2272727272727302</v>
      </c>
      <c r="D21" s="16">
        <v>3.2</v>
      </c>
      <c r="E21" s="16">
        <v>2.5181818181818181</v>
      </c>
      <c r="F21" s="16">
        <v>2.6</v>
      </c>
      <c r="G21" s="17">
        <f t="shared" si="7"/>
        <v>-8.4507042253529896E-3</v>
      </c>
      <c r="H21" s="17">
        <f t="shared" si="7"/>
        <v>-0.21306818181818188</v>
      </c>
      <c r="I21" s="17">
        <f t="shared" si="8"/>
        <v>3.2490974729241895E-2</v>
      </c>
      <c r="J21" s="55">
        <v>2.7952167414050821</v>
      </c>
      <c r="K21" s="55">
        <v>2.5679531461180356</v>
      </c>
      <c r="L21" s="16">
        <v>2.3363762958378462</v>
      </c>
      <c r="M21" s="56">
        <f t="shared" si="9"/>
        <v>-8.1304462698948754E-2</v>
      </c>
      <c r="N21" s="91">
        <f t="shared" si="10"/>
        <v>-9.0179546550630429E-2</v>
      </c>
      <c r="O21" s="55">
        <v>2.4109792284866467</v>
      </c>
      <c r="P21" s="55">
        <v>2.5447169463396646</v>
      </c>
      <c r="Q21" s="55">
        <v>2.1460843373493974</v>
      </c>
      <c r="R21" s="56">
        <f t="shared" si="13"/>
        <v>5.5470290358728747E-2</v>
      </c>
      <c r="S21" s="56">
        <f t="shared" si="13"/>
        <v>-0.15665106076479851</v>
      </c>
      <c r="T21" s="55">
        <v>2.453313804467228</v>
      </c>
      <c r="U21" s="55">
        <v>2.5986642380085003</v>
      </c>
      <c r="V21" s="55">
        <v>2.226596137286259</v>
      </c>
      <c r="W21" s="56">
        <f t="shared" si="14"/>
        <v>5.9246572238987216E-2</v>
      </c>
      <c r="X21" s="56">
        <f t="shared" si="11"/>
        <v>-0.14317667333867556</v>
      </c>
      <c r="Y21" s="55">
        <v>2.5840511253125866</v>
      </c>
      <c r="Z21" s="55">
        <v>2.3332418336535823</v>
      </c>
      <c r="AA21" s="56">
        <f t="shared" si="12"/>
        <v>-9.7060498997930789E-2</v>
      </c>
      <c r="AB21" s="16">
        <v>2.2491349480968856</v>
      </c>
      <c r="AC21" s="16">
        <v>2.0179372197309418</v>
      </c>
      <c r="AD21" s="56">
        <f t="shared" si="15"/>
        <v>-0.10279406691962734</v>
      </c>
    </row>
    <row r="22" spans="2:30" ht="15" customHeight="1">
      <c r="B22" s="46" t="s">
        <v>277</v>
      </c>
      <c r="C22" s="16">
        <v>4.9909090909090903</v>
      </c>
      <c r="D22" s="16">
        <v>5.7818181818181822</v>
      </c>
      <c r="E22" s="16">
        <v>5.0545454545454547</v>
      </c>
      <c r="F22" s="16">
        <v>4.5727272727272723</v>
      </c>
      <c r="G22" s="17">
        <f t="shared" si="7"/>
        <v>0.15846994535519143</v>
      </c>
      <c r="H22" s="17">
        <f t="shared" si="7"/>
        <v>-0.12578616352201266</v>
      </c>
      <c r="I22" s="17">
        <f t="shared" si="8"/>
        <v>-9.5323741007194318E-2</v>
      </c>
      <c r="J22" s="55">
        <v>6.3527653213751867</v>
      </c>
      <c r="K22" s="55">
        <v>5.1809581018170894</v>
      </c>
      <c r="L22" s="16">
        <v>5.3226056011140335</v>
      </c>
      <c r="M22" s="56">
        <f t="shared" si="9"/>
        <v>-0.18445624232573343</v>
      </c>
      <c r="N22" s="91">
        <f t="shared" si="10"/>
        <v>2.7340020226618966E-2</v>
      </c>
      <c r="O22" s="55">
        <v>5.4896142433234418</v>
      </c>
      <c r="P22" s="55">
        <v>4.4071547114143463</v>
      </c>
      <c r="Q22" s="55">
        <v>5.4781626506024095</v>
      </c>
      <c r="R22" s="56">
        <f t="shared" si="13"/>
        <v>-0.19718316878560282</v>
      </c>
      <c r="S22" s="56">
        <f t="shared" si="13"/>
        <v>0.24301573448606129</v>
      </c>
      <c r="T22" s="55">
        <v>4.7845721957768825</v>
      </c>
      <c r="U22" s="55">
        <v>4.3958712811171825</v>
      </c>
      <c r="V22" s="55">
        <v>5.0436708082174926</v>
      </c>
      <c r="W22" s="56">
        <f t="shared" si="14"/>
        <v>-8.1240474331809254E-2</v>
      </c>
      <c r="X22" s="56">
        <f t="shared" si="11"/>
        <v>0.14736544490804016</v>
      </c>
      <c r="Y22" s="55">
        <v>4.3901083634342877</v>
      </c>
      <c r="Z22" s="55">
        <v>4.4743343398298103</v>
      </c>
      <c r="AA22" s="56">
        <f t="shared" si="12"/>
        <v>1.9185398040980184E-2</v>
      </c>
      <c r="AB22" s="16">
        <v>5.0519031141868513</v>
      </c>
      <c r="AC22" s="16">
        <v>5.3064275037369208</v>
      </c>
      <c r="AD22" s="56">
        <f t="shared" si="15"/>
        <v>5.0381882589020544E-2</v>
      </c>
    </row>
    <row r="23" spans="2:30" ht="15" customHeight="1">
      <c r="B23" s="46" t="s">
        <v>278</v>
      </c>
      <c r="C23" s="16">
        <v>0.20909090909090899</v>
      </c>
      <c r="D23" s="16">
        <v>0.3</v>
      </c>
      <c r="E23" s="16">
        <v>0.20909090909090908</v>
      </c>
      <c r="F23" s="16">
        <v>0.17272727272727273</v>
      </c>
      <c r="G23" s="17">
        <f t="shared" si="7"/>
        <v>0.43478260869565277</v>
      </c>
      <c r="H23" s="17">
        <f t="shared" si="7"/>
        <v>-0.30303030303030309</v>
      </c>
      <c r="I23" s="17">
        <f t="shared" si="8"/>
        <v>-0.17391304347826075</v>
      </c>
      <c r="J23" s="55">
        <v>0.13452914798206278</v>
      </c>
      <c r="K23" s="55">
        <v>0.25529358762576965</v>
      </c>
      <c r="L23" s="16">
        <v>0.10830883490639022</v>
      </c>
      <c r="M23" s="56">
        <f t="shared" si="9"/>
        <v>0.89768233468488767</v>
      </c>
      <c r="N23" s="91">
        <f t="shared" si="10"/>
        <v>-0.57574792256373386</v>
      </c>
      <c r="O23" s="55">
        <v>0.20400593471810088</v>
      </c>
      <c r="P23" s="55">
        <v>0.25815969020837176</v>
      </c>
      <c r="Q23" s="55">
        <v>0.22590361445783133</v>
      </c>
      <c r="R23" s="56">
        <f t="shared" si="13"/>
        <v>0.26545186327594594</v>
      </c>
      <c r="S23" s="56">
        <f t="shared" si="13"/>
        <v>-0.12494621342512913</v>
      </c>
      <c r="T23" s="55">
        <v>0.21969974368363238</v>
      </c>
      <c r="U23" s="55">
        <v>0.23072252580449301</v>
      </c>
      <c r="V23" s="55">
        <v>0.22142945011686554</v>
      </c>
      <c r="W23" s="56">
        <f t="shared" si="14"/>
        <v>5.0172029953450714E-2</v>
      </c>
      <c r="X23" s="56">
        <f t="shared" si="11"/>
        <v>-4.0278146467164322E-2</v>
      </c>
      <c r="Y23" s="55">
        <v>0.19449847179772159</v>
      </c>
      <c r="Z23" s="55">
        <v>0.24704913532802636</v>
      </c>
      <c r="AA23" s="56">
        <f t="shared" si="12"/>
        <v>0.27018548292223832</v>
      </c>
      <c r="AB23" s="16">
        <v>0.34602076124567471</v>
      </c>
      <c r="AC23" s="16">
        <v>0.22421524663677131</v>
      </c>
      <c r="AD23" s="56">
        <f t="shared" si="15"/>
        <v>-0.35201793721973085</v>
      </c>
    </row>
    <row r="24" spans="2:30" ht="15" customHeight="1">
      <c r="B24" s="46" t="s">
        <v>279</v>
      </c>
      <c r="C24" s="16">
        <v>12.954545454545499</v>
      </c>
      <c r="D24" s="16">
        <v>13.063636363636364</v>
      </c>
      <c r="E24" s="16">
        <v>12.845454545454546</v>
      </c>
      <c r="F24" s="16">
        <v>12.445454545454545</v>
      </c>
      <c r="G24" s="17">
        <f t="shared" si="7"/>
        <v>8.4210526315755541E-3</v>
      </c>
      <c r="H24" s="17">
        <f t="shared" si="7"/>
        <v>-1.6701461377870652E-2</v>
      </c>
      <c r="I24" s="17">
        <f t="shared" si="8"/>
        <v>-3.1139419674451552E-2</v>
      </c>
      <c r="J24" s="55">
        <v>13.961136023916293</v>
      </c>
      <c r="K24" s="55">
        <v>14.191320018020724</v>
      </c>
      <c r="L24" s="16">
        <v>13.708803961008819</v>
      </c>
      <c r="M24" s="56">
        <f t="shared" si="9"/>
        <v>1.6487483089492994E-2</v>
      </c>
      <c r="N24" s="91">
        <f t="shared" si="10"/>
        <v>-3.4000787551770051E-2</v>
      </c>
      <c r="O24" s="55">
        <v>13.538575667655786</v>
      </c>
      <c r="P24" s="55">
        <v>13.000184399778719</v>
      </c>
      <c r="Q24" s="55">
        <v>13.516566265060241</v>
      </c>
      <c r="R24" s="56">
        <f t="shared" si="13"/>
        <v>-3.9767201594426704E-2</v>
      </c>
      <c r="S24" s="56">
        <f t="shared" si="13"/>
        <v>3.9721118516619747E-2</v>
      </c>
      <c r="T24" s="55">
        <v>12.352007811546443</v>
      </c>
      <c r="U24" s="55">
        <v>12.034001214329082</v>
      </c>
      <c r="V24" s="55">
        <v>13.015131012424652</v>
      </c>
      <c r="W24" s="56">
        <f t="shared" si="14"/>
        <v>-2.5745336472350111E-2</v>
      </c>
      <c r="X24" s="56">
        <f t="shared" si="11"/>
        <v>8.1529807137406873E-2</v>
      </c>
      <c r="Y24" s="55">
        <v>10.197277021394832</v>
      </c>
      <c r="Z24" s="55">
        <v>12.1877573428493</v>
      </c>
      <c r="AA24" s="56">
        <f t="shared" si="12"/>
        <v>0.19519723915298726</v>
      </c>
      <c r="AB24" s="16">
        <v>15.882352941176471</v>
      </c>
      <c r="AC24" s="16">
        <v>14.125560538116591</v>
      </c>
      <c r="AD24" s="56">
        <f t="shared" si="15"/>
        <v>-0.11061285500747386</v>
      </c>
    </row>
    <row r="25" spans="2:30" ht="15" customHeight="1">
      <c r="B25" s="46" t="s">
        <v>280</v>
      </c>
      <c r="C25" s="16">
        <v>4.6909090909090896</v>
      </c>
      <c r="D25" s="16">
        <v>4.6363636363636367</v>
      </c>
      <c r="E25" s="16">
        <v>4.4636363636363638</v>
      </c>
      <c r="F25" s="16">
        <v>3.7727272727272729</v>
      </c>
      <c r="G25" s="17">
        <f t="shared" si="7"/>
        <v>-1.1627906976743874E-2</v>
      </c>
      <c r="H25" s="17">
        <f t="shared" si="7"/>
        <v>-3.7254901960784292E-2</v>
      </c>
      <c r="I25" s="17">
        <f t="shared" si="8"/>
        <v>-0.15478615071283097</v>
      </c>
      <c r="J25" s="55">
        <v>5.0523168908819134</v>
      </c>
      <c r="K25" s="55">
        <v>4.7754918155879258</v>
      </c>
      <c r="L25" s="16">
        <v>4.0538449636391771</v>
      </c>
      <c r="M25" s="56">
        <f t="shared" si="9"/>
        <v>-5.4791708689845509E-2</v>
      </c>
      <c r="N25" s="91">
        <f t="shared" si="10"/>
        <v>-0.15111466626184644</v>
      </c>
      <c r="O25" s="55">
        <v>4.5623145400593472</v>
      </c>
      <c r="P25" s="55">
        <v>4.2596348884381339</v>
      </c>
      <c r="Q25" s="55">
        <v>3.9156626506024095</v>
      </c>
      <c r="R25" s="56">
        <f t="shared" si="13"/>
        <v>-6.6343442339088732E-2</v>
      </c>
      <c r="S25" s="56">
        <f t="shared" si="13"/>
        <v>-8.0751577739529568E-2</v>
      </c>
      <c r="T25" s="55">
        <v>4.3329671670938605</v>
      </c>
      <c r="U25" s="55">
        <v>3.7158469945355193</v>
      </c>
      <c r="V25" s="55">
        <v>3.4936646573994343</v>
      </c>
      <c r="W25" s="56">
        <f t="shared" si="14"/>
        <v>-0.14242438235973209</v>
      </c>
      <c r="X25" s="56">
        <f t="shared" si="11"/>
        <v>-5.9793187788093394E-2</v>
      </c>
      <c r="Y25" s="55">
        <v>2.8063350930814117</v>
      </c>
      <c r="Z25" s="55">
        <v>2.9645896239363161</v>
      </c>
      <c r="AA25" s="56">
        <f t="shared" si="12"/>
        <v>5.6391886786812062E-2</v>
      </c>
      <c r="AB25" s="16">
        <v>5.2249134948096883</v>
      </c>
      <c r="AC25" s="16">
        <v>4.1479820627802688</v>
      </c>
      <c r="AD25" s="56">
        <f t="shared" si="15"/>
        <v>-0.20611469129569682</v>
      </c>
    </row>
    <row r="26" spans="2:30" ht="15" customHeight="1">
      <c r="B26" s="46" t="s">
        <v>281</v>
      </c>
      <c r="C26" s="16">
        <v>1.3</v>
      </c>
      <c r="D26" s="16">
        <v>1.1363636363636365</v>
      </c>
      <c r="E26" s="16">
        <v>1.490909090909091</v>
      </c>
      <c r="F26" s="16">
        <v>1.4272727272727272</v>
      </c>
      <c r="G26" s="17">
        <f t="shared" si="7"/>
        <v>-0.12587412587412583</v>
      </c>
      <c r="H26" s="17">
        <f t="shared" si="7"/>
        <v>0.31199999999999983</v>
      </c>
      <c r="I26" s="17">
        <f t="shared" si="8"/>
        <v>-4.2682926829268331E-2</v>
      </c>
      <c r="J26" s="55">
        <v>1.8535127055306428</v>
      </c>
      <c r="K26" s="55">
        <v>1.9672623517044601</v>
      </c>
      <c r="L26" s="16">
        <v>1.5782144514931147</v>
      </c>
      <c r="M26" s="56">
        <f t="shared" si="9"/>
        <v>6.1369768782486789E-2</v>
      </c>
      <c r="N26" s="91">
        <f t="shared" si="10"/>
        <v>-0.19776106622193501</v>
      </c>
      <c r="O26" s="55">
        <v>1.7618694362017804</v>
      </c>
      <c r="P26" s="55">
        <v>1.6780379863544164</v>
      </c>
      <c r="Q26" s="55">
        <v>1.6566265060240963</v>
      </c>
      <c r="R26" s="56">
        <f t="shared" si="13"/>
        <v>-4.7580966060735475E-2</v>
      </c>
      <c r="S26" s="56">
        <f t="shared" si="13"/>
        <v>-1.2759830530914895E-2</v>
      </c>
      <c r="T26" s="55">
        <v>1.3792261686805809</v>
      </c>
      <c r="U26" s="55">
        <v>1.4207650273224044</v>
      </c>
      <c r="V26" s="55">
        <v>1.6607208758764915</v>
      </c>
      <c r="W26" s="56">
        <f t="shared" si="14"/>
        <v>3.0117510517916779E-2</v>
      </c>
      <c r="X26" s="56">
        <f t="shared" si="11"/>
        <v>0.16889200109768443</v>
      </c>
      <c r="Y26" s="55">
        <v>0.88913587107529868</v>
      </c>
      <c r="Z26" s="55">
        <v>1.8391435629975295</v>
      </c>
      <c r="AA26" s="56">
        <f t="shared" si="12"/>
        <v>1.068461776008784</v>
      </c>
      <c r="AB26" s="16">
        <v>2.2837370242214532</v>
      </c>
      <c r="AC26" s="16">
        <v>1.8310911808669657</v>
      </c>
      <c r="AD26" s="56">
        <f t="shared" si="15"/>
        <v>-0.19820401322643466</v>
      </c>
    </row>
    <row r="27" spans="2:30" ht="15" customHeight="1">
      <c r="B27" s="46" t="s">
        <v>282</v>
      </c>
      <c r="C27" s="16">
        <v>13.472727272727299</v>
      </c>
      <c r="D27" s="16">
        <v>12.236363636363636</v>
      </c>
      <c r="E27" s="16">
        <v>11.981818181818182</v>
      </c>
      <c r="F27" s="16">
        <v>11.227272727272727</v>
      </c>
      <c r="G27" s="17">
        <f t="shared" si="7"/>
        <v>-9.1767881241567206E-2</v>
      </c>
      <c r="H27" s="17">
        <f t="shared" si="7"/>
        <v>-2.080237741456159E-2</v>
      </c>
      <c r="I27" s="17">
        <f t="shared" si="8"/>
        <v>-6.2974203338391654E-2</v>
      </c>
      <c r="J27" s="55">
        <v>13.183856502242152</v>
      </c>
      <c r="K27" s="55">
        <v>11.698453221204385</v>
      </c>
      <c r="L27" s="16">
        <v>12.037753365310227</v>
      </c>
      <c r="M27" s="56">
        <f t="shared" si="9"/>
        <v>-0.11266834410592586</v>
      </c>
      <c r="N27" s="91">
        <f t="shared" si="10"/>
        <v>2.9003846721447957E-2</v>
      </c>
      <c r="O27" s="55">
        <v>12.091988130563799</v>
      </c>
      <c r="P27" s="55">
        <v>10.455467453439056</v>
      </c>
      <c r="Q27" s="55">
        <v>11.671686746987952</v>
      </c>
      <c r="R27" s="56">
        <f t="shared" si="13"/>
        <v>-0.13533925599780083</v>
      </c>
      <c r="S27" s="56">
        <f t="shared" si="13"/>
        <v>0.11632376065106986</v>
      </c>
      <c r="T27" s="55">
        <v>11.961430489442206</v>
      </c>
      <c r="U27" s="55">
        <v>10.819672131147541</v>
      </c>
      <c r="V27" s="55">
        <v>12.424652478779677</v>
      </c>
      <c r="W27" s="56">
        <f t="shared" si="14"/>
        <v>-9.545332887253255E-2</v>
      </c>
      <c r="X27" s="56">
        <f t="shared" si="11"/>
        <v>0.14833909273569734</v>
      </c>
      <c r="Y27" s="55">
        <v>10.975270908585719</v>
      </c>
      <c r="Z27" s="55">
        <v>13.313203403788087</v>
      </c>
      <c r="AA27" s="56">
        <f t="shared" si="12"/>
        <v>0.21301820380337522</v>
      </c>
      <c r="AB27" s="16">
        <v>11.314878892733564</v>
      </c>
      <c r="AC27" s="16">
        <v>11.696562032884902</v>
      </c>
      <c r="AD27" s="56">
        <f t="shared" si="15"/>
        <v>3.3732852447625916E-2</v>
      </c>
    </row>
    <row r="28" spans="2:30" ht="15" customHeight="1">
      <c r="B28" s="46" t="s">
        <v>200</v>
      </c>
      <c r="C28" s="16">
        <v>10.2909090909091</v>
      </c>
      <c r="D28" s="16">
        <v>8.5</v>
      </c>
      <c r="E28" s="16">
        <v>9.036363636363637</v>
      </c>
      <c r="F28" s="16">
        <v>8.0727272727272723</v>
      </c>
      <c r="G28" s="17">
        <f t="shared" si="7"/>
        <v>-0.17402826855123743</v>
      </c>
      <c r="H28" s="17">
        <f t="shared" si="7"/>
        <v>6.3101604278074985E-2</v>
      </c>
      <c r="I28" s="17">
        <f t="shared" si="8"/>
        <v>-0.10663983903420537</v>
      </c>
      <c r="J28" s="55">
        <v>8.2810164424514205</v>
      </c>
      <c r="K28" s="55">
        <v>8.3496020423487014</v>
      </c>
      <c r="L28" s="16">
        <v>7.0246015782144511</v>
      </c>
      <c r="M28" s="56">
        <f t="shared" si="9"/>
        <v>8.2822682908449963E-3</v>
      </c>
      <c r="N28" s="91">
        <f t="shared" si="10"/>
        <v>-0.15869025342931609</v>
      </c>
      <c r="O28" s="55">
        <v>8.4569732937685451</v>
      </c>
      <c r="P28" s="55">
        <v>7.9845104185874973</v>
      </c>
      <c r="Q28" s="55">
        <v>7.5677710843373491</v>
      </c>
      <c r="R28" s="56">
        <f t="shared" si="13"/>
        <v>-5.5866662784565979E-2</v>
      </c>
      <c r="S28" s="56">
        <f t="shared" si="13"/>
        <v>-5.2193473663707968E-2</v>
      </c>
      <c r="T28" s="55">
        <v>8.9588673257658975</v>
      </c>
      <c r="U28" s="55">
        <v>8.4517304189435336</v>
      </c>
      <c r="V28" s="55">
        <v>8.1559847459712138</v>
      </c>
      <c r="W28" s="56">
        <f t="shared" si="14"/>
        <v>-5.6607257187951343E-2</v>
      </c>
      <c r="X28" s="56">
        <f t="shared" si="11"/>
        <v>-3.4992322082285199E-2</v>
      </c>
      <c r="Y28" s="55">
        <v>8.8357877188107814</v>
      </c>
      <c r="Z28" s="55">
        <v>8.7290694482569311</v>
      </c>
      <c r="AA28" s="56">
        <f t="shared" si="12"/>
        <v>-1.2077957727148037E-2</v>
      </c>
      <c r="AB28" s="16">
        <v>8.5121107266435985</v>
      </c>
      <c r="AC28" s="16">
        <v>7.6606875934230194</v>
      </c>
      <c r="AD28" s="56">
        <f t="shared" si="15"/>
        <v>-0.10002491280518189</v>
      </c>
    </row>
    <row r="29" spans="2:30" ht="15" customHeight="1">
      <c r="B29" s="46" t="s">
        <v>283</v>
      </c>
      <c r="C29" s="16">
        <v>0.27272727272727298</v>
      </c>
      <c r="D29" s="16">
        <v>0.30909090909090908</v>
      </c>
      <c r="E29" s="16">
        <v>0.38181818181818183</v>
      </c>
      <c r="F29" s="16">
        <v>0.48181818181818181</v>
      </c>
      <c r="G29" s="17">
        <f t="shared" si="7"/>
        <v>0.13333333333333219</v>
      </c>
      <c r="H29" s="17">
        <f t="shared" si="7"/>
        <v>0.23529411764705888</v>
      </c>
      <c r="I29" s="17">
        <f t="shared" si="8"/>
        <v>0.26190476190476186</v>
      </c>
      <c r="J29" s="55">
        <v>0.40358744394618834</v>
      </c>
      <c r="K29" s="55">
        <v>0.55563898483255747</v>
      </c>
      <c r="L29" s="16">
        <v>0.58796224663468977</v>
      </c>
      <c r="M29" s="56">
        <f t="shared" si="9"/>
        <v>0.37674992908511462</v>
      </c>
      <c r="N29" s="91">
        <f t="shared" si="10"/>
        <v>5.8173135227134853E-2</v>
      </c>
      <c r="O29" s="55">
        <v>0.37091988130563797</v>
      </c>
      <c r="P29" s="55">
        <v>0.47943942467269041</v>
      </c>
      <c r="Q29" s="55">
        <v>0.45180722891566266</v>
      </c>
      <c r="R29" s="56">
        <f t="shared" si="13"/>
        <v>0.29256868891757337</v>
      </c>
      <c r="S29" s="56">
        <f t="shared" si="13"/>
        <v>-5.7634383688600521E-2</v>
      </c>
      <c r="T29" s="55">
        <v>0.34175515684120589</v>
      </c>
      <c r="U29" s="55">
        <v>0.41287188828172433</v>
      </c>
      <c r="V29" s="55">
        <v>0.41825562799852378</v>
      </c>
      <c r="W29" s="56">
        <f t="shared" si="14"/>
        <v>0.20809263596148853</v>
      </c>
      <c r="X29" s="56">
        <f t="shared" si="11"/>
        <v>1.3039734284659765E-2</v>
      </c>
      <c r="Y29" s="55">
        <v>0.25006946373992778</v>
      </c>
      <c r="Z29" s="55">
        <v>0.30194894317869886</v>
      </c>
      <c r="AA29" s="56">
        <f t="shared" si="12"/>
        <v>0.2074602738890412</v>
      </c>
      <c r="AB29" s="16">
        <v>0.69204152249134943</v>
      </c>
      <c r="AC29" s="16">
        <v>0.4857997010463378</v>
      </c>
      <c r="AD29" s="56">
        <f t="shared" si="15"/>
        <v>-0.29801943198804182</v>
      </c>
    </row>
    <row r="30" spans="2:30" ht="15" customHeight="1">
      <c r="B30" s="46" t="s">
        <v>284</v>
      </c>
      <c r="C30" s="16">
        <v>2.7272727272727299E-2</v>
      </c>
      <c r="D30" s="16">
        <v>9.0909090909090905E-3</v>
      </c>
      <c r="E30" s="16">
        <v>0</v>
      </c>
      <c r="F30" s="16">
        <v>9.0909090909090905E-3</v>
      </c>
      <c r="G30" s="17" t="s">
        <v>94</v>
      </c>
      <c r="H30" s="17" t="s">
        <v>94</v>
      </c>
      <c r="I30" s="17" t="str">
        <f t="shared" si="8"/>
        <v>-</v>
      </c>
      <c r="J30" s="55">
        <v>0</v>
      </c>
      <c r="K30" s="55">
        <v>0</v>
      </c>
      <c r="L30" s="16">
        <v>0</v>
      </c>
      <c r="M30" s="91" t="s">
        <v>94</v>
      </c>
      <c r="N30" s="91" t="str">
        <f t="shared" si="10"/>
        <v>-</v>
      </c>
      <c r="O30" s="239">
        <v>0</v>
      </c>
      <c r="P30" s="239">
        <v>0</v>
      </c>
      <c r="Q30" s="239">
        <v>0</v>
      </c>
      <c r="R30" s="91" t="str">
        <f t="shared" si="13"/>
        <v>-</v>
      </c>
      <c r="S30" s="91" t="str">
        <f t="shared" si="13"/>
        <v>-</v>
      </c>
      <c r="T30" s="239">
        <v>0</v>
      </c>
      <c r="U30" s="239">
        <v>1.2143290831815421E-2</v>
      </c>
      <c r="V30" s="239">
        <v>0</v>
      </c>
      <c r="W30" s="91" t="str">
        <f>IFERROR(U30/T30-1,"-")</f>
        <v>-</v>
      </c>
      <c r="X30" s="56">
        <f t="shared" si="11"/>
        <v>-1</v>
      </c>
      <c r="Y30" s="239">
        <v>2.7785495971103084E-2</v>
      </c>
      <c r="Z30" s="239">
        <v>0</v>
      </c>
      <c r="AA30" s="56">
        <f t="shared" si="12"/>
        <v>-1</v>
      </c>
      <c r="AB30" s="16">
        <v>0</v>
      </c>
      <c r="AC30" s="16">
        <v>0</v>
      </c>
      <c r="AD30" s="91" t="str">
        <f t="shared" si="15"/>
        <v>-</v>
      </c>
    </row>
    <row r="31" spans="2:30" ht="15" customHeight="1">
      <c r="B31" s="46" t="s">
        <v>285</v>
      </c>
      <c r="C31" s="16">
        <v>3.6363636363636397E-2</v>
      </c>
      <c r="D31" s="16">
        <v>3.6363636363636362E-2</v>
      </c>
      <c r="E31" s="16">
        <v>3.6363636363636362E-2</v>
      </c>
      <c r="F31" s="16">
        <v>1.8181818181818181E-2</v>
      </c>
      <c r="G31" s="17" t="s">
        <v>94</v>
      </c>
      <c r="H31" s="17" t="s">
        <v>94</v>
      </c>
      <c r="I31" s="17">
        <f t="shared" si="8"/>
        <v>-0.5</v>
      </c>
      <c r="J31" s="55">
        <v>0</v>
      </c>
      <c r="K31" s="55">
        <v>3.003453972067878E-2</v>
      </c>
      <c r="L31" s="16">
        <v>3.0945381401825778E-2</v>
      </c>
      <c r="M31" s="91" t="s">
        <v>94</v>
      </c>
      <c r="N31" s="91">
        <f t="shared" si="10"/>
        <v>3.0326473773789386E-2</v>
      </c>
      <c r="O31" s="239">
        <v>1.8545994065281898E-2</v>
      </c>
      <c r="P31" s="239">
        <v>1.8439977872026555E-2</v>
      </c>
      <c r="Q31" s="239">
        <v>3.7650602409638557E-2</v>
      </c>
      <c r="R31" s="56">
        <f t="shared" si="13"/>
        <v>-5.7163931403281243E-3</v>
      </c>
      <c r="S31" s="56">
        <f t="shared" si="13"/>
        <v>1.0417921686746987</v>
      </c>
      <c r="T31" s="239">
        <v>3.661662394727206E-2</v>
      </c>
      <c r="U31" s="239">
        <v>1.2143290831815421E-2</v>
      </c>
      <c r="V31" s="239">
        <v>4.9206544470414566E-2</v>
      </c>
      <c r="W31" s="56">
        <f t="shared" si="14"/>
        <v>-0.66836672738312086</v>
      </c>
      <c r="X31" s="56">
        <f t="shared" si="11"/>
        <v>3.0521589371386399</v>
      </c>
      <c r="Y31" s="239">
        <v>0</v>
      </c>
      <c r="Z31" s="239">
        <v>8.2349711776008777E-2</v>
      </c>
      <c r="AA31" s="91" t="str">
        <f>IFERROR(Z31/Y31-1,"-")</f>
        <v>-</v>
      </c>
      <c r="AB31" s="16">
        <v>0</v>
      </c>
      <c r="AC31" s="16">
        <v>3.7369207772795218E-2</v>
      </c>
      <c r="AD31" s="91" t="str">
        <f t="shared" si="15"/>
        <v>-</v>
      </c>
    </row>
    <row r="32" spans="2:30" ht="15" customHeight="1">
      <c r="B32" s="46" t="s">
        <v>66</v>
      </c>
      <c r="C32" s="16">
        <v>1.21818181818182</v>
      </c>
      <c r="D32" s="16">
        <v>0.92727272727272725</v>
      </c>
      <c r="E32" s="16">
        <v>1.4454545454545455</v>
      </c>
      <c r="F32" s="16">
        <v>1.509090909090909</v>
      </c>
      <c r="G32" s="17">
        <f>D32/C32-1</f>
        <v>-0.23880597014925486</v>
      </c>
      <c r="H32" s="17">
        <f>E32/D32-1</f>
        <v>0.55882352941176494</v>
      </c>
      <c r="I32" s="17">
        <f t="shared" si="8"/>
        <v>4.4025157232704393E-2</v>
      </c>
      <c r="J32" s="55">
        <v>1.3303437967115097</v>
      </c>
      <c r="K32" s="55">
        <v>1.4867097161735996</v>
      </c>
      <c r="L32" s="16">
        <v>2.1197586260250656</v>
      </c>
      <c r="M32" s="56">
        <f t="shared" si="9"/>
        <v>0.1175379776630765</v>
      </c>
      <c r="N32" s="91">
        <f t="shared" si="10"/>
        <v>0.42580532229302137</v>
      </c>
      <c r="O32" s="55">
        <v>1.4280415430267062</v>
      </c>
      <c r="P32" s="55">
        <v>1.4198782961460445</v>
      </c>
      <c r="Q32" s="55">
        <v>2.1272590361445785</v>
      </c>
      <c r="R32" s="56">
        <f t="shared" si="13"/>
        <v>-5.7163931403282353E-3</v>
      </c>
      <c r="S32" s="56">
        <f t="shared" si="13"/>
        <v>0.49819814974182464</v>
      </c>
      <c r="T32" s="55">
        <v>1.4768704992066397</v>
      </c>
      <c r="U32" s="55">
        <v>1.3600485731633272</v>
      </c>
      <c r="V32" s="55">
        <v>1.9067535982285644</v>
      </c>
      <c r="W32" s="56">
        <f t="shared" si="14"/>
        <v>-7.9100995047343803E-2</v>
      </c>
      <c r="X32" s="56">
        <f t="shared" si="11"/>
        <v>0.40197463226894903</v>
      </c>
      <c r="Y32" s="55">
        <v>1.1669908307863295</v>
      </c>
      <c r="Z32" s="55">
        <v>1.6195443315948395</v>
      </c>
      <c r="AA32" s="56">
        <f t="shared" si="12"/>
        <v>0.38779524985948277</v>
      </c>
      <c r="AB32" s="16">
        <v>1.5570934256055364</v>
      </c>
      <c r="AC32" s="16">
        <v>2.3542600896860986</v>
      </c>
      <c r="AD32" s="56">
        <f t="shared" si="15"/>
        <v>0.51195814648729421</v>
      </c>
    </row>
    <row r="33" spans="2:30" ht="15" customHeight="1">
      <c r="B33" s="240" t="s">
        <v>270</v>
      </c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</row>
    <row r="34" spans="2:30" ht="27" customHeight="1"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</row>
    <row r="35" spans="2:30"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</row>
  </sheetData>
  <mergeCells count="5">
    <mergeCell ref="B3:AD3"/>
    <mergeCell ref="B12:AD12"/>
    <mergeCell ref="N13:N14"/>
    <mergeCell ref="B15:AD15"/>
    <mergeCell ref="B33:AD33"/>
  </mergeCells>
  <hyperlinks>
    <hyperlink ref="N13:N14" location="'gráfica tipo alojamien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J30:M38"/>
  <sheetViews>
    <sheetView showGridLines="0" view="pageBreakPreview" zoomScale="60" zoomScaleNormal="100" workbookViewId="0">
      <selection activeCell="O17" sqref="O17"/>
    </sheetView>
  </sheetViews>
  <sheetFormatPr baseColWidth="10" defaultRowHeight="12.75"/>
  <cols>
    <col min="10" max="10" width="5.42578125" customWidth="1"/>
  </cols>
  <sheetData>
    <row r="30" spans="10:13">
      <c r="J30" s="18"/>
      <c r="K30" s="18"/>
      <c r="L30" s="18"/>
      <c r="M30" s="18"/>
    </row>
    <row r="31" spans="10:13">
      <c r="J31" s="18"/>
      <c r="K31" s="18"/>
      <c r="L31" s="18"/>
      <c r="M31" s="18"/>
    </row>
    <row r="32" spans="10:13">
      <c r="J32" s="18"/>
      <c r="K32" s="18"/>
      <c r="L32" s="18"/>
      <c r="M32" s="18"/>
    </row>
    <row r="33" spans="10:13">
      <c r="J33" s="18"/>
      <c r="K33" s="87" t="s">
        <v>71</v>
      </c>
      <c r="L33" s="18"/>
      <c r="M33" s="18"/>
    </row>
    <row r="34" spans="10:13">
      <c r="J34" s="18"/>
      <c r="K34" s="87"/>
      <c r="L34" s="18"/>
      <c r="M34" s="18"/>
    </row>
    <row r="35" spans="10:13">
      <c r="J35" s="18"/>
      <c r="K35" s="18"/>
      <c r="L35" s="18"/>
      <c r="M35" s="18"/>
    </row>
    <row r="36" spans="10:13">
      <c r="J36" s="18"/>
      <c r="K36" s="18"/>
      <c r="L36" s="18"/>
      <c r="M36" s="18"/>
    </row>
    <row r="37" spans="10:13">
      <c r="J37" s="18"/>
      <c r="K37" s="18"/>
      <c r="L37" s="18"/>
      <c r="M37" s="18"/>
    </row>
    <row r="38" spans="10:13">
      <c r="J38" s="18"/>
      <c r="K38" s="18"/>
      <c r="L38" s="18"/>
      <c r="M38" s="18"/>
    </row>
  </sheetData>
  <mergeCells count="1">
    <mergeCell ref="K33:K34"/>
  </mergeCells>
  <hyperlinks>
    <hyperlink ref="K33:K34" location="'Tipo de alojamiento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34"/>
  <sheetViews>
    <sheetView showGridLines="0" zoomScaleNormal="100" workbookViewId="0">
      <selection activeCell="A5" sqref="A5:XFD23"/>
    </sheetView>
  </sheetViews>
  <sheetFormatPr baseColWidth="10" defaultRowHeight="12.75"/>
  <cols>
    <col min="3" max="3" width="15.85546875" customWidth="1"/>
    <col min="4" max="10" width="9.7109375" customWidth="1"/>
    <col min="11" max="13" width="9.28515625" hidden="1" customWidth="1"/>
    <col min="14" max="19" width="11.42578125" hidden="1" customWidth="1"/>
    <col min="20" max="20" width="12.28515625" hidden="1" customWidth="1"/>
    <col min="21" max="28" width="11.42578125" customWidth="1"/>
    <col min="29" max="29" width="13.85546875" hidden="1" customWidth="1"/>
    <col min="30" max="30" width="16.28515625" hidden="1" customWidth="1"/>
    <col min="31" max="31" width="17.140625" hidden="1" customWidth="1"/>
    <col min="32" max="32" width="11.42578125" customWidth="1"/>
    <col min="33" max="33" width="23.85546875" customWidth="1"/>
    <col min="34" max="34" width="12.28515625" bestFit="1" customWidth="1"/>
    <col min="35" max="35" width="13.28515625" customWidth="1"/>
    <col min="36" max="36" width="14.85546875" customWidth="1"/>
    <col min="37" max="37" width="17.140625" bestFit="1" customWidth="1"/>
    <col min="38" max="38" width="11.42578125" customWidth="1"/>
  </cols>
  <sheetData>
    <row r="2" spans="3:31" ht="32.25" customHeight="1"/>
    <row r="3" spans="3:31" ht="36" customHeight="1">
      <c r="C3" s="208" t="s">
        <v>286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26.25" customHeight="1">
      <c r="C4" s="13"/>
      <c r="D4" s="13">
        <f>actualizaciones!$A$7</f>
        <v>2007</v>
      </c>
      <c r="E4" s="13">
        <f>actualizaciones!$B$7</f>
        <v>2008</v>
      </c>
      <c r="F4" s="13">
        <f>actualizaciones!$C$7</f>
        <v>2009</v>
      </c>
      <c r="G4" s="13">
        <f>actualizaciones!$D$7</f>
        <v>2010</v>
      </c>
      <c r="H4" s="172" t="s">
        <v>72</v>
      </c>
      <c r="I4" s="172" t="s">
        <v>73</v>
      </c>
      <c r="J4" s="172" t="s">
        <v>74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75</v>
      </c>
      <c r="O4" s="14" t="s">
        <v>76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actualizaciones!$S$7</f>
        <v>Dif. I semestre 10/09</v>
      </c>
      <c r="T4" s="14" t="str">
        <f>actualizaciones!$T$7</f>
        <v>Dif.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actualizaciones!$X$7</f>
        <v>Dif 10/09</v>
      </c>
      <c r="Y4" s="14" t="s">
        <v>77</v>
      </c>
      <c r="Z4" s="14" t="s">
        <v>53</v>
      </c>
      <c r="AA4" s="14" t="s">
        <v>54</v>
      </c>
      <c r="AB4" s="14" t="s">
        <v>77</v>
      </c>
      <c r="AC4" s="13" t="str">
        <f>actualizaciones!$Y$7</f>
        <v>I trimestre 2010</v>
      </c>
      <c r="AD4" s="13" t="str">
        <f>actualizaciones!$Z$7</f>
        <v>I trimestre 2011</v>
      </c>
      <c r="AE4" s="14" t="str">
        <f>actualizaciones!$AB$7</f>
        <v>dif.11/10</v>
      </c>
    </row>
    <row r="5" spans="3:31" ht="15" customHeight="1">
      <c r="C5" s="219" t="s">
        <v>96</v>
      </c>
      <c r="D5" s="173">
        <v>12.222972972973</v>
      </c>
      <c r="E5" s="173">
        <v>12.29245283018868</v>
      </c>
      <c r="F5" s="173">
        <v>12.730769230769228</v>
      </c>
      <c r="G5" s="173">
        <v>12.011049723756901</v>
      </c>
      <c r="H5" s="242">
        <f>E5-D5</f>
        <v>6.9479857215679175E-2</v>
      </c>
      <c r="I5" s="242">
        <f>F5-E5</f>
        <v>0.43831640058054866</v>
      </c>
      <c r="J5" s="242">
        <f>G5-F5</f>
        <v>-0.71971950701232679</v>
      </c>
      <c r="K5" s="173">
        <v>11.949579831932775</v>
      </c>
      <c r="L5" s="173">
        <v>11.444444444444445</v>
      </c>
      <c r="M5" s="173">
        <v>11.185840707964605</v>
      </c>
      <c r="N5" s="242">
        <f>L5-K5</f>
        <v>-0.50513538748833042</v>
      </c>
      <c r="O5" s="242">
        <f>M5-L5</f>
        <v>-0.2586037364798397</v>
      </c>
      <c r="P5" s="173">
        <v>11.956989247311828</v>
      </c>
      <c r="Q5" s="173">
        <v>11.6551724137931</v>
      </c>
      <c r="R5" s="173">
        <v>11.21818181818182</v>
      </c>
      <c r="S5" s="242">
        <f>Q5-P5</f>
        <v>-0.30181683351872834</v>
      </c>
      <c r="T5" s="242">
        <f>R5-Q5</f>
        <v>-0.43699059561127918</v>
      </c>
      <c r="U5" s="173">
        <v>12.931506849315065</v>
      </c>
      <c r="V5" s="173">
        <v>11.917293233082708</v>
      </c>
      <c r="W5" s="173">
        <v>12.962162162162164</v>
      </c>
      <c r="X5" s="242">
        <f>V5-U5</f>
        <v>-1.0142136162323574</v>
      </c>
      <c r="Y5" s="242">
        <f>W5-V5</f>
        <v>1.0448689290794562</v>
      </c>
      <c r="Z5" s="173">
        <v>12.528301886792454</v>
      </c>
      <c r="AA5" s="173">
        <v>14.690721649484541</v>
      </c>
      <c r="AB5" s="242">
        <f>AA5-Z5</f>
        <v>2.1624197626920871</v>
      </c>
      <c r="AC5" s="173">
        <v>10.799999999999999</v>
      </c>
      <c r="AD5" s="173">
        <v>10.185185185185185</v>
      </c>
      <c r="AE5" s="242">
        <f>AD5-AC5</f>
        <v>-0.61481481481481381</v>
      </c>
    </row>
    <row r="6" spans="3:31" ht="15" customHeight="1">
      <c r="C6" s="226" t="s">
        <v>83</v>
      </c>
      <c r="D6" s="161">
        <v>9.5425101214574894</v>
      </c>
      <c r="E6" s="161">
        <v>9.5263157894736814</v>
      </c>
      <c r="F6" s="161">
        <v>10.827450980392157</v>
      </c>
      <c r="G6" s="161">
        <v>9.4440789473684159</v>
      </c>
      <c r="H6" s="242">
        <f>E6-D6</f>
        <v>-1.6194331983808041E-2</v>
      </c>
      <c r="I6" s="242">
        <f>F6-E6</f>
        <v>1.3011351909184761</v>
      </c>
      <c r="J6" s="242">
        <f>G6-F6</f>
        <v>-1.3833720330237416</v>
      </c>
      <c r="K6" s="161">
        <v>11.284023668639053</v>
      </c>
      <c r="L6" s="161">
        <v>9.8312499999999972</v>
      </c>
      <c r="M6" s="161">
        <v>8.5256410256410184</v>
      </c>
      <c r="N6" s="242">
        <f>L6-K6</f>
        <v>-1.4527736686390558</v>
      </c>
      <c r="O6" s="242">
        <f>M6-L6</f>
        <v>-1.3056089743589787</v>
      </c>
      <c r="P6" s="161">
        <v>11.463087248322152</v>
      </c>
      <c r="Q6" s="161">
        <v>9.7631578947368389</v>
      </c>
      <c r="R6" s="161">
        <v>8.8932038834951488</v>
      </c>
      <c r="S6" s="242">
        <f>Q6-P6</f>
        <v>-1.6999293535853131</v>
      </c>
      <c r="T6" s="242">
        <f>R6-Q6</f>
        <v>-0.86995401124169014</v>
      </c>
      <c r="U6" s="161">
        <v>11.107476635514022</v>
      </c>
      <c r="V6" s="161">
        <v>10.102803738317752</v>
      </c>
      <c r="W6" s="161">
        <v>9.6211604095563263</v>
      </c>
      <c r="X6" s="242">
        <f>V6-U6</f>
        <v>-1.0046728971962704</v>
      </c>
      <c r="Y6" s="242">
        <f>W6-V6</f>
        <v>-0.48164332876142524</v>
      </c>
      <c r="Z6" s="161">
        <v>10.894736842105262</v>
      </c>
      <c r="AA6" s="161">
        <v>10.900900900900901</v>
      </c>
      <c r="AB6" s="242">
        <f>AA6-Z6</f>
        <v>6.1640587956386383E-3</v>
      </c>
      <c r="AC6" s="161">
        <v>9.8481012658227804</v>
      </c>
      <c r="AD6" s="161">
        <v>8.1136363636363615</v>
      </c>
      <c r="AE6" s="242">
        <f>AD6-AC6</f>
        <v>-1.7344649021864189</v>
      </c>
    </row>
    <row r="7" spans="3:31" ht="15" customHeight="1">
      <c r="C7" s="216" t="s">
        <v>81</v>
      </c>
      <c r="D7" s="173">
        <v>8.4362416107382607</v>
      </c>
      <c r="E7" s="173">
        <v>9.1702127659574408</v>
      </c>
      <c r="F7" s="173">
        <v>10.627906976744182</v>
      </c>
      <c r="G7" s="173">
        <v>10.371757925072048</v>
      </c>
      <c r="H7" s="243">
        <f>E7-D7</f>
        <v>0.7339711552191801</v>
      </c>
      <c r="I7" s="243">
        <f>F7-E7</f>
        <v>1.457694210786741</v>
      </c>
      <c r="J7" s="243">
        <f>G7-F7</f>
        <v>-0.25614905167213387</v>
      </c>
      <c r="K7" s="173">
        <v>10.738505747126442</v>
      </c>
      <c r="L7" s="173">
        <v>10.771341463414629</v>
      </c>
      <c r="M7" s="173">
        <v>8.2074303405572788</v>
      </c>
      <c r="N7" s="243">
        <f>L7-K7</f>
        <v>3.2835716288186489E-2</v>
      </c>
      <c r="O7" s="243">
        <f>M7-L7</f>
        <v>-2.5639111228573501</v>
      </c>
      <c r="P7" s="173">
        <v>11.41293532338309</v>
      </c>
      <c r="Q7" s="173">
        <v>11.414141414141408</v>
      </c>
      <c r="R7" s="173">
        <v>7.9027027027027046</v>
      </c>
      <c r="S7" s="243">
        <f>Q7-P7</f>
        <v>1.2060907583180125E-3</v>
      </c>
      <c r="T7" s="243">
        <f>R7-Q7</f>
        <v>-3.5114387114387036</v>
      </c>
      <c r="U7" s="173">
        <v>11.214285714285719</v>
      </c>
      <c r="V7" s="173">
        <v>11.558252427184462</v>
      </c>
      <c r="W7" s="173">
        <v>7.9153439153439171</v>
      </c>
      <c r="X7" s="243">
        <f>V7-U7</f>
        <v>0.3439667128987427</v>
      </c>
      <c r="Y7" s="243">
        <f>W7-V7</f>
        <v>-3.6429085118405444</v>
      </c>
      <c r="Z7" s="173">
        <v>12.416666666666668</v>
      </c>
      <c r="AA7" s="173">
        <v>10.8</v>
      </c>
      <c r="AB7" s="243">
        <f>AA7-Z7</f>
        <v>-1.6166666666666671</v>
      </c>
      <c r="AC7" s="173">
        <v>11.505154639175252</v>
      </c>
      <c r="AD7" s="173">
        <v>7.9689440993788851</v>
      </c>
      <c r="AE7" s="243">
        <f>AD7-AC7</f>
        <v>-3.5362105397963672</v>
      </c>
    </row>
    <row r="8" spans="3:31" ht="15" customHeight="1">
      <c r="C8" s="219" t="s">
        <v>89</v>
      </c>
      <c r="D8" s="173">
        <v>9.8372093023255793</v>
      </c>
      <c r="E8" s="173">
        <v>10.193905817174523</v>
      </c>
      <c r="F8" s="173">
        <v>10.179894179894184</v>
      </c>
      <c r="G8" s="173">
        <v>9.9603174603174587</v>
      </c>
      <c r="H8" s="242">
        <f>E8-D8</f>
        <v>0.35669651484894338</v>
      </c>
      <c r="I8" s="242">
        <f>F8-E8</f>
        <v>-1.4011637280338718E-2</v>
      </c>
      <c r="J8" s="242">
        <f>G8-F8</f>
        <v>-0.21957671957672531</v>
      </c>
      <c r="K8" s="173">
        <v>9.1615720524017501</v>
      </c>
      <c r="L8" s="173">
        <v>10.524663677130045</v>
      </c>
      <c r="M8" s="173">
        <v>9.2982456140350855</v>
      </c>
      <c r="N8" s="242">
        <f>L8-K8</f>
        <v>1.3630916247282947</v>
      </c>
      <c r="O8" s="242">
        <f>M8-L8</f>
        <v>-1.2264180630949593</v>
      </c>
      <c r="P8" s="173">
        <v>9.8674033149171283</v>
      </c>
      <c r="Q8" s="173">
        <v>10.284090909090907</v>
      </c>
      <c r="R8" s="173">
        <v>9.1685393258426942</v>
      </c>
      <c r="S8" s="242">
        <f>Q8-P8</f>
        <v>0.41668759417377821</v>
      </c>
      <c r="T8" s="242">
        <f>R8-Q8</f>
        <v>-1.1155515832482124</v>
      </c>
      <c r="U8" s="173">
        <v>10.115384615384624</v>
      </c>
      <c r="V8" s="173">
        <v>10.113553113553104</v>
      </c>
      <c r="W8" s="173">
        <v>9.8136200716845874</v>
      </c>
      <c r="X8" s="242">
        <f>V8-U8</f>
        <v>-1.8315018315195886E-3</v>
      </c>
      <c r="Y8" s="242">
        <f>W8-V8</f>
        <v>-0.29993304186851688</v>
      </c>
      <c r="Z8" s="173">
        <v>9.5609756097560972</v>
      </c>
      <c r="AA8" s="173">
        <v>10.726495726495726</v>
      </c>
      <c r="AB8" s="242">
        <f>AA8-Z8</f>
        <v>1.1655201167396285</v>
      </c>
      <c r="AC8" s="173">
        <v>11.65625</v>
      </c>
      <c r="AD8" s="173">
        <v>9.3068181818181817</v>
      </c>
      <c r="AE8" s="242">
        <f>AD8-AC8</f>
        <v>-2.3494318181818183</v>
      </c>
    </row>
    <row r="9" spans="3:31" ht="15" customHeight="1">
      <c r="C9" s="220" t="s">
        <v>80</v>
      </c>
      <c r="D9" s="161">
        <v>10.237500000000001</v>
      </c>
      <c r="E9" s="161">
        <v>11.876651982378855</v>
      </c>
      <c r="F9" s="161">
        <v>12.210280373831774</v>
      </c>
      <c r="G9" s="161">
        <v>10.255681818181817</v>
      </c>
      <c r="H9" s="242">
        <f>E9-D9</f>
        <v>1.6391519823788538</v>
      </c>
      <c r="I9" s="242">
        <f>F9-E9</f>
        <v>0.333628391452919</v>
      </c>
      <c r="J9" s="242">
        <f>G9-F9</f>
        <v>-1.954598555649957</v>
      </c>
      <c r="K9" s="161">
        <v>11.92608695652174</v>
      </c>
      <c r="L9" s="161">
        <v>10.621212121212112</v>
      </c>
      <c r="M9" s="161">
        <v>9.488095238095239</v>
      </c>
      <c r="N9" s="242">
        <f>L9-K9</f>
        <v>-1.3048748353096276</v>
      </c>
      <c r="O9" s="242">
        <f>M9-L9</f>
        <v>-1.1331168831168732</v>
      </c>
      <c r="P9" s="161">
        <v>13.132231404958674</v>
      </c>
      <c r="Q9" s="161">
        <v>10.540540540540539</v>
      </c>
      <c r="R9" s="161">
        <v>9.3629629629629658</v>
      </c>
      <c r="S9" s="242">
        <f>Q9-P9</f>
        <v>-2.5916908644181351</v>
      </c>
      <c r="T9" s="242">
        <f>R9-Q9</f>
        <v>-1.1775775775775728</v>
      </c>
      <c r="U9" s="161">
        <v>13.222222222222218</v>
      </c>
      <c r="V9" s="161">
        <v>10.495867768595041</v>
      </c>
      <c r="W9" s="161">
        <v>9.4013605442176917</v>
      </c>
      <c r="X9" s="242">
        <f>V9-U9</f>
        <v>-2.7263544536271773</v>
      </c>
      <c r="Y9" s="242">
        <f>W9-V9</f>
        <v>-1.0945072243773488</v>
      </c>
      <c r="Z9" s="161">
        <v>10.363636363636363</v>
      </c>
      <c r="AA9" s="161">
        <v>10.549999999999997</v>
      </c>
      <c r="AB9" s="242">
        <f>AA9-Z9</f>
        <v>0.18636363636363384</v>
      </c>
      <c r="AC9" s="161">
        <v>10.473118279569896</v>
      </c>
      <c r="AD9" s="161">
        <v>9.3069306930693063</v>
      </c>
      <c r="AE9" s="242">
        <f>AD9-AC9</f>
        <v>-1.1661875865005893</v>
      </c>
    </row>
    <row r="10" spans="3:31" ht="15" customHeight="1">
      <c r="C10" s="219" t="s">
        <v>86</v>
      </c>
      <c r="D10" s="173">
        <v>12.4801734820322</v>
      </c>
      <c r="E10" s="173">
        <v>11.987508674531574</v>
      </c>
      <c r="F10" s="173">
        <v>12.729985443959256</v>
      </c>
      <c r="G10" s="173">
        <v>12.22560113154174</v>
      </c>
      <c r="H10" s="242">
        <f>E10-D10</f>
        <v>-0.49266480750062591</v>
      </c>
      <c r="I10" s="242">
        <f>F10-E10</f>
        <v>0.74247676942768237</v>
      </c>
      <c r="J10" s="242">
        <f>G10-F10</f>
        <v>-0.5043843124175158</v>
      </c>
      <c r="K10" s="173">
        <v>12.922489082969422</v>
      </c>
      <c r="L10" s="173">
        <v>13.420770877944303</v>
      </c>
      <c r="M10" s="173">
        <v>12.790286975717432</v>
      </c>
      <c r="N10" s="242">
        <f>L10-K10</f>
        <v>0.49828179497488101</v>
      </c>
      <c r="O10" s="242">
        <f>M10-L10</f>
        <v>-0.6304839022268709</v>
      </c>
      <c r="P10" s="173">
        <v>13.146478873239442</v>
      </c>
      <c r="Q10" s="173">
        <v>13.242382271468131</v>
      </c>
      <c r="R10" s="173">
        <v>12.675753228120508</v>
      </c>
      <c r="S10" s="242">
        <f>Q10-P10</f>
        <v>9.5903398228688985E-2</v>
      </c>
      <c r="T10" s="242">
        <f>R10-Q10</f>
        <v>-0.5666290433476231</v>
      </c>
      <c r="U10" s="173">
        <v>12.792857142857148</v>
      </c>
      <c r="V10" s="173">
        <v>12.464214711729619</v>
      </c>
      <c r="W10" s="173">
        <v>12.103896103896099</v>
      </c>
      <c r="X10" s="242">
        <f>V10-U10</f>
        <v>-0.32864243112752867</v>
      </c>
      <c r="Y10" s="242">
        <f>W10-V10</f>
        <v>-0.36031860783351988</v>
      </c>
      <c r="Z10" s="173">
        <v>10.674540682414694</v>
      </c>
      <c r="AA10" s="173">
        <v>10.521850899742939</v>
      </c>
      <c r="AB10" s="242">
        <f>AA10-Z10</f>
        <v>-0.15268978267175548</v>
      </c>
      <c r="AC10" s="173">
        <v>14.052631578947373</v>
      </c>
      <c r="AD10" s="173">
        <v>13.783289817232367</v>
      </c>
      <c r="AE10" s="242">
        <f>AD10-AC10</f>
        <v>-0.26934176171500646</v>
      </c>
    </row>
    <row r="11" spans="3:31" ht="15" customHeight="1">
      <c r="C11" s="219" t="s">
        <v>224</v>
      </c>
      <c r="D11" s="173">
        <v>9.1081081081081106</v>
      </c>
      <c r="E11" s="173">
        <v>8.8877005347593538</v>
      </c>
      <c r="F11" s="173">
        <v>7.8387096774193505</v>
      </c>
      <c r="G11" s="173">
        <v>10.30813953488372</v>
      </c>
      <c r="H11" s="242">
        <f>E11-D11</f>
        <v>-0.22040757334875671</v>
      </c>
      <c r="I11" s="242">
        <f>F11-E11</f>
        <v>-1.0489908573400033</v>
      </c>
      <c r="J11" s="242">
        <f>G11-F11</f>
        <v>2.4694298574643696</v>
      </c>
      <c r="K11" s="173">
        <v>8.0245901639344233</v>
      </c>
      <c r="L11" s="173">
        <v>8.1061946902654896</v>
      </c>
      <c r="M11" s="173">
        <v>9.8222222222222229</v>
      </c>
      <c r="N11" s="242">
        <f>L11-K11</f>
        <v>8.1604526331066296E-2</v>
      </c>
      <c r="O11" s="242">
        <f>M11-L11</f>
        <v>1.7160275319567333</v>
      </c>
      <c r="P11" s="173">
        <v>7.7619047619047601</v>
      </c>
      <c r="Q11" s="173">
        <v>8.7169811320754711</v>
      </c>
      <c r="R11" s="173">
        <v>8.1515151515151505</v>
      </c>
      <c r="S11" s="242">
        <f>Q11-P11</f>
        <v>0.95507637017071101</v>
      </c>
      <c r="T11" s="242">
        <f>R11-Q11</f>
        <v>-0.5654659805603206</v>
      </c>
      <c r="U11" s="173">
        <v>7.8928571428571423</v>
      </c>
      <c r="V11" s="173">
        <v>9.6956521739130412</v>
      </c>
      <c r="W11" s="173">
        <v>8.833333333333341</v>
      </c>
      <c r="X11" s="242">
        <f>V11-U11</f>
        <v>1.8027950310558989</v>
      </c>
      <c r="Y11" s="242">
        <f>W11-V11</f>
        <v>-0.86231884057970021</v>
      </c>
      <c r="Z11" s="173">
        <v>12.08163265306122</v>
      </c>
      <c r="AA11" s="173">
        <v>10.312499999999998</v>
      </c>
      <c r="AB11" s="242">
        <f>AA11-Z11</f>
        <v>-1.7691326530612219</v>
      </c>
      <c r="AC11" s="173">
        <v>8.253731343283583</v>
      </c>
      <c r="AD11" s="173">
        <v>8.1388888888888875</v>
      </c>
      <c r="AE11" s="242">
        <f>AD11-AC11</f>
        <v>-0.11484245439469554</v>
      </c>
    </row>
    <row r="12" spans="3:31" ht="15" customHeight="1">
      <c r="C12" s="219" t="s">
        <v>91</v>
      </c>
      <c r="D12" s="173">
        <v>11.108843537415</v>
      </c>
      <c r="E12" s="173">
        <v>9.3632286995515663</v>
      </c>
      <c r="F12" s="173">
        <v>12.916666666666664</v>
      </c>
      <c r="G12" s="173">
        <v>10.214876033057855</v>
      </c>
      <c r="H12" s="242">
        <f>E12-D12</f>
        <v>-1.7456148378634335</v>
      </c>
      <c r="I12" s="242">
        <f>F12-E12</f>
        <v>3.553437967115098</v>
      </c>
      <c r="J12" s="242">
        <f>G12-F12</f>
        <v>-2.7017906336088089</v>
      </c>
      <c r="K12" s="173">
        <v>14.53225806451613</v>
      </c>
      <c r="L12" s="173">
        <v>10.80909090909091</v>
      </c>
      <c r="M12" s="173">
        <v>11.993103448275859</v>
      </c>
      <c r="N12" s="242">
        <f>L12-K12</f>
        <v>-3.7231671554252195</v>
      </c>
      <c r="O12" s="242">
        <f>M12-L12</f>
        <v>1.1840125391849483</v>
      </c>
      <c r="P12" s="173">
        <v>14.186440677966104</v>
      </c>
      <c r="Q12" s="173">
        <v>10.036697247706426</v>
      </c>
      <c r="R12" s="173">
        <v>12.021739130434781</v>
      </c>
      <c r="S12" s="242">
        <f>Q12-P12</f>
        <v>-4.1497434302596776</v>
      </c>
      <c r="T12" s="242">
        <f>R12-Q12</f>
        <v>1.9850418827283551</v>
      </c>
      <c r="U12" s="173">
        <v>12.386934673366834</v>
      </c>
      <c r="V12" s="173">
        <v>10.432989690721651</v>
      </c>
      <c r="W12" s="173">
        <v>11.294642857142854</v>
      </c>
      <c r="X12" s="242">
        <f>V12-U12</f>
        <v>-1.9539449826451829</v>
      </c>
      <c r="Y12" s="242">
        <f>W12-V12</f>
        <v>0.8616531664212026</v>
      </c>
      <c r="Z12" s="173">
        <v>10.420000000000002</v>
      </c>
      <c r="AA12" s="173">
        <v>9.9716981132075464</v>
      </c>
      <c r="AB12" s="242">
        <f>AA12-Z12</f>
        <v>-0.44830188679245531</v>
      </c>
      <c r="AC12" s="173">
        <v>8.9305555555555571</v>
      </c>
      <c r="AD12" s="173">
        <v>11.41538461538461</v>
      </c>
      <c r="AE12" s="242">
        <f>AD12-AC12</f>
        <v>2.4848290598290532</v>
      </c>
    </row>
    <row r="13" spans="3:31" ht="15" customHeight="1">
      <c r="C13" s="219" t="s">
        <v>79</v>
      </c>
      <c r="D13" s="173">
        <v>9.6851591760299698</v>
      </c>
      <c r="E13" s="173">
        <v>9.6778264228689164</v>
      </c>
      <c r="F13" s="173">
        <v>9.916947832857522</v>
      </c>
      <c r="G13" s="173">
        <v>10.005880848887726</v>
      </c>
      <c r="H13" s="242">
        <f>E13-D13</f>
        <v>-7.332753161053418E-3</v>
      </c>
      <c r="I13" s="242">
        <f>F13-E13</f>
        <v>0.23912140998860565</v>
      </c>
      <c r="J13" s="242">
        <f>G13-F13</f>
        <v>8.893301603020376E-2</v>
      </c>
      <c r="K13" s="173">
        <v>9.8211521926053322</v>
      </c>
      <c r="L13" s="173">
        <v>9.9311213775724472</v>
      </c>
      <c r="M13" s="173">
        <v>10.081871345029262</v>
      </c>
      <c r="N13" s="242">
        <f>L13-K13</f>
        <v>0.10996918496711494</v>
      </c>
      <c r="O13" s="242">
        <f>M13-L13</f>
        <v>0.15074996745681446</v>
      </c>
      <c r="P13" s="173">
        <v>9.963043478260877</v>
      </c>
      <c r="Q13" s="173">
        <v>10.127748691099482</v>
      </c>
      <c r="R13" s="173">
        <v>9.9389312977099262</v>
      </c>
      <c r="S13" s="242">
        <f>Q13-P13</f>
        <v>0.16470521283860506</v>
      </c>
      <c r="T13" s="242">
        <f>R13-Q13</f>
        <v>-0.18881739338955583</v>
      </c>
      <c r="U13" s="173">
        <v>10.095836324479562</v>
      </c>
      <c r="V13" s="173">
        <v>10.096260387811617</v>
      </c>
      <c r="W13" s="173">
        <v>9.8423076923076795</v>
      </c>
      <c r="X13" s="242">
        <f>V13-U13</f>
        <v>4.2406333205491364E-4</v>
      </c>
      <c r="Y13" s="242">
        <f>W13-V13</f>
        <v>-0.25395269550393706</v>
      </c>
      <c r="Z13" s="173">
        <v>10.012539184952978</v>
      </c>
      <c r="AA13" s="173">
        <v>9.6647398843930734</v>
      </c>
      <c r="AB13" s="242">
        <f>AA13-Z13</f>
        <v>-0.34779930055990427</v>
      </c>
      <c r="AC13" s="173">
        <v>10.288401253918495</v>
      </c>
      <c r="AD13" s="173">
        <v>10.687214611872136</v>
      </c>
      <c r="AE13" s="242">
        <f>AD13-AC13</f>
        <v>0.39881335795364059</v>
      </c>
    </row>
    <row r="14" spans="3:31" ht="15" customHeight="1">
      <c r="C14" s="219" t="s">
        <v>84</v>
      </c>
      <c r="D14" s="173">
        <v>10.6407407407407</v>
      </c>
      <c r="E14" s="173">
        <v>11.213709677419347</v>
      </c>
      <c r="F14" s="173">
        <v>10.334384858044166</v>
      </c>
      <c r="G14" s="173">
        <v>10.79559748427673</v>
      </c>
      <c r="H14" s="242">
        <f>E14-D14</f>
        <v>0.57296893667864701</v>
      </c>
      <c r="I14" s="242">
        <f>F14-E14</f>
        <v>-0.87932481937518148</v>
      </c>
      <c r="J14" s="242">
        <f>G14-F14</f>
        <v>0.4612126262325642</v>
      </c>
      <c r="K14" s="173">
        <v>11.139393939393937</v>
      </c>
      <c r="L14" s="173">
        <v>10.938775510204076</v>
      </c>
      <c r="M14" s="173">
        <v>11.175675675675681</v>
      </c>
      <c r="N14" s="242">
        <f>L14-K14</f>
        <v>-0.20061842918986095</v>
      </c>
      <c r="O14" s="242">
        <f>M14-L14</f>
        <v>0.23690016547160475</v>
      </c>
      <c r="P14" s="173">
        <v>10.167785234899323</v>
      </c>
      <c r="Q14" s="173">
        <v>10.61688311688312</v>
      </c>
      <c r="R14" s="173">
        <v>10.103658536585373</v>
      </c>
      <c r="S14" s="242">
        <f>Q14-P14</f>
        <v>0.4490978819837963</v>
      </c>
      <c r="T14" s="242">
        <f>R14-Q14</f>
        <v>-0.51322458029774687</v>
      </c>
      <c r="U14" s="173">
        <v>10.221238938053094</v>
      </c>
      <c r="V14" s="173">
        <v>10.369668246445499</v>
      </c>
      <c r="W14" s="173">
        <v>10.008032128514058</v>
      </c>
      <c r="X14" s="242">
        <f>V14-U14</f>
        <v>0.14842930839240509</v>
      </c>
      <c r="Y14" s="242">
        <f>W14-V14</f>
        <v>-0.36163611793144135</v>
      </c>
      <c r="Z14" s="173">
        <v>9.7466666666666644</v>
      </c>
      <c r="AA14" s="173">
        <v>9.641509433962268</v>
      </c>
      <c r="AB14" s="242">
        <f>AA14-Z14</f>
        <v>-0.10515723270439636</v>
      </c>
      <c r="AC14" s="173">
        <v>10.833333333333334</v>
      </c>
      <c r="AD14" s="173">
        <v>10.789473684210527</v>
      </c>
      <c r="AE14" s="242">
        <f>AD14-AC14</f>
        <v>-4.3859649122806488E-2</v>
      </c>
    </row>
    <row r="15" spans="3:31" ht="15" customHeight="1">
      <c r="C15" s="226" t="s">
        <v>90</v>
      </c>
      <c r="D15" s="161">
        <v>12.25</v>
      </c>
      <c r="E15" s="161">
        <v>10.357142857142859</v>
      </c>
      <c r="F15" s="161">
        <v>10.3525641025641</v>
      </c>
      <c r="G15" s="161">
        <v>11.253164556962023</v>
      </c>
      <c r="H15" s="242">
        <f>E15-D15</f>
        <v>-1.8928571428571406</v>
      </c>
      <c r="I15" s="242">
        <f>F15-E15</f>
        <v>-4.5787545787590034E-3</v>
      </c>
      <c r="J15" s="242">
        <f>G15-F15</f>
        <v>0.90060045439792269</v>
      </c>
      <c r="K15" s="161">
        <v>11.313953488372089</v>
      </c>
      <c r="L15" s="161">
        <v>12.446808510638295</v>
      </c>
      <c r="M15" s="161">
        <v>11.356435643564353</v>
      </c>
      <c r="N15" s="242">
        <f>L15-K15</f>
        <v>1.1328550222662059</v>
      </c>
      <c r="O15" s="242">
        <f>M15-L15</f>
        <v>-1.0903728670739419</v>
      </c>
      <c r="P15" s="161">
        <v>10.558441558441555</v>
      </c>
      <c r="Q15" s="161">
        <v>12.285714285714285</v>
      </c>
      <c r="R15" s="161">
        <v>10.166666666666673</v>
      </c>
      <c r="S15" s="242">
        <f>Q15-P15</f>
        <v>1.7272727272727302</v>
      </c>
      <c r="T15" s="242">
        <f>R15-Q15</f>
        <v>-2.1190476190476115</v>
      </c>
      <c r="U15" s="161">
        <v>10.291666666666661</v>
      </c>
      <c r="V15" s="161">
        <v>11.098214285714286</v>
      </c>
      <c r="W15" s="161">
        <v>10</v>
      </c>
      <c r="X15" s="242">
        <f>V15-U15</f>
        <v>0.80654761904762573</v>
      </c>
      <c r="Y15" s="242">
        <f>W15-V15</f>
        <v>-1.0982142857142865</v>
      </c>
      <c r="Z15" s="161">
        <v>8.4444444444444429</v>
      </c>
      <c r="AA15" s="161">
        <v>9.4230769230769234</v>
      </c>
      <c r="AB15" s="242">
        <f>AA15-Z15</f>
        <v>0.97863247863248048</v>
      </c>
      <c r="AC15" s="161">
        <v>10.894736842105264</v>
      </c>
      <c r="AD15" s="161">
        <v>12.243902439024392</v>
      </c>
      <c r="AE15" s="242">
        <f>AD15-AC15</f>
        <v>1.3491655969191285</v>
      </c>
    </row>
    <row r="16" spans="3:31" ht="15" customHeight="1">
      <c r="C16" s="221" t="s">
        <v>88</v>
      </c>
      <c r="D16" s="120">
        <v>9.5459090909091202</v>
      </c>
      <c r="E16" s="120">
        <v>9.4019999999999264</v>
      </c>
      <c r="F16" s="120">
        <v>9.6280909090909255</v>
      </c>
      <c r="G16" s="120">
        <v>9.6505454545454583</v>
      </c>
      <c r="H16" s="120">
        <f>E16-D16</f>
        <v>-0.14390909090919379</v>
      </c>
      <c r="I16" s="120">
        <f>F16-E16</f>
        <v>0.22609090909099905</v>
      </c>
      <c r="J16" s="120">
        <f>G16-F16</f>
        <v>2.2454545454532848E-2</v>
      </c>
      <c r="K16" s="120">
        <v>9.9124065769806009</v>
      </c>
      <c r="L16" s="120">
        <v>10.019522450818473</v>
      </c>
      <c r="M16" s="120">
        <v>9.6520191861364744</v>
      </c>
      <c r="N16" s="120">
        <f>L16-K16</f>
        <v>0.10711587383787169</v>
      </c>
      <c r="O16" s="120">
        <f>M16-L16</f>
        <v>-0.36750326468199823</v>
      </c>
      <c r="P16" s="120">
        <v>9.8303041543027003</v>
      </c>
      <c r="Q16" s="120">
        <v>9.9435736677116271</v>
      </c>
      <c r="R16" s="120">
        <v>9.4587725903614324</v>
      </c>
      <c r="S16" s="120">
        <f>Q16-P16</f>
        <v>0.11326951340892677</v>
      </c>
      <c r="T16" s="120">
        <f>R16-Q16</f>
        <v>-0.48480107735019473</v>
      </c>
      <c r="U16" s="120">
        <v>9.643354082753584</v>
      </c>
      <c r="V16" s="120">
        <v>9.7159684274438476</v>
      </c>
      <c r="W16" s="120">
        <v>9.4406446057326008</v>
      </c>
      <c r="X16" s="120">
        <f>V16-U16</f>
        <v>7.2614344690263621E-2</v>
      </c>
      <c r="Y16" s="120">
        <f>W16-V16</f>
        <v>-0.27532382171124681</v>
      </c>
      <c r="Z16" s="120">
        <v>9.2358988607946806</v>
      </c>
      <c r="AA16" s="120">
        <v>9.2865769969805072</v>
      </c>
      <c r="AB16" s="120">
        <f>AA16-Z16</f>
        <v>5.0678136185826617E-2</v>
      </c>
      <c r="AC16" s="120">
        <v>10.446366782006946</v>
      </c>
      <c r="AD16" s="120">
        <v>9.9465620328848825</v>
      </c>
      <c r="AE16" s="120">
        <f>AD16-AC16</f>
        <v>-0.49980474912206319</v>
      </c>
    </row>
    <row r="17" spans="3:31" ht="15" customHeight="1">
      <c r="C17" s="219" t="s">
        <v>170</v>
      </c>
      <c r="D17" s="173">
        <v>8.9225589225589204</v>
      </c>
      <c r="E17" s="173">
        <v>9.7369668246445471</v>
      </c>
      <c r="F17" s="173">
        <v>8.762917933130705</v>
      </c>
      <c r="G17" s="173">
        <v>9.2868852459016367</v>
      </c>
      <c r="H17" s="242">
        <f>E17-D17</f>
        <v>0.81440790208562674</v>
      </c>
      <c r="I17" s="242">
        <f>F17-E17</f>
        <v>-0.97404889151384211</v>
      </c>
      <c r="J17" s="242">
        <f>G17-F17</f>
        <v>0.52396731277093167</v>
      </c>
      <c r="K17" s="173">
        <v>10.623456790123456</v>
      </c>
      <c r="L17" s="173">
        <v>9.582191780821919</v>
      </c>
      <c r="M17" s="173">
        <v>7.9954751131221764</v>
      </c>
      <c r="N17" s="242">
        <f>L17-K17</f>
        <v>-1.0412650093015365</v>
      </c>
      <c r="O17" s="242">
        <f>M17-L17</f>
        <v>-1.5867166676997426</v>
      </c>
      <c r="P17" s="173">
        <v>8.9545454545454568</v>
      </c>
      <c r="Q17" s="173">
        <v>9.8642857142857139</v>
      </c>
      <c r="R17" s="173">
        <v>8.4251207729468618</v>
      </c>
      <c r="S17" s="242">
        <f>Q17-P17</f>
        <v>0.90974025974025707</v>
      </c>
      <c r="T17" s="242">
        <f>R17-Q17</f>
        <v>-1.4391649413388521</v>
      </c>
      <c r="U17" s="173">
        <v>8.8415094339622637</v>
      </c>
      <c r="V17" s="173">
        <v>10.049056603773586</v>
      </c>
      <c r="W17" s="173">
        <v>8.8940217391304461</v>
      </c>
      <c r="X17" s="242">
        <f>V17-U17</f>
        <v>1.2075471698113223</v>
      </c>
      <c r="Y17" s="242">
        <f>W17-V17</f>
        <v>-1.1550348646431399</v>
      </c>
      <c r="Z17" s="173">
        <v>10.234567901234566</v>
      </c>
      <c r="AA17" s="173">
        <v>9.2549019607843075</v>
      </c>
      <c r="AB17" s="242">
        <f>AA17-Z17</f>
        <v>-0.97966594045025879</v>
      </c>
      <c r="AC17" s="173">
        <v>11.349206349206348</v>
      </c>
      <c r="AD17" s="173">
        <v>9.1182795698924739</v>
      </c>
      <c r="AE17" s="242">
        <f>AD17-AC17</f>
        <v>-2.2309267793138741</v>
      </c>
    </row>
    <row r="18" spans="3:31" ht="15" customHeight="1">
      <c r="C18" s="219" t="s">
        <v>82</v>
      </c>
      <c r="D18" s="173">
        <v>8.9155844155844104</v>
      </c>
      <c r="E18" s="173">
        <v>9.8515205724508128</v>
      </c>
      <c r="F18" s="173">
        <v>10.528061224489806</v>
      </c>
      <c r="G18" s="173">
        <v>10.528712871287135</v>
      </c>
      <c r="H18" s="242">
        <f>E18-D18</f>
        <v>0.93593615686640241</v>
      </c>
      <c r="I18" s="242">
        <f>F18-E18</f>
        <v>0.67654065203899272</v>
      </c>
      <c r="J18" s="242">
        <f>G18-F18</f>
        <v>6.5164679732987452E-4</v>
      </c>
      <c r="K18" s="173">
        <v>10.557876414273288</v>
      </c>
      <c r="L18" s="173">
        <v>10.719314938154143</v>
      </c>
      <c r="M18" s="173">
        <v>8.6405433646812853</v>
      </c>
      <c r="N18" s="242">
        <f>L18-K18</f>
        <v>0.16143852388085556</v>
      </c>
      <c r="O18" s="242">
        <f>M18-L18</f>
        <v>-2.0787715734728582</v>
      </c>
      <c r="P18" s="173">
        <v>11.000000000000011</v>
      </c>
      <c r="Q18" s="173">
        <v>11.314332247556997</v>
      </c>
      <c r="R18" s="173">
        <v>8.3146417445482932</v>
      </c>
      <c r="S18" s="242">
        <f>Q18-P18</f>
        <v>0.31433224755698674</v>
      </c>
      <c r="T18" s="242">
        <f>R18-Q18</f>
        <v>-2.9996905030087042</v>
      </c>
      <c r="U18" s="173">
        <v>10.927097661623121</v>
      </c>
      <c r="V18" s="173">
        <v>11.315707620528769</v>
      </c>
      <c r="W18" s="173">
        <v>8.3441654357459409</v>
      </c>
      <c r="X18" s="242">
        <f>V18-U18</f>
        <v>0.38860995890564887</v>
      </c>
      <c r="Y18" s="242">
        <f>W18-V18</f>
        <v>-2.9715421847828285</v>
      </c>
      <c r="Z18" s="173">
        <v>10.902439024390242</v>
      </c>
      <c r="AA18" s="173">
        <v>9.0175438596491215</v>
      </c>
      <c r="AB18" s="242">
        <f>AA18-Z18</f>
        <v>-1.8848951647411205</v>
      </c>
      <c r="AC18" s="173">
        <v>11.362393162393158</v>
      </c>
      <c r="AD18" s="173">
        <v>8.2489959839357496</v>
      </c>
      <c r="AE18" s="242">
        <f>AD18-AC18</f>
        <v>-3.1133971784574079</v>
      </c>
    </row>
    <row r="19" spans="3:31" ht="15" customHeight="1">
      <c r="C19" s="216" t="s">
        <v>85</v>
      </c>
      <c r="D19" s="173">
        <v>9.2694300518134707</v>
      </c>
      <c r="E19" s="173">
        <v>9.9530685920577628</v>
      </c>
      <c r="F19" s="173">
        <v>10.963525835866257</v>
      </c>
      <c r="G19" s="173">
        <v>11.863468634686358</v>
      </c>
      <c r="H19" s="242">
        <f>E19-D19</f>
        <v>0.68363854024429216</v>
      </c>
      <c r="I19" s="242">
        <f>F19-E19</f>
        <v>1.010457243808494</v>
      </c>
      <c r="J19" s="242">
        <f>G19-F19</f>
        <v>0.89994279882010098</v>
      </c>
      <c r="K19" s="173">
        <v>10.758957654723128</v>
      </c>
      <c r="L19" s="173">
        <v>12.253378378378379</v>
      </c>
      <c r="M19" s="173">
        <v>8.6538461538461515</v>
      </c>
      <c r="N19" s="242">
        <f>L19-K19</f>
        <v>1.4944207236552511</v>
      </c>
      <c r="O19" s="242">
        <f>M19-L19</f>
        <v>-3.5995322245322274</v>
      </c>
      <c r="P19" s="173">
        <v>11.056410256410249</v>
      </c>
      <c r="Q19" s="173">
        <v>13.397590361445788</v>
      </c>
      <c r="R19" s="173">
        <v>8.1631578947368428</v>
      </c>
      <c r="S19" s="242">
        <f>Q19-P19</f>
        <v>2.341180105035539</v>
      </c>
      <c r="T19" s="242">
        <f>R19-Q19</f>
        <v>-5.2344324667089452</v>
      </c>
      <c r="U19" s="173">
        <v>11.0753768844221</v>
      </c>
      <c r="V19" s="173">
        <v>13.397590361445788</v>
      </c>
      <c r="W19" s="173">
        <v>8.175257731958764</v>
      </c>
      <c r="X19" s="242">
        <f>V19-U19</f>
        <v>2.3222134770236877</v>
      </c>
      <c r="Y19" s="242">
        <f>W19-V19</f>
        <v>-5.222332629487024</v>
      </c>
      <c r="Z19" s="173">
        <v>0</v>
      </c>
      <c r="AA19" s="173">
        <v>8.75</v>
      </c>
      <c r="AB19" s="242">
        <f>AA19-Z19</f>
        <v>8.75</v>
      </c>
      <c r="AC19" s="173">
        <v>13.397590361445788</v>
      </c>
      <c r="AD19" s="173">
        <v>7.9714285714285706</v>
      </c>
      <c r="AE19" s="242">
        <f>AD19-AC19</f>
        <v>-5.4261617900172174</v>
      </c>
    </row>
    <row r="20" spans="3:31" ht="15" customHeight="1">
      <c r="C20" s="216" t="s">
        <v>78</v>
      </c>
      <c r="D20" s="173">
        <v>8.4139194139194107</v>
      </c>
      <c r="E20" s="173">
        <v>8.92631578947368</v>
      </c>
      <c r="F20" s="173">
        <v>8.6678200692041596</v>
      </c>
      <c r="G20" s="173">
        <v>9.3287037037037024</v>
      </c>
      <c r="H20" s="243">
        <f>E20-D20</f>
        <v>0.51239637555426931</v>
      </c>
      <c r="I20" s="243">
        <f>F20-E20</f>
        <v>-0.25849572026952039</v>
      </c>
      <c r="J20" s="243">
        <f>G20-F20</f>
        <v>0.66088363449954279</v>
      </c>
      <c r="K20" s="173">
        <v>8.8939393939393963</v>
      </c>
      <c r="L20" s="173">
        <v>8.7467248908296984</v>
      </c>
      <c r="M20" s="173">
        <v>8.6055555555555472</v>
      </c>
      <c r="N20" s="243">
        <f>L20-K20</f>
        <v>-0.14721450310969786</v>
      </c>
      <c r="O20" s="243">
        <f>M20-L20</f>
        <v>-0.14116933527415121</v>
      </c>
      <c r="P20" s="173">
        <v>8.9653179190751491</v>
      </c>
      <c r="Q20" s="173">
        <v>9.3021582733813002</v>
      </c>
      <c r="R20" s="173">
        <v>8.0378787878787836</v>
      </c>
      <c r="S20" s="243">
        <f>Q20-P20</f>
        <v>0.33684035430615111</v>
      </c>
      <c r="T20" s="243">
        <f>R20-Q20</f>
        <v>-1.2642794855025166</v>
      </c>
      <c r="U20" s="173">
        <v>8.9531250000000053</v>
      </c>
      <c r="V20" s="173">
        <v>9.340000000000007</v>
      </c>
      <c r="W20" s="173">
        <v>8.0612244897959187</v>
      </c>
      <c r="X20" s="243">
        <f>V20-U20</f>
        <v>0.38687500000000163</v>
      </c>
      <c r="Y20" s="243">
        <f>W20-V20</f>
        <v>-1.2787755102040883</v>
      </c>
      <c r="Z20" s="173">
        <v>10.222222222222221</v>
      </c>
      <c r="AA20" s="173">
        <v>7.6428571428571423</v>
      </c>
      <c r="AB20" s="243">
        <f>AA20-Z20</f>
        <v>-2.5793650793650791</v>
      </c>
      <c r="AC20" s="173">
        <v>9.2196969696969742</v>
      </c>
      <c r="AD20" s="173">
        <v>8.0104166666666607</v>
      </c>
      <c r="AE20" s="243">
        <f>AD20-AC20</f>
        <v>-1.2092803030303134</v>
      </c>
    </row>
    <row r="21" spans="3:31" ht="15" customHeight="1">
      <c r="C21" s="216" t="s">
        <v>92</v>
      </c>
      <c r="D21" s="173" t="s">
        <v>94</v>
      </c>
      <c r="E21" s="173">
        <v>6.8946466809421914</v>
      </c>
      <c r="F21" s="173">
        <v>6.7626491155902819</v>
      </c>
      <c r="G21" s="173">
        <v>7.0329625051503895</v>
      </c>
      <c r="H21" s="242" t="s">
        <v>94</v>
      </c>
      <c r="I21" s="242">
        <f>F21-E21</f>
        <v>-0.13199756535190943</v>
      </c>
      <c r="J21" s="242">
        <f>G21-F21</f>
        <v>0.27031338956010753</v>
      </c>
      <c r="K21" s="173">
        <v>6.3452736318407963</v>
      </c>
      <c r="L21" s="173">
        <v>6.6496815286624198</v>
      </c>
      <c r="M21" s="173">
        <v>6.7915376676986563</v>
      </c>
      <c r="N21" s="242">
        <f>L21-K21</f>
        <v>0.3044078968216235</v>
      </c>
      <c r="O21" s="242">
        <f>M21-L21</f>
        <v>0.14185613903623651</v>
      </c>
      <c r="P21" s="173">
        <v>6.436770428015568</v>
      </c>
      <c r="Q21" s="173">
        <v>6.7883928571428518</v>
      </c>
      <c r="R21" s="173">
        <v>6.9671957671957685</v>
      </c>
      <c r="S21" s="242">
        <f>Q21-P21</f>
        <v>0.35162242912728381</v>
      </c>
      <c r="T21" s="242">
        <f>R21-Q21</f>
        <v>0.17880291005291671</v>
      </c>
      <c r="U21" s="173">
        <v>6.8071320944249063</v>
      </c>
      <c r="V21" s="173">
        <v>7.1610868510431827</v>
      </c>
      <c r="W21" s="173">
        <v>7.2166276346604299</v>
      </c>
      <c r="X21" s="242">
        <f>V21-U21</f>
        <v>0.35395475661827636</v>
      </c>
      <c r="Y21" s="242">
        <f>W21-V21</f>
        <v>5.5540783617247236E-2</v>
      </c>
      <c r="Z21" s="173">
        <v>7.4636441402908442</v>
      </c>
      <c r="AA21" s="173">
        <v>7.3983228511530337</v>
      </c>
      <c r="AB21" s="242">
        <f>AA21-Z21</f>
        <v>-6.5321289137810545E-2</v>
      </c>
      <c r="AC21" s="173">
        <v>6.4289276807980036</v>
      </c>
      <c r="AD21" s="173">
        <v>7.4015957446808498</v>
      </c>
      <c r="AE21" s="242">
        <f>AD21-AC21</f>
        <v>0.97266806388284621</v>
      </c>
    </row>
    <row r="22" spans="3:31" ht="15" customHeight="1">
      <c r="C22" s="219" t="s">
        <v>95</v>
      </c>
      <c r="D22" s="173">
        <v>6.8464566929133897</v>
      </c>
      <c r="E22" s="173">
        <v>6.6617412140575079</v>
      </c>
      <c r="F22" s="173">
        <v>6.5333076626877169</v>
      </c>
      <c r="G22" s="173">
        <v>6.8487824037706213</v>
      </c>
      <c r="H22" s="242">
        <f>E22-D22</f>
        <v>-0.1847154788558818</v>
      </c>
      <c r="I22" s="242">
        <f>F22-E22</f>
        <v>-0.12843355136979095</v>
      </c>
      <c r="J22" s="242">
        <f>G22-F22</f>
        <v>0.31547474108290441</v>
      </c>
      <c r="K22" s="173">
        <v>6.0213713268032061</v>
      </c>
      <c r="L22" s="173">
        <v>6.4642549526270514</v>
      </c>
      <c r="M22" s="173">
        <v>6.564027370478982</v>
      </c>
      <c r="N22" s="242">
        <f>L22-K22</f>
        <v>0.44288362582384533</v>
      </c>
      <c r="O22" s="242">
        <f>M22-L22</f>
        <v>9.9772417851930584E-2</v>
      </c>
      <c r="P22" s="173">
        <v>6.1448888888888868</v>
      </c>
      <c r="Q22" s="173">
        <v>6.6190476190476151</v>
      </c>
      <c r="R22" s="173">
        <v>6.7890466531440197</v>
      </c>
      <c r="S22" s="242">
        <f>Q22-P22</f>
        <v>0.47415873015872823</v>
      </c>
      <c r="T22" s="242">
        <f>R22-Q22</f>
        <v>0.1699990340964046</v>
      </c>
      <c r="U22" s="173">
        <v>6.5689493433395834</v>
      </c>
      <c r="V22" s="173">
        <v>6.9851714550509669</v>
      </c>
      <c r="W22" s="173">
        <v>7.0517726505346152</v>
      </c>
      <c r="X22" s="242">
        <f>V22-U22</f>
        <v>0.41622211171138357</v>
      </c>
      <c r="Y22" s="242">
        <f>W22-V22</f>
        <v>6.660119548364829E-2</v>
      </c>
      <c r="Z22" s="173">
        <v>7.2898193760262737</v>
      </c>
      <c r="AA22" s="173">
        <v>7.2580971659919005</v>
      </c>
      <c r="AB22" s="242">
        <f>AA22-Z22</f>
        <v>-3.1722210034373255E-2</v>
      </c>
      <c r="AC22" s="173">
        <v>6.2938388625592419</v>
      </c>
      <c r="AD22" s="173">
        <v>7.0493827160493874</v>
      </c>
      <c r="AE22" s="242">
        <f>AD22-AC22</f>
        <v>0.75554385349014552</v>
      </c>
    </row>
    <row r="23" spans="3:31" ht="15" customHeight="1">
      <c r="C23" s="216" t="s">
        <v>97</v>
      </c>
      <c r="D23" s="173" t="s">
        <v>94</v>
      </c>
      <c r="E23" s="173">
        <v>3.4437869822485192</v>
      </c>
      <c r="F23" s="173">
        <v>3.174698795180722</v>
      </c>
      <c r="G23" s="173">
        <v>3.0924369747899161</v>
      </c>
      <c r="H23" s="242" t="s">
        <v>94</v>
      </c>
      <c r="I23" s="242">
        <f>F23-E23</f>
        <v>-0.26908818706779725</v>
      </c>
      <c r="J23" s="242">
        <f>G23-F23</f>
        <v>-8.2261820390805873E-2</v>
      </c>
      <c r="K23" s="173">
        <v>3.2627118644067794</v>
      </c>
      <c r="L23" s="173">
        <v>3.17741935483871</v>
      </c>
      <c r="M23" s="173">
        <v>2.481481481481481</v>
      </c>
      <c r="N23" s="242">
        <f>L23-K23</f>
        <v>-8.5292509568069441E-2</v>
      </c>
      <c r="O23" s="242">
        <f>M23-L23</f>
        <v>-0.69593787335722901</v>
      </c>
      <c r="P23" s="173">
        <v>3.0515463917525758</v>
      </c>
      <c r="Q23" s="173">
        <v>3.2321428571428572</v>
      </c>
      <c r="R23" s="173">
        <v>2.682926829268292</v>
      </c>
      <c r="S23" s="242">
        <f>Q23-P23</f>
        <v>0.1805964653902814</v>
      </c>
      <c r="T23" s="242">
        <f>R23-Q23</f>
        <v>-0.54921602787456525</v>
      </c>
      <c r="U23" s="173">
        <v>3.2056737588652466</v>
      </c>
      <c r="V23" s="173">
        <v>3.2474226804123716</v>
      </c>
      <c r="W23" s="173">
        <v>2.9710144927536222</v>
      </c>
      <c r="X23" s="242">
        <f>V23-U23</f>
        <v>4.1748921547124951E-2</v>
      </c>
      <c r="Y23" s="242">
        <f>W23-V23</f>
        <v>-0.27640818765874942</v>
      </c>
      <c r="Z23" s="173">
        <v>3.1428571428571437</v>
      </c>
      <c r="AA23" s="173">
        <v>3.3235294117647061</v>
      </c>
      <c r="AB23" s="242">
        <f>AA23-Z23</f>
        <v>0.18067226890756238</v>
      </c>
      <c r="AC23" s="173">
        <v>3.7142857142857144</v>
      </c>
      <c r="AD23" s="173">
        <v>2.4827586206896548</v>
      </c>
      <c r="AE23" s="242">
        <f>AD23-AC23</f>
        <v>-1.2315270935960596</v>
      </c>
    </row>
    <row r="24" spans="3:31" ht="15" customHeight="1">
      <c r="C24" s="166" t="s">
        <v>220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spans="3:3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3:31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3:3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3:31">
      <c r="C28" s="18"/>
      <c r="D28" s="18"/>
      <c r="E28" s="18"/>
      <c r="F28" s="18"/>
      <c r="G28" s="18"/>
      <c r="H28" s="18"/>
      <c r="I28" s="87" t="s">
        <v>98</v>
      </c>
      <c r="J28" s="227"/>
      <c r="K28" s="18"/>
      <c r="L28" s="18"/>
      <c r="M28" s="18"/>
      <c r="N28" s="18"/>
      <c r="O28" s="18"/>
      <c r="P28" s="18"/>
    </row>
    <row r="29" spans="3:31">
      <c r="C29" s="18"/>
      <c r="D29" s="18"/>
      <c r="E29" s="18"/>
      <c r="F29" s="18"/>
      <c r="G29" s="18"/>
      <c r="H29" s="18"/>
      <c r="I29" s="87"/>
      <c r="J29" s="227"/>
      <c r="K29" s="18"/>
      <c r="L29" s="18"/>
      <c r="M29" s="18"/>
      <c r="N29" s="18"/>
      <c r="O29" s="18"/>
      <c r="P29" s="18"/>
    </row>
    <row r="30" spans="3:3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3:31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3:31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3:16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</sheetData>
  <sortState ref="C5:AE23">
    <sortCondition descending="1" ref="AA5:AA23"/>
  </sortState>
  <mergeCells count="3">
    <mergeCell ref="C3:AE3"/>
    <mergeCell ref="C24:AE24"/>
    <mergeCell ref="I28:I29"/>
  </mergeCells>
  <hyperlinks>
    <hyperlink ref="I28:I29" location="'GRAFICA estancia medi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>
      <selection activeCell="O34" sqref="O34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8"/>
      <c r="K35" s="18"/>
      <c r="L35" s="18"/>
      <c r="M35" s="18"/>
    </row>
    <row r="36" spans="10:13">
      <c r="J36" s="18"/>
      <c r="K36" s="18"/>
      <c r="L36" s="18"/>
      <c r="M36" s="18"/>
    </row>
    <row r="37" spans="10:13">
      <c r="J37" s="18"/>
      <c r="K37" s="18"/>
      <c r="L37" s="18"/>
      <c r="M37" s="18"/>
    </row>
    <row r="38" spans="10:13">
      <c r="J38" s="18"/>
      <c r="K38" s="18"/>
      <c r="L38" s="87" t="s">
        <v>71</v>
      </c>
      <c r="M38" s="18"/>
    </row>
    <row r="39" spans="10:13">
      <c r="J39" s="18"/>
      <c r="K39" s="18"/>
      <c r="L39" s="87"/>
      <c r="M39" s="18"/>
    </row>
    <row r="40" spans="10:13">
      <c r="J40" s="18"/>
      <c r="K40" s="18"/>
      <c r="L40" s="18"/>
      <c r="M40" s="18"/>
    </row>
    <row r="41" spans="10:13">
      <c r="J41" s="18"/>
      <c r="K41" s="18"/>
      <c r="L41" s="18"/>
      <c r="M41" s="18"/>
    </row>
  </sheetData>
  <mergeCells count="1">
    <mergeCell ref="L38:L39"/>
  </mergeCells>
  <hyperlinks>
    <hyperlink ref="L38:L39" location="'estancia medi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C5:AE16"/>
  <sheetViews>
    <sheetView showGridLines="0" zoomScaleNormal="100" workbookViewId="0"/>
  </sheetViews>
  <sheetFormatPr baseColWidth="10" defaultRowHeight="12.75"/>
  <cols>
    <col min="3" max="3" width="18.7109375" customWidth="1"/>
    <col min="4" max="10" width="9.7109375" customWidth="1"/>
    <col min="11" max="15" width="11.42578125" hidden="1" customWidth="1"/>
    <col min="16" max="20" width="9.7109375" hidden="1" customWidth="1"/>
    <col min="21" max="28" width="11.42578125" customWidth="1"/>
    <col min="29" max="30" width="13.85546875" hidden="1" customWidth="1"/>
    <col min="31" max="31" width="11.42578125" hidden="1" customWidth="1"/>
  </cols>
  <sheetData>
    <row r="5" spans="3:31" ht="36" customHeight="1">
      <c r="C5" s="167" t="s">
        <v>287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</row>
    <row r="6" spans="3:31" ht="30.75" customHeight="1">
      <c r="C6" s="244"/>
      <c r="D6" s="13">
        <v>2007</v>
      </c>
      <c r="E6" s="13">
        <v>2008</v>
      </c>
      <c r="F6" s="13">
        <v>2009</v>
      </c>
      <c r="G6" s="13">
        <v>2010</v>
      </c>
      <c r="H6" s="14" t="str">
        <f>actualizaciones!H7</f>
        <v>var.08/07</v>
      </c>
      <c r="I6" s="14" t="str">
        <f>actualizaciones!I7</f>
        <v>var.09/08</v>
      </c>
      <c r="J6" s="14" t="str">
        <f>actualizaciones!J7</f>
        <v>var.10/09</v>
      </c>
      <c r="K6" s="13" t="s">
        <v>158</v>
      </c>
      <c r="L6" s="13" t="s">
        <v>159</v>
      </c>
      <c r="M6" s="13" t="s">
        <v>115</v>
      </c>
      <c r="N6" s="14" t="s">
        <v>100</v>
      </c>
      <c r="O6" s="14" t="s">
        <v>140</v>
      </c>
      <c r="P6" s="13" t="s">
        <v>174</v>
      </c>
      <c r="Q6" s="13" t="s">
        <v>163</v>
      </c>
      <c r="R6" s="13" t="s">
        <v>116</v>
      </c>
      <c r="S6" s="14" t="s">
        <v>288</v>
      </c>
      <c r="T6" s="14" t="s">
        <v>184</v>
      </c>
      <c r="U6" s="13" t="s">
        <v>248</v>
      </c>
      <c r="V6" s="13" t="s">
        <v>223</v>
      </c>
      <c r="W6" s="13" t="s">
        <v>51</v>
      </c>
      <c r="X6" s="14" t="s">
        <v>289</v>
      </c>
      <c r="Y6" s="14" t="str">
        <f>actualizaciones!$AA$7</f>
        <v>Var.11/10</v>
      </c>
      <c r="Z6" s="14" t="s">
        <v>53</v>
      </c>
      <c r="AA6" s="14" t="s">
        <v>54</v>
      </c>
      <c r="AB6" s="14" t="s">
        <v>114</v>
      </c>
      <c r="AC6" s="13" t="str">
        <f>actualizaciones!$Y$7</f>
        <v>I trimestre 2010</v>
      </c>
      <c r="AD6" s="13" t="str">
        <f>actualizaciones!$Z$7</f>
        <v>I trimestre 2011</v>
      </c>
      <c r="AE6" s="14" t="str">
        <f>actualizaciones!$AA$7</f>
        <v>Var.11/10</v>
      </c>
    </row>
    <row r="7" spans="3:31" ht="15" customHeight="1">
      <c r="C7" s="49" t="s">
        <v>290</v>
      </c>
      <c r="D7" s="110">
        <f>SUM(D8,D10,D12)</f>
        <v>37.172727272727307</v>
      </c>
      <c r="E7" s="110">
        <f>SUM(E8,E10,E12)</f>
        <v>37.1</v>
      </c>
      <c r="F7" s="110">
        <f>SUM(F8,F10,F12)</f>
        <v>38.136363636363633</v>
      </c>
      <c r="G7" s="110">
        <f>SUM(G8,G10,G12)</f>
        <v>38.909090909090907</v>
      </c>
      <c r="H7" s="70">
        <f>E7/D7-1</f>
        <v>-1.9564685742243793E-3</v>
      </c>
      <c r="I7" s="70">
        <f t="shared" ref="I7:J8" si="0">F7/E7-1</f>
        <v>2.7934329821122095E-2</v>
      </c>
      <c r="J7" s="70">
        <f t="shared" si="0"/>
        <v>2.0262216924910703E-2</v>
      </c>
      <c r="K7" s="110">
        <f>SUM(K8,K10,K12)</f>
        <v>35.21674140508221</v>
      </c>
      <c r="L7" s="110">
        <f>SUM(L8,L10,L12)</f>
        <v>36.101516744255896</v>
      </c>
      <c r="M7" s="110">
        <f t="shared" ref="M7" si="1">SUM(M8,M10,M12)</f>
        <v>35.803806281912422</v>
      </c>
      <c r="N7" s="70">
        <f>L7/K7-1</f>
        <v>2.5123714002852182E-2</v>
      </c>
      <c r="O7" s="70">
        <f>M7/L7-1</f>
        <v>-8.2464807352129466E-3</v>
      </c>
      <c r="P7" s="110">
        <f>SUM(P8,P10,P12)</f>
        <v>37.258902077151333</v>
      </c>
      <c r="Q7" s="110">
        <f>SUM(Q8,Q10,Q12)</f>
        <v>36.843075788309051</v>
      </c>
      <c r="R7" s="110">
        <f>SUM(R8,R10,R12)</f>
        <v>35.768072289156621</v>
      </c>
      <c r="S7" s="70">
        <f>Q7/P7-1</f>
        <v>-1.1160454701033329E-2</v>
      </c>
      <c r="T7" s="70">
        <f>R7/Q7-1</f>
        <v>-2.9177897777295403E-2</v>
      </c>
      <c r="U7" s="110">
        <f>SUM(U8,U10,U12)</f>
        <v>39.021115586476263</v>
      </c>
      <c r="V7" s="110">
        <f>SUM(V8,V10,V12)</f>
        <v>39.550698239222832</v>
      </c>
      <c r="W7" s="110">
        <f>SUM(W8,W10,W12)</f>
        <v>38.208881781276915</v>
      </c>
      <c r="X7" s="70">
        <f>V7/U7-1</f>
        <v>1.3571694319526539E-2</v>
      </c>
      <c r="Y7" s="70">
        <f>W7/V7-1</f>
        <v>-3.3926492266455721E-2</v>
      </c>
      <c r="Z7" s="110">
        <f>SUM(Z8,Z10,Z12)</f>
        <v>43.178660739094191</v>
      </c>
      <c r="AA7" s="110">
        <f>SUM(AA8,AA10,AA12)</f>
        <v>41.065056272303046</v>
      </c>
      <c r="AB7" s="110">
        <f>AA7/Z7-1</f>
        <v>-4.8950208983148835E-2</v>
      </c>
      <c r="AC7" s="110">
        <f t="shared" ref="AC7:AD7" si="2">SUM(AC8,AC10,AC12)</f>
        <v>35.363321799307961</v>
      </c>
      <c r="AD7" s="110">
        <f t="shared" si="2"/>
        <v>33.557548579970103</v>
      </c>
      <c r="AE7" s="70">
        <f>AD7/AC7-1</f>
        <v>-5.1063450135874877E-2</v>
      </c>
    </row>
    <row r="8" spans="3:31" ht="15" customHeight="1">
      <c r="C8" s="245" t="s">
        <v>291</v>
      </c>
      <c r="D8" s="246">
        <v>34.363636363636402</v>
      </c>
      <c r="E8" s="246">
        <v>34.200000000000003</v>
      </c>
      <c r="F8" s="246">
        <v>35.281818181818181</v>
      </c>
      <c r="G8" s="246">
        <v>36.209090909090911</v>
      </c>
      <c r="H8" s="247">
        <f>E8/D8-1</f>
        <v>-4.7619047619058552E-3</v>
      </c>
      <c r="I8" s="247">
        <f t="shared" si="0"/>
        <v>3.1632110579478789E-2</v>
      </c>
      <c r="J8" s="247">
        <f t="shared" si="0"/>
        <v>2.6281886111826802E-2</v>
      </c>
      <c r="K8" s="246">
        <v>32.286995515695068</v>
      </c>
      <c r="L8" s="246">
        <v>33.398408169394806</v>
      </c>
      <c r="M8" s="246">
        <v>33.034194646449016</v>
      </c>
      <c r="N8" s="247">
        <f>L8/K8-1</f>
        <v>3.4422919690977993E-2</v>
      </c>
      <c r="O8" s="247">
        <f>M8/L8-1</f>
        <v>-1.0905116228848932E-2</v>
      </c>
      <c r="P8" s="246">
        <v>34.347181008902076</v>
      </c>
      <c r="Q8" s="246">
        <v>34.279918864097361</v>
      </c>
      <c r="R8" s="246">
        <v>32.868975903614455</v>
      </c>
      <c r="S8" s="247">
        <f>Q8/P8-1</f>
        <v>-1.9583017537095904E-3</v>
      </c>
      <c r="T8" s="247">
        <f>R8/Q8-1</f>
        <v>-4.1159460326513186E-2</v>
      </c>
      <c r="U8" s="246">
        <v>36.091785670694499</v>
      </c>
      <c r="V8" s="246">
        <v>36.794171220400727</v>
      </c>
      <c r="W8" s="246">
        <v>35.33029892975766</v>
      </c>
      <c r="X8" s="247">
        <f>V8/U8-1</f>
        <v>1.9461091676507003E-2</v>
      </c>
      <c r="Y8" s="247">
        <f>W8/V8-1</f>
        <v>-3.9785439978368475E-2</v>
      </c>
      <c r="Z8" s="246">
        <v>40.261183662128367</v>
      </c>
      <c r="AA8" s="246">
        <v>38.320065879769423</v>
      </c>
      <c r="AB8" s="246">
        <f t="shared" ref="AB8:AB15" si="3">AA8/Z8-1</f>
        <v>-4.8213132496272237E-2</v>
      </c>
      <c r="AC8" s="246">
        <v>32.906574394463668</v>
      </c>
      <c r="AD8" s="246">
        <v>30.642750373692078</v>
      </c>
      <c r="AE8" s="247">
        <f>AD8/AC8-1</f>
        <v>-6.8795493375708672E-2</v>
      </c>
    </row>
    <row r="9" spans="3:31" ht="15" customHeight="1">
      <c r="C9" s="248" t="s">
        <v>292</v>
      </c>
      <c r="D9" s="106">
        <v>5.5276712328767204</v>
      </c>
      <c r="E9" s="106">
        <v>5.556684051605826</v>
      </c>
      <c r="F9" s="106">
        <v>5.8538106861947261</v>
      </c>
      <c r="G9" s="106">
        <v>5.8549374500931606</v>
      </c>
      <c r="H9" s="249">
        <f>E9-D9</f>
        <v>2.9012818729105661E-2</v>
      </c>
      <c r="I9" s="249">
        <f>F9-E9</f>
        <v>0.2971266345889001</v>
      </c>
      <c r="J9" s="249">
        <f t="shared" ref="J9" si="4">G9-F9</f>
        <v>1.1267638984344686E-3</v>
      </c>
      <c r="K9" s="106">
        <v>6.1106796116504913</v>
      </c>
      <c r="L9" s="106">
        <v>6.0763358778625909</v>
      </c>
      <c r="M9" s="106">
        <v>6.0722772277227621</v>
      </c>
      <c r="N9" s="249">
        <f>L9-K9</f>
        <v>-3.4343733787900455E-2</v>
      </c>
      <c r="O9" s="249">
        <f>M9-L9</f>
        <v>-4.0586501398287567E-3</v>
      </c>
      <c r="P9" s="106">
        <v>5.9737742303306689</v>
      </c>
      <c r="Q9" s="106">
        <v>5.8795871559632964</v>
      </c>
      <c r="R9" s="106">
        <v>5.9030120481927773</v>
      </c>
      <c r="S9" s="249">
        <f>Q9-P9</f>
        <v>-9.4187074367372503E-2</v>
      </c>
      <c r="T9" s="249">
        <f>R9-Q9</f>
        <v>2.3424892229480854E-2</v>
      </c>
      <c r="U9" s="106">
        <v>5.79950142450142</v>
      </c>
      <c r="V9" s="106">
        <v>5.7904861839804171</v>
      </c>
      <c r="W9" s="106">
        <v>6.0676911818514396</v>
      </c>
      <c r="X9" s="249">
        <f>V9-U9</f>
        <v>-9.0152405210028874E-3</v>
      </c>
      <c r="Y9" s="249">
        <f>W9-V9</f>
        <v>0.27720499787102248</v>
      </c>
      <c r="Z9" s="106">
        <v>5.6046511627907005</v>
      </c>
      <c r="AA9" s="106">
        <v>6.1303692539562959</v>
      </c>
      <c r="AB9" s="106">
        <f t="shared" si="3"/>
        <v>9.3800323320002432E-2</v>
      </c>
      <c r="AC9" s="106">
        <v>6.2373453318335184</v>
      </c>
      <c r="AD9" s="106">
        <v>6.216216216216214</v>
      </c>
      <c r="AE9" s="249">
        <f>AD9-AC9</f>
        <v>-2.112911561730435E-2</v>
      </c>
    </row>
    <row r="10" spans="3:31" ht="15" customHeight="1">
      <c r="C10" s="245" t="s">
        <v>293</v>
      </c>
      <c r="D10" s="246">
        <v>1.6454545454545499</v>
      </c>
      <c r="E10" s="246">
        <v>1.7636363636363637</v>
      </c>
      <c r="F10" s="246">
        <v>1.7454545454545454</v>
      </c>
      <c r="G10" s="246">
        <v>1.6181818181818182</v>
      </c>
      <c r="H10" s="247">
        <f t="shared" ref="H10:J15" si="5">E10/D10-1</f>
        <v>7.1823204419886544E-2</v>
      </c>
      <c r="I10" s="247">
        <f t="shared" si="5"/>
        <v>-1.0309278350515538E-2</v>
      </c>
      <c r="J10" s="247">
        <f t="shared" si="5"/>
        <v>-7.291666666666663E-2</v>
      </c>
      <c r="K10" s="246">
        <v>1.7339312406576981</v>
      </c>
      <c r="L10" s="246">
        <v>1.5918306051959754</v>
      </c>
      <c r="M10" s="246">
        <v>1.5936871421940275</v>
      </c>
      <c r="N10" s="247">
        <f>L10/K10-1</f>
        <v>-8.1952866486114218E-2</v>
      </c>
      <c r="O10" s="247">
        <f>M10/L10-1</f>
        <v>1.1662905537763724E-3</v>
      </c>
      <c r="P10" s="246">
        <v>1.7247774480712166</v>
      </c>
      <c r="Q10" s="246">
        <v>1.5489581412502305</v>
      </c>
      <c r="R10" s="246">
        <v>1.6378012048192772</v>
      </c>
      <c r="S10" s="247">
        <f>Q10/P10-1</f>
        <v>-0.10193738735255453</v>
      </c>
      <c r="T10" s="247">
        <f>R10/Q10-1</f>
        <v>5.7356658777969027E-2</v>
      </c>
      <c r="U10" s="246">
        <v>1.8552422799951178</v>
      </c>
      <c r="V10" s="246">
        <v>1.6636308439587129</v>
      </c>
      <c r="W10" s="246">
        <v>1.6730225119940951</v>
      </c>
      <c r="X10" s="247">
        <f>V10/U10-1</f>
        <v>-0.10328108522672796</v>
      </c>
      <c r="Y10" s="247">
        <f>W10/V10-1</f>
        <v>5.6452836694433906E-3</v>
      </c>
      <c r="Z10" s="246">
        <v>1.639344262295082</v>
      </c>
      <c r="AA10" s="246">
        <v>1.5920944276695033</v>
      </c>
      <c r="AB10" s="246">
        <f t="shared" si="3"/>
        <v>-2.8822399121603004E-2</v>
      </c>
      <c r="AC10" s="246">
        <v>1.6262975778546713</v>
      </c>
      <c r="AD10" s="246">
        <v>1.7189835575485799</v>
      </c>
      <c r="AE10" s="247">
        <f>AD10/AC10-1</f>
        <v>5.6992017301148001E-2</v>
      </c>
    </row>
    <row r="11" spans="3:31" ht="15" customHeight="1">
      <c r="C11" s="248" t="s">
        <v>294</v>
      </c>
      <c r="D11" s="106">
        <v>6.4909090909090903</v>
      </c>
      <c r="E11" s="106">
        <v>6.7865168539325804</v>
      </c>
      <c r="F11" s="106">
        <v>6.9939759036144569</v>
      </c>
      <c r="G11" s="106">
        <v>8.317880794701983</v>
      </c>
      <c r="H11" s="249">
        <f>E11-D11</f>
        <v>0.29560776302349012</v>
      </c>
      <c r="I11" s="249">
        <f t="shared" ref="I11:J11" si="6">F11-E11</f>
        <v>0.20745904968187645</v>
      </c>
      <c r="J11" s="249">
        <f t="shared" si="6"/>
        <v>1.3239048910875262</v>
      </c>
      <c r="K11" s="106">
        <v>7.2330097087378675</v>
      </c>
      <c r="L11" s="106">
        <v>8.8314606741573005</v>
      </c>
      <c r="M11" s="106">
        <v>7.5747126436781613</v>
      </c>
      <c r="N11" s="249">
        <f>L11-K11</f>
        <v>1.598450965419433</v>
      </c>
      <c r="O11" s="249">
        <f>M11-L11</f>
        <v>-1.2567480304791392</v>
      </c>
      <c r="P11" s="106">
        <v>6.9358974358974361</v>
      </c>
      <c r="Q11" s="106">
        <v>9.1176470588235254</v>
      </c>
      <c r="R11" s="106">
        <v>6.9589041095890405</v>
      </c>
      <c r="S11" s="249">
        <f>Q11-P11</f>
        <v>2.1817496229260893</v>
      </c>
      <c r="T11" s="249">
        <f>R11-Q11</f>
        <v>-2.158742949234485</v>
      </c>
      <c r="U11" s="106">
        <v>7.0305343511450396</v>
      </c>
      <c r="V11" s="106">
        <v>8.1739130434782563</v>
      </c>
      <c r="W11" s="106">
        <v>7.452991452991454</v>
      </c>
      <c r="X11" s="249">
        <f>V11-U11</f>
        <v>1.1433786923332168</v>
      </c>
      <c r="Y11" s="249">
        <f>W11-V11</f>
        <v>-0.72092159048680227</v>
      </c>
      <c r="Z11" s="106">
        <v>6.8269230769230775</v>
      </c>
      <c r="AA11" s="106">
        <v>8.6226415094339632</v>
      </c>
      <c r="AB11" s="106">
        <f t="shared" si="3"/>
        <v>0.26303481264948192</v>
      </c>
      <c r="AC11" s="106">
        <v>8.6829268292682933</v>
      </c>
      <c r="AD11" s="106">
        <v>7.2162162162162158</v>
      </c>
      <c r="AE11" s="249">
        <f>AD11-AC11</f>
        <v>-1.4667106130520775</v>
      </c>
    </row>
    <row r="12" spans="3:31" ht="15" customHeight="1">
      <c r="C12" s="245" t="s">
        <v>295</v>
      </c>
      <c r="D12" s="246">
        <v>1.16363636363636</v>
      </c>
      <c r="E12" s="246">
        <v>1.1363636363636365</v>
      </c>
      <c r="F12" s="246">
        <v>1.1090909090909091</v>
      </c>
      <c r="G12" s="246">
        <v>1.0818181818181818</v>
      </c>
      <c r="H12" s="247">
        <f t="shared" si="5"/>
        <v>-2.3437499999996891E-2</v>
      </c>
      <c r="I12" s="247">
        <f t="shared" si="5"/>
        <v>-2.4000000000000021E-2</v>
      </c>
      <c r="J12" s="247">
        <f t="shared" si="5"/>
        <v>-2.4590163934426257E-2</v>
      </c>
      <c r="K12" s="246">
        <v>1.195814648729447</v>
      </c>
      <c r="L12" s="246">
        <v>1.1112779696651149</v>
      </c>
      <c r="M12" s="246">
        <v>1.1759244932693795</v>
      </c>
      <c r="N12" s="247">
        <f>L12/K12-1</f>
        <v>-7.0693797867547703E-2</v>
      </c>
      <c r="O12" s="247">
        <f>M12/L12-1</f>
        <v>5.8173135227134853E-2</v>
      </c>
      <c r="P12" s="246">
        <v>1.1869436201780414</v>
      </c>
      <c r="Q12" s="246">
        <v>1.0141987829614605</v>
      </c>
      <c r="R12" s="246">
        <v>1.2612951807228916</v>
      </c>
      <c r="S12" s="247">
        <f>Q12/P12-1</f>
        <v>-0.14553752535496944</v>
      </c>
      <c r="T12" s="247">
        <f>R12/Q12-1</f>
        <v>0.24363704819277099</v>
      </c>
      <c r="U12" s="246">
        <v>1.0740876357866471</v>
      </c>
      <c r="V12" s="246">
        <v>1.0928961748633881</v>
      </c>
      <c r="W12" s="246">
        <v>1.2055603395251568</v>
      </c>
      <c r="X12" s="247">
        <f>V12/U12-1</f>
        <v>1.7511177347242946E-2</v>
      </c>
      <c r="Y12" s="247">
        <f>W12/V12-1</f>
        <v>0.10308771066551836</v>
      </c>
      <c r="Z12" s="246">
        <v>1.2781328146707418</v>
      </c>
      <c r="AA12" s="246">
        <v>1.152895964864123</v>
      </c>
      <c r="AB12" s="246">
        <f t="shared" si="3"/>
        <v>-9.7984222272613275E-2</v>
      </c>
      <c r="AC12" s="246">
        <v>0.83044982698961933</v>
      </c>
      <c r="AD12" s="246">
        <v>1.195814648729447</v>
      </c>
      <c r="AE12" s="247">
        <f>AD12/AC12-1</f>
        <v>0.4399601395117092</v>
      </c>
    </row>
    <row r="13" spans="3:31" ht="15" customHeight="1">
      <c r="C13" s="248" t="s">
        <v>296</v>
      </c>
      <c r="D13" s="106">
        <v>18.117647058823501</v>
      </c>
      <c r="E13" s="106">
        <v>12.990384615384615</v>
      </c>
      <c r="F13" s="106">
        <v>13.919999999999996</v>
      </c>
      <c r="G13" s="106">
        <v>19.163265306122451</v>
      </c>
      <c r="H13" s="249">
        <f>E13-D13</f>
        <v>-5.1272624434388856</v>
      </c>
      <c r="I13" s="249">
        <f t="shared" ref="I13:J13" si="7">F13-E13</f>
        <v>0.9296153846153814</v>
      </c>
      <c r="J13" s="249">
        <f t="shared" si="7"/>
        <v>5.2432653061224546</v>
      </c>
      <c r="K13" s="106">
        <v>12.757575757575758</v>
      </c>
      <c r="L13" s="106">
        <v>22.218749999999996</v>
      </c>
      <c r="M13" s="106">
        <v>20.50847457627118</v>
      </c>
      <c r="N13" s="249">
        <f>L13-K13</f>
        <v>9.4611742424242387</v>
      </c>
      <c r="O13" s="249">
        <f>M13-L13</f>
        <v>-1.7102754237288167</v>
      </c>
      <c r="P13" s="106">
        <v>13.884615384615387</v>
      </c>
      <c r="Q13" s="106">
        <v>26.847826086956527</v>
      </c>
      <c r="R13" s="106">
        <v>19.890909090909091</v>
      </c>
      <c r="S13" s="249">
        <f>Q13-P13</f>
        <v>12.96321070234114</v>
      </c>
      <c r="T13" s="249">
        <f>R13-Q13</f>
        <v>-6.9569169960474362</v>
      </c>
      <c r="U13" s="106">
        <v>11.88732394366197</v>
      </c>
      <c r="V13" s="106">
        <v>21.197368421052641</v>
      </c>
      <c r="W13" s="106">
        <v>17.402439024390244</v>
      </c>
      <c r="X13" s="249">
        <f>V13-U13</f>
        <v>9.3100444773906705</v>
      </c>
      <c r="Y13" s="249">
        <f>W13-V13</f>
        <v>-3.7949293966623969</v>
      </c>
      <c r="Z13" s="106">
        <v>13.947368421052628</v>
      </c>
      <c r="AA13" s="106">
        <v>12.527777777777779</v>
      </c>
      <c r="AB13" s="106">
        <f t="shared" si="3"/>
        <v>-0.10178197064989492</v>
      </c>
      <c r="AC13" s="106">
        <v>19.210526315789476</v>
      </c>
      <c r="AD13" s="106">
        <v>23.307692307692307</v>
      </c>
      <c r="AE13" s="249">
        <f>AD13-AC13</f>
        <v>4.0971659919028305</v>
      </c>
    </row>
    <row r="14" spans="3:31" ht="15" customHeight="1">
      <c r="C14" s="206" t="s">
        <v>297</v>
      </c>
      <c r="D14" s="44">
        <v>54.218181818181797</v>
      </c>
      <c r="E14" s="44">
        <v>54.4</v>
      </c>
      <c r="F14" s="44">
        <v>56.245454545454542</v>
      </c>
      <c r="G14" s="44">
        <v>54.981818181818184</v>
      </c>
      <c r="H14" s="97">
        <f t="shared" si="5"/>
        <v>3.3534540576798388E-3</v>
      </c>
      <c r="I14" s="97">
        <f t="shared" si="5"/>
        <v>3.3923796791443861E-2</v>
      </c>
      <c r="J14" s="97">
        <f t="shared" si="5"/>
        <v>-2.2466461936317961E-2</v>
      </c>
      <c r="K14" s="44">
        <v>57.15994020926756</v>
      </c>
      <c r="L14" s="44">
        <v>58.68749061420634</v>
      </c>
      <c r="M14" s="44">
        <v>56.08850379080922</v>
      </c>
      <c r="N14" s="97">
        <f>L14/K14-1</f>
        <v>2.6724142806068052E-2</v>
      </c>
      <c r="O14" s="97">
        <f>M14/L14-1</f>
        <v>-4.4285192571651533E-2</v>
      </c>
      <c r="P14" s="44">
        <v>56.454005934718104</v>
      </c>
      <c r="Q14" s="44">
        <v>57.624930850082983</v>
      </c>
      <c r="R14" s="44">
        <v>55.38403614457831</v>
      </c>
      <c r="S14" s="97">
        <f>Q14/P14-1</f>
        <v>2.0741219262967903E-2</v>
      </c>
      <c r="T14" s="97">
        <f>R14/Q14-1</f>
        <v>-3.8887590361445845E-2</v>
      </c>
      <c r="U14" s="44">
        <v>55.071402416697183</v>
      </c>
      <c r="V14" s="44">
        <v>54.851244687310263</v>
      </c>
      <c r="W14" s="44">
        <v>54.250215278632055</v>
      </c>
      <c r="X14" s="97">
        <f>V14/U14-1</f>
        <v>-3.9976779185882938E-3</v>
      </c>
      <c r="Y14" s="97">
        <f>W14/V14-1</f>
        <v>-1.0957443392661137E-2</v>
      </c>
      <c r="Z14" s="44">
        <v>51.09752709085857</v>
      </c>
      <c r="AA14" s="44">
        <v>53.060664287674996</v>
      </c>
      <c r="AB14" s="44">
        <f t="shared" si="3"/>
        <v>3.8419416918664018E-2</v>
      </c>
      <c r="AC14" s="44">
        <v>58.927335640138409</v>
      </c>
      <c r="AD14" s="44">
        <v>58.931240657698055</v>
      </c>
      <c r="AE14" s="97">
        <f>AD14/AC14-1</f>
        <v>6.6268354359300119E-5</v>
      </c>
    </row>
    <row r="15" spans="3:31" ht="15" customHeight="1">
      <c r="C15" s="250" t="s">
        <v>150</v>
      </c>
      <c r="D15" s="106">
        <v>8.6090909090909093</v>
      </c>
      <c r="E15" s="106">
        <v>8.5</v>
      </c>
      <c r="F15" s="106">
        <v>5.6181818181818182</v>
      </c>
      <c r="G15" s="106">
        <v>6.1090909090909093</v>
      </c>
      <c r="H15" s="251">
        <f t="shared" si="5"/>
        <v>-1.2671594508975703E-2</v>
      </c>
      <c r="I15" s="251">
        <f t="shared" si="5"/>
        <v>-0.33903743315508017</v>
      </c>
      <c r="J15" s="251">
        <f t="shared" si="5"/>
        <v>8.737864077669899E-2</v>
      </c>
      <c r="K15" s="106">
        <v>7.623318385650224</v>
      </c>
      <c r="L15" s="106">
        <v>5.2109926415377688</v>
      </c>
      <c r="M15" s="106">
        <v>8.1076899272783542</v>
      </c>
      <c r="N15" s="251">
        <f>L15/K15-1</f>
        <v>-0.31644037702181027</v>
      </c>
      <c r="O15" s="251">
        <f>M15/L15-1</f>
        <v>0.55588205261517465</v>
      </c>
      <c r="P15" s="106">
        <v>6.2870919881305634</v>
      </c>
      <c r="Q15" s="106">
        <v>5.5319933616079657</v>
      </c>
      <c r="R15" s="106">
        <v>8.8478915662650603</v>
      </c>
      <c r="S15" s="251">
        <f>Q15/P15-1</f>
        <v>-0.1201030027790515</v>
      </c>
      <c r="T15" s="251">
        <f>R15/Q15-1</f>
        <v>0.59940386546184743</v>
      </c>
      <c r="U15" s="106">
        <v>5.9074819968265588</v>
      </c>
      <c r="V15" s="106">
        <v>5.5980570734669097</v>
      </c>
      <c r="W15" s="106">
        <v>7.5409029400910317</v>
      </c>
      <c r="X15" s="251">
        <f>V15/U15-1</f>
        <v>-5.2378479278628154E-2</v>
      </c>
      <c r="Y15" s="251">
        <f>W15/V15-1</f>
        <v>0.34705717378849554</v>
      </c>
      <c r="Z15" s="106">
        <v>5.7238121700472355</v>
      </c>
      <c r="AA15" s="106">
        <v>5.8742794400219598</v>
      </c>
      <c r="AB15" s="106">
        <f t="shared" si="3"/>
        <v>2.6287946827137532E-2</v>
      </c>
      <c r="AC15" s="106">
        <v>5.7093425605536332</v>
      </c>
      <c r="AD15" s="106">
        <v>7.5112107623318387</v>
      </c>
      <c r="AE15" s="251">
        <f>AD15/AC15-1</f>
        <v>0.31559994564478866</v>
      </c>
    </row>
    <row r="16" spans="3:31" ht="15" customHeight="1">
      <c r="C16" s="252" t="s">
        <v>298</v>
      </c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</row>
  </sheetData>
  <mergeCells count="2">
    <mergeCell ref="C5:AE5"/>
    <mergeCell ref="C16:AE1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9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B2:AG217"/>
  <sheetViews>
    <sheetView showGridLines="0" view="pageBreakPreview" topLeftCell="C1" zoomScale="60" zoomScaleNormal="100" workbookViewId="0">
      <selection activeCell="AF33" sqref="AF33"/>
    </sheetView>
  </sheetViews>
  <sheetFormatPr baseColWidth="10" defaultRowHeight="12.75"/>
  <cols>
    <col min="1" max="1" width="5.28515625" style="253" customWidth="1"/>
    <col min="2" max="2" width="16.42578125" style="253" customWidth="1"/>
    <col min="3" max="3" width="49" style="253" bestFit="1" customWidth="1"/>
    <col min="4" max="4" width="9.7109375" style="253" customWidth="1"/>
    <col min="5" max="5" width="15.7109375" style="253" customWidth="1"/>
    <col min="6" max="6" width="9.7109375" style="253" customWidth="1"/>
    <col min="7" max="7" width="13.85546875" style="253" customWidth="1"/>
    <col min="8" max="8" width="9.7109375" style="253" customWidth="1"/>
    <col min="9" max="9" width="13.140625" style="253" customWidth="1"/>
    <col min="10" max="10" width="9.7109375" style="253" customWidth="1"/>
    <col min="11" max="11" width="13.7109375" style="253" customWidth="1"/>
    <col min="12" max="12" width="16.140625" style="253" customWidth="1"/>
    <col min="13" max="13" width="11.140625" style="253" hidden="1" customWidth="1"/>
    <col min="14" max="14" width="14.7109375" style="253" customWidth="1"/>
    <col min="15" max="15" width="16.85546875" style="253" customWidth="1"/>
    <col min="16" max="16" width="12" style="253" customWidth="1"/>
    <col min="17" max="19" width="11.42578125" style="253" customWidth="1"/>
    <col min="20" max="20" width="12.85546875" style="253" bestFit="1" customWidth="1"/>
    <col min="21" max="28" width="11.42578125" customWidth="1"/>
    <col min="29" max="29" width="13.85546875" hidden="1" customWidth="1"/>
    <col min="30" max="30" width="14.85546875" style="253" hidden="1" customWidth="1"/>
    <col min="31" max="31" width="11.42578125" style="253" hidden="1" customWidth="1"/>
    <col min="32" max="32" width="23.5703125" style="253" customWidth="1"/>
    <col min="33" max="33" width="22.5703125" style="253" customWidth="1"/>
    <col min="34" max="271" width="11.42578125" style="253"/>
    <col min="272" max="272" width="5.28515625" style="253" customWidth="1"/>
    <col min="273" max="273" width="57" style="253" bestFit="1" customWidth="1"/>
    <col min="274" max="276" width="10.7109375" style="253" customWidth="1"/>
    <col min="277" max="527" width="11.42578125" style="253"/>
    <col min="528" max="528" width="5.28515625" style="253" customWidth="1"/>
    <col min="529" max="529" width="57" style="253" bestFit="1" customWidth="1"/>
    <col min="530" max="532" width="10.7109375" style="253" customWidth="1"/>
    <col min="533" max="783" width="11.42578125" style="253"/>
    <col min="784" max="784" width="5.28515625" style="253" customWidth="1"/>
    <col min="785" max="785" width="57" style="253" bestFit="1" customWidth="1"/>
    <col min="786" max="788" width="10.7109375" style="253" customWidth="1"/>
    <col min="789" max="1039" width="11.42578125" style="253"/>
    <col min="1040" max="1040" width="5.28515625" style="253" customWidth="1"/>
    <col min="1041" max="1041" width="57" style="253" bestFit="1" customWidth="1"/>
    <col min="1042" max="1044" width="10.7109375" style="253" customWidth="1"/>
    <col min="1045" max="1295" width="11.42578125" style="253"/>
    <col min="1296" max="1296" width="5.28515625" style="253" customWidth="1"/>
    <col min="1297" max="1297" width="57" style="253" bestFit="1" customWidth="1"/>
    <col min="1298" max="1300" width="10.7109375" style="253" customWidth="1"/>
    <col min="1301" max="1551" width="11.42578125" style="253"/>
    <col min="1552" max="1552" width="5.28515625" style="253" customWidth="1"/>
    <col min="1553" max="1553" width="57" style="253" bestFit="1" customWidth="1"/>
    <col min="1554" max="1556" width="10.7109375" style="253" customWidth="1"/>
    <col min="1557" max="1807" width="11.42578125" style="253"/>
    <col min="1808" max="1808" width="5.28515625" style="253" customWidth="1"/>
    <col min="1809" max="1809" width="57" style="253" bestFit="1" customWidth="1"/>
    <col min="1810" max="1812" width="10.7109375" style="253" customWidth="1"/>
    <col min="1813" max="2063" width="11.42578125" style="253"/>
    <col min="2064" max="2064" width="5.28515625" style="253" customWidth="1"/>
    <col min="2065" max="2065" width="57" style="253" bestFit="1" customWidth="1"/>
    <col min="2066" max="2068" width="10.7109375" style="253" customWidth="1"/>
    <col min="2069" max="2319" width="11.42578125" style="253"/>
    <col min="2320" max="2320" width="5.28515625" style="253" customWidth="1"/>
    <col min="2321" max="2321" width="57" style="253" bestFit="1" customWidth="1"/>
    <col min="2322" max="2324" width="10.7109375" style="253" customWidth="1"/>
    <col min="2325" max="2575" width="11.42578125" style="253"/>
    <col min="2576" max="2576" width="5.28515625" style="253" customWidth="1"/>
    <col min="2577" max="2577" width="57" style="253" bestFit="1" customWidth="1"/>
    <col min="2578" max="2580" width="10.7109375" style="253" customWidth="1"/>
    <col min="2581" max="2831" width="11.42578125" style="253"/>
    <col min="2832" max="2832" width="5.28515625" style="253" customWidth="1"/>
    <col min="2833" max="2833" width="57" style="253" bestFit="1" customWidth="1"/>
    <col min="2834" max="2836" width="10.7109375" style="253" customWidth="1"/>
    <col min="2837" max="3087" width="11.42578125" style="253"/>
    <col min="3088" max="3088" width="5.28515625" style="253" customWidth="1"/>
    <col min="3089" max="3089" width="57" style="253" bestFit="1" customWidth="1"/>
    <col min="3090" max="3092" width="10.7109375" style="253" customWidth="1"/>
    <col min="3093" max="3343" width="11.42578125" style="253"/>
    <col min="3344" max="3344" width="5.28515625" style="253" customWidth="1"/>
    <col min="3345" max="3345" width="57" style="253" bestFit="1" customWidth="1"/>
    <col min="3346" max="3348" width="10.7109375" style="253" customWidth="1"/>
    <col min="3349" max="3599" width="11.42578125" style="253"/>
    <col min="3600" max="3600" width="5.28515625" style="253" customWidth="1"/>
    <col min="3601" max="3601" width="57" style="253" bestFit="1" customWidth="1"/>
    <col min="3602" max="3604" width="10.7109375" style="253" customWidth="1"/>
    <col min="3605" max="3855" width="11.42578125" style="253"/>
    <col min="3856" max="3856" width="5.28515625" style="253" customWidth="1"/>
    <col min="3857" max="3857" width="57" style="253" bestFit="1" customWidth="1"/>
    <col min="3858" max="3860" width="10.7109375" style="253" customWidth="1"/>
    <col min="3861" max="4111" width="11.42578125" style="253"/>
    <col min="4112" max="4112" width="5.28515625" style="253" customWidth="1"/>
    <col min="4113" max="4113" width="57" style="253" bestFit="1" customWidth="1"/>
    <col min="4114" max="4116" width="10.7109375" style="253" customWidth="1"/>
    <col min="4117" max="4367" width="11.42578125" style="253"/>
    <col min="4368" max="4368" width="5.28515625" style="253" customWidth="1"/>
    <col min="4369" max="4369" width="57" style="253" bestFit="1" customWidth="1"/>
    <col min="4370" max="4372" width="10.7109375" style="253" customWidth="1"/>
    <col min="4373" max="4623" width="11.42578125" style="253"/>
    <col min="4624" max="4624" width="5.28515625" style="253" customWidth="1"/>
    <col min="4625" max="4625" width="57" style="253" bestFit="1" customWidth="1"/>
    <col min="4626" max="4628" width="10.7109375" style="253" customWidth="1"/>
    <col min="4629" max="4879" width="11.42578125" style="253"/>
    <col min="4880" max="4880" width="5.28515625" style="253" customWidth="1"/>
    <col min="4881" max="4881" width="57" style="253" bestFit="1" customWidth="1"/>
    <col min="4882" max="4884" width="10.7109375" style="253" customWidth="1"/>
    <col min="4885" max="5135" width="11.42578125" style="253"/>
    <col min="5136" max="5136" width="5.28515625" style="253" customWidth="1"/>
    <col min="5137" max="5137" width="57" style="253" bestFit="1" customWidth="1"/>
    <col min="5138" max="5140" width="10.7109375" style="253" customWidth="1"/>
    <col min="5141" max="5391" width="11.42578125" style="253"/>
    <col min="5392" max="5392" width="5.28515625" style="253" customWidth="1"/>
    <col min="5393" max="5393" width="57" style="253" bestFit="1" customWidth="1"/>
    <col min="5394" max="5396" width="10.7109375" style="253" customWidth="1"/>
    <col min="5397" max="5647" width="11.42578125" style="253"/>
    <col min="5648" max="5648" width="5.28515625" style="253" customWidth="1"/>
    <col min="5649" max="5649" width="57" style="253" bestFit="1" customWidth="1"/>
    <col min="5650" max="5652" width="10.7109375" style="253" customWidth="1"/>
    <col min="5653" max="5903" width="11.42578125" style="253"/>
    <col min="5904" max="5904" width="5.28515625" style="253" customWidth="1"/>
    <col min="5905" max="5905" width="57" style="253" bestFit="1" customWidth="1"/>
    <col min="5906" max="5908" width="10.7109375" style="253" customWidth="1"/>
    <col min="5909" max="6159" width="11.42578125" style="253"/>
    <col min="6160" max="6160" width="5.28515625" style="253" customWidth="1"/>
    <col min="6161" max="6161" width="57" style="253" bestFit="1" customWidth="1"/>
    <col min="6162" max="6164" width="10.7109375" style="253" customWidth="1"/>
    <col min="6165" max="6415" width="11.42578125" style="253"/>
    <col min="6416" max="6416" width="5.28515625" style="253" customWidth="1"/>
    <col min="6417" max="6417" width="57" style="253" bestFit="1" customWidth="1"/>
    <col min="6418" max="6420" width="10.7109375" style="253" customWidth="1"/>
    <col min="6421" max="6671" width="11.42578125" style="253"/>
    <col min="6672" max="6672" width="5.28515625" style="253" customWidth="1"/>
    <col min="6673" max="6673" width="57" style="253" bestFit="1" customWidth="1"/>
    <col min="6674" max="6676" width="10.7109375" style="253" customWidth="1"/>
    <col min="6677" max="6927" width="11.42578125" style="253"/>
    <col min="6928" max="6928" width="5.28515625" style="253" customWidth="1"/>
    <col min="6929" max="6929" width="57" style="253" bestFit="1" customWidth="1"/>
    <col min="6930" max="6932" width="10.7109375" style="253" customWidth="1"/>
    <col min="6933" max="7183" width="11.42578125" style="253"/>
    <col min="7184" max="7184" width="5.28515625" style="253" customWidth="1"/>
    <col min="7185" max="7185" width="57" style="253" bestFit="1" customWidth="1"/>
    <col min="7186" max="7188" width="10.7109375" style="253" customWidth="1"/>
    <col min="7189" max="7439" width="11.42578125" style="253"/>
    <col min="7440" max="7440" width="5.28515625" style="253" customWidth="1"/>
    <col min="7441" max="7441" width="57" style="253" bestFit="1" customWidth="1"/>
    <col min="7442" max="7444" width="10.7109375" style="253" customWidth="1"/>
    <col min="7445" max="7695" width="11.42578125" style="253"/>
    <col min="7696" max="7696" width="5.28515625" style="253" customWidth="1"/>
    <col min="7697" max="7697" width="57" style="253" bestFit="1" customWidth="1"/>
    <col min="7698" max="7700" width="10.7109375" style="253" customWidth="1"/>
    <col min="7701" max="7951" width="11.42578125" style="253"/>
    <col min="7952" max="7952" width="5.28515625" style="253" customWidth="1"/>
    <col min="7953" max="7953" width="57" style="253" bestFit="1" customWidth="1"/>
    <col min="7954" max="7956" width="10.7109375" style="253" customWidth="1"/>
    <col min="7957" max="8207" width="11.42578125" style="253"/>
    <col min="8208" max="8208" width="5.28515625" style="253" customWidth="1"/>
    <col min="8209" max="8209" width="57" style="253" bestFit="1" customWidth="1"/>
    <col min="8210" max="8212" width="10.7109375" style="253" customWidth="1"/>
    <col min="8213" max="8463" width="11.42578125" style="253"/>
    <col min="8464" max="8464" width="5.28515625" style="253" customWidth="1"/>
    <col min="8465" max="8465" width="57" style="253" bestFit="1" customWidth="1"/>
    <col min="8466" max="8468" width="10.7109375" style="253" customWidth="1"/>
    <col min="8469" max="8719" width="11.42578125" style="253"/>
    <col min="8720" max="8720" width="5.28515625" style="253" customWidth="1"/>
    <col min="8721" max="8721" width="57" style="253" bestFit="1" customWidth="1"/>
    <col min="8722" max="8724" width="10.7109375" style="253" customWidth="1"/>
    <col min="8725" max="8975" width="11.42578125" style="253"/>
    <col min="8976" max="8976" width="5.28515625" style="253" customWidth="1"/>
    <col min="8977" max="8977" width="57" style="253" bestFit="1" customWidth="1"/>
    <col min="8978" max="8980" width="10.7109375" style="253" customWidth="1"/>
    <col min="8981" max="9231" width="11.42578125" style="253"/>
    <col min="9232" max="9232" width="5.28515625" style="253" customWidth="1"/>
    <col min="9233" max="9233" width="57" style="253" bestFit="1" customWidth="1"/>
    <col min="9234" max="9236" width="10.7109375" style="253" customWidth="1"/>
    <col min="9237" max="9487" width="11.42578125" style="253"/>
    <col min="9488" max="9488" width="5.28515625" style="253" customWidth="1"/>
    <col min="9489" max="9489" width="57" style="253" bestFit="1" customWidth="1"/>
    <col min="9490" max="9492" width="10.7109375" style="253" customWidth="1"/>
    <col min="9493" max="9743" width="11.42578125" style="253"/>
    <col min="9744" max="9744" width="5.28515625" style="253" customWidth="1"/>
    <col min="9745" max="9745" width="57" style="253" bestFit="1" customWidth="1"/>
    <col min="9746" max="9748" width="10.7109375" style="253" customWidth="1"/>
    <col min="9749" max="9999" width="11.42578125" style="253"/>
    <col min="10000" max="10000" width="5.28515625" style="253" customWidth="1"/>
    <col min="10001" max="10001" width="57" style="253" bestFit="1" customWidth="1"/>
    <col min="10002" max="10004" width="10.7109375" style="253" customWidth="1"/>
    <col min="10005" max="10255" width="11.42578125" style="253"/>
    <col min="10256" max="10256" width="5.28515625" style="253" customWidth="1"/>
    <col min="10257" max="10257" width="57" style="253" bestFit="1" customWidth="1"/>
    <col min="10258" max="10260" width="10.7109375" style="253" customWidth="1"/>
    <col min="10261" max="10511" width="11.42578125" style="253"/>
    <col min="10512" max="10512" width="5.28515625" style="253" customWidth="1"/>
    <col min="10513" max="10513" width="57" style="253" bestFit="1" customWidth="1"/>
    <col min="10514" max="10516" width="10.7109375" style="253" customWidth="1"/>
    <col min="10517" max="10767" width="11.42578125" style="253"/>
    <col min="10768" max="10768" width="5.28515625" style="253" customWidth="1"/>
    <col min="10769" max="10769" width="57" style="253" bestFit="1" customWidth="1"/>
    <col min="10770" max="10772" width="10.7109375" style="253" customWidth="1"/>
    <col min="10773" max="11023" width="11.42578125" style="253"/>
    <col min="11024" max="11024" width="5.28515625" style="253" customWidth="1"/>
    <col min="11025" max="11025" width="57" style="253" bestFit="1" customWidth="1"/>
    <col min="11026" max="11028" width="10.7109375" style="253" customWidth="1"/>
    <col min="11029" max="11279" width="11.42578125" style="253"/>
    <col min="11280" max="11280" width="5.28515625" style="253" customWidth="1"/>
    <col min="11281" max="11281" width="57" style="253" bestFit="1" customWidth="1"/>
    <col min="11282" max="11284" width="10.7109375" style="253" customWidth="1"/>
    <col min="11285" max="11535" width="11.42578125" style="253"/>
    <col min="11536" max="11536" width="5.28515625" style="253" customWidth="1"/>
    <col min="11537" max="11537" width="57" style="253" bestFit="1" customWidth="1"/>
    <col min="11538" max="11540" width="10.7109375" style="253" customWidth="1"/>
    <col min="11541" max="11791" width="11.42578125" style="253"/>
    <col min="11792" max="11792" width="5.28515625" style="253" customWidth="1"/>
    <col min="11793" max="11793" width="57" style="253" bestFit="1" customWidth="1"/>
    <col min="11794" max="11796" width="10.7109375" style="253" customWidth="1"/>
    <col min="11797" max="12047" width="11.42578125" style="253"/>
    <col min="12048" max="12048" width="5.28515625" style="253" customWidth="1"/>
    <col min="12049" max="12049" width="57" style="253" bestFit="1" customWidth="1"/>
    <col min="12050" max="12052" width="10.7109375" style="253" customWidth="1"/>
    <col min="12053" max="12303" width="11.42578125" style="253"/>
    <col min="12304" max="12304" width="5.28515625" style="253" customWidth="1"/>
    <col min="12305" max="12305" width="57" style="253" bestFit="1" customWidth="1"/>
    <col min="12306" max="12308" width="10.7109375" style="253" customWidth="1"/>
    <col min="12309" max="12559" width="11.42578125" style="253"/>
    <col min="12560" max="12560" width="5.28515625" style="253" customWidth="1"/>
    <col min="12561" max="12561" width="57" style="253" bestFit="1" customWidth="1"/>
    <col min="12562" max="12564" width="10.7109375" style="253" customWidth="1"/>
    <col min="12565" max="12815" width="11.42578125" style="253"/>
    <col min="12816" max="12816" width="5.28515625" style="253" customWidth="1"/>
    <col min="12817" max="12817" width="57" style="253" bestFit="1" customWidth="1"/>
    <col min="12818" max="12820" width="10.7109375" style="253" customWidth="1"/>
    <col min="12821" max="13071" width="11.42578125" style="253"/>
    <col min="13072" max="13072" width="5.28515625" style="253" customWidth="1"/>
    <col min="13073" max="13073" width="57" style="253" bestFit="1" customWidth="1"/>
    <col min="13074" max="13076" width="10.7109375" style="253" customWidth="1"/>
    <col min="13077" max="13327" width="11.42578125" style="253"/>
    <col min="13328" max="13328" width="5.28515625" style="253" customWidth="1"/>
    <col min="13329" max="13329" width="57" style="253" bestFit="1" customWidth="1"/>
    <col min="13330" max="13332" width="10.7109375" style="253" customWidth="1"/>
    <col min="13333" max="13583" width="11.42578125" style="253"/>
    <col min="13584" max="13584" width="5.28515625" style="253" customWidth="1"/>
    <col min="13585" max="13585" width="57" style="253" bestFit="1" customWidth="1"/>
    <col min="13586" max="13588" width="10.7109375" style="253" customWidth="1"/>
    <col min="13589" max="13839" width="11.42578125" style="253"/>
    <col min="13840" max="13840" width="5.28515625" style="253" customWidth="1"/>
    <col min="13841" max="13841" width="57" style="253" bestFit="1" customWidth="1"/>
    <col min="13842" max="13844" width="10.7109375" style="253" customWidth="1"/>
    <col min="13845" max="14095" width="11.42578125" style="253"/>
    <col min="14096" max="14096" width="5.28515625" style="253" customWidth="1"/>
    <col min="14097" max="14097" width="57" style="253" bestFit="1" customWidth="1"/>
    <col min="14098" max="14100" width="10.7109375" style="253" customWidth="1"/>
    <col min="14101" max="14351" width="11.42578125" style="253"/>
    <col min="14352" max="14352" width="5.28515625" style="253" customWidth="1"/>
    <col min="14353" max="14353" width="57" style="253" bestFit="1" customWidth="1"/>
    <col min="14354" max="14356" width="10.7109375" style="253" customWidth="1"/>
    <col min="14357" max="14607" width="11.42578125" style="253"/>
    <col min="14608" max="14608" width="5.28515625" style="253" customWidth="1"/>
    <col min="14609" max="14609" width="57" style="253" bestFit="1" customWidth="1"/>
    <col min="14610" max="14612" width="10.7109375" style="253" customWidth="1"/>
    <col min="14613" max="14863" width="11.42578125" style="253"/>
    <col min="14864" max="14864" width="5.28515625" style="253" customWidth="1"/>
    <col min="14865" max="14865" width="57" style="253" bestFit="1" customWidth="1"/>
    <col min="14866" max="14868" width="10.7109375" style="253" customWidth="1"/>
    <col min="14869" max="15119" width="11.42578125" style="253"/>
    <col min="15120" max="15120" width="5.28515625" style="253" customWidth="1"/>
    <col min="15121" max="15121" width="57" style="253" bestFit="1" customWidth="1"/>
    <col min="15122" max="15124" width="10.7109375" style="253" customWidth="1"/>
    <col min="15125" max="15375" width="11.42578125" style="253"/>
    <col min="15376" max="15376" width="5.28515625" style="253" customWidth="1"/>
    <col min="15377" max="15377" width="57" style="253" bestFit="1" customWidth="1"/>
    <col min="15378" max="15380" width="10.7109375" style="253" customWidth="1"/>
    <col min="15381" max="15631" width="11.42578125" style="253"/>
    <col min="15632" max="15632" width="5.28515625" style="253" customWidth="1"/>
    <col min="15633" max="15633" width="57" style="253" bestFit="1" customWidth="1"/>
    <col min="15634" max="15636" width="10.7109375" style="253" customWidth="1"/>
    <col min="15637" max="15887" width="11.42578125" style="253"/>
    <col min="15888" max="15888" width="5.28515625" style="253" customWidth="1"/>
    <col min="15889" max="15889" width="57" style="253" bestFit="1" customWidth="1"/>
    <col min="15890" max="15892" width="10.7109375" style="253" customWidth="1"/>
    <col min="15893" max="16143" width="11.42578125" style="253"/>
    <col min="16144" max="16144" width="5.28515625" style="253" customWidth="1"/>
    <col min="16145" max="16145" width="57" style="253" bestFit="1" customWidth="1"/>
    <col min="16146" max="16148" width="10.7109375" style="253" customWidth="1"/>
    <col min="16149" max="16384" width="11.42578125" style="253"/>
  </cols>
  <sheetData>
    <row r="2" spans="3:31" ht="53.25" customHeight="1"/>
    <row r="3" spans="3:31" ht="18" customHeight="1">
      <c r="C3" s="167" t="s">
        <v>299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</row>
    <row r="4" spans="3:31" ht="26.25" customHeight="1">
      <c r="C4" s="244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actualizaciones!$AA$7</f>
        <v>Var.11/10</v>
      </c>
    </row>
    <row r="5" spans="3:31" ht="15" customHeight="1">
      <c r="C5" s="250" t="s">
        <v>300</v>
      </c>
      <c r="D5" s="106">
        <v>39.681818181818201</v>
      </c>
      <c r="E5" s="106">
        <v>41.263636363636365</v>
      </c>
      <c r="F5" s="106">
        <v>43.900000000000006</v>
      </c>
      <c r="G5" s="106">
        <v>44.645454545454541</v>
      </c>
      <c r="H5" s="254">
        <f t="shared" ref="H5:J8" si="0">E5/D5-1</f>
        <v>3.9862542955326097E-2</v>
      </c>
      <c r="I5" s="254">
        <f t="shared" si="0"/>
        <v>6.3890724829257728E-2</v>
      </c>
      <c r="J5" s="254">
        <f>G5/F5-1</f>
        <v>1.6980741354317486E-2</v>
      </c>
      <c r="K5" s="255">
        <v>44.275037369207773</v>
      </c>
      <c r="L5" s="255">
        <v>43.084547229313714</v>
      </c>
      <c r="M5" s="106">
        <v>45.164784155964725</v>
      </c>
      <c r="N5" s="254">
        <f t="shared" ref="N5:O8" si="1">L5/K5-1</f>
        <v>-2.6888518014487661E-2</v>
      </c>
      <c r="O5" s="254">
        <f t="shared" si="1"/>
        <v>4.8282668855242461E-2</v>
      </c>
      <c r="P5" s="255">
        <v>44.120919881305639</v>
      </c>
      <c r="Q5" s="255">
        <v>41.766549880140147</v>
      </c>
      <c r="R5" s="255">
        <v>45.7078313253012</v>
      </c>
      <c r="S5" s="254">
        <f t="shared" ref="S5:T8" si="2">Q5/P5-1</f>
        <v>-5.3361761438774025E-2</v>
      </c>
      <c r="T5" s="254">
        <f t="shared" si="2"/>
        <v>9.4364544269794237E-2</v>
      </c>
      <c r="U5" s="255">
        <v>43.708043451727079</v>
      </c>
      <c r="V5" s="255">
        <v>43.922282938676382</v>
      </c>
      <c r="W5" s="255">
        <v>47.521220322302867</v>
      </c>
      <c r="X5" s="254">
        <f t="shared" ref="X5:Y8" si="3">V5/U5-1</f>
        <v>4.9016032297559686E-3</v>
      </c>
      <c r="Y5" s="254">
        <f t="shared" si="3"/>
        <v>8.1938759618922052E-2</v>
      </c>
      <c r="Z5" s="255">
        <v>46.262850791886635</v>
      </c>
      <c r="AA5" s="255">
        <v>50.425473510842707</v>
      </c>
      <c r="AB5" s="254">
        <f>AA5/Z5-1</f>
        <v>8.9977652645783168E-2</v>
      </c>
      <c r="AC5" s="106">
        <v>41.660899653979243</v>
      </c>
      <c r="AD5" s="106">
        <v>43.385650224215247</v>
      </c>
      <c r="AE5" s="254">
        <f>AD5/AC5-1</f>
        <v>4.1399743754003682E-2</v>
      </c>
    </row>
    <row r="6" spans="3:31" ht="15" customHeight="1">
      <c r="C6" s="250" t="s">
        <v>301</v>
      </c>
      <c r="D6" s="106">
        <v>53.845454545454501</v>
      </c>
      <c r="E6" s="106">
        <v>55.354545454545452</v>
      </c>
      <c r="F6" s="106">
        <v>54.327272727272728</v>
      </c>
      <c r="G6" s="106">
        <v>54.381818181818183</v>
      </c>
      <c r="H6" s="254">
        <f t="shared" si="0"/>
        <v>2.8026338004390361E-2</v>
      </c>
      <c r="I6" s="254">
        <f t="shared" si="0"/>
        <v>-1.8558055509935834E-2</v>
      </c>
      <c r="J6" s="254">
        <f t="shared" si="0"/>
        <v>1.0040160642570406E-3</v>
      </c>
      <c r="K6" s="255">
        <v>52.795216741405085</v>
      </c>
      <c r="L6" s="255">
        <v>55.924312959903887</v>
      </c>
      <c r="M6" s="106">
        <v>52.54525762030017</v>
      </c>
      <c r="N6" s="254">
        <f t="shared" si="1"/>
        <v>5.9268555214487595E-2</v>
      </c>
      <c r="O6" s="254">
        <f t="shared" si="1"/>
        <v>-6.0421937450110486E-2</v>
      </c>
      <c r="P6" s="255">
        <v>53.431008902077153</v>
      </c>
      <c r="Q6" s="255">
        <v>57.053291536050153</v>
      </c>
      <c r="R6" s="255">
        <v>50.941265060240966</v>
      </c>
      <c r="S6" s="254">
        <f t="shared" si="2"/>
        <v>6.7793640966270052E-2</v>
      </c>
      <c r="T6" s="254">
        <f t="shared" si="2"/>
        <v>-0.10712837614193027</v>
      </c>
      <c r="U6" s="255">
        <v>54.119370194068104</v>
      </c>
      <c r="V6" s="255">
        <v>55.009107468123858</v>
      </c>
      <c r="W6" s="255">
        <v>49.698609915118709</v>
      </c>
      <c r="X6" s="254">
        <f t="shared" si="3"/>
        <v>1.6440273988134413E-2</v>
      </c>
      <c r="Y6" s="254">
        <f t="shared" si="3"/>
        <v>-9.6538515119199531E-2</v>
      </c>
      <c r="Z6" s="255">
        <v>52.820227841066966</v>
      </c>
      <c r="AA6" s="255">
        <v>47.817732637935769</v>
      </c>
      <c r="AB6" s="254">
        <f>AA6/Z6-1</f>
        <v>-9.4707944429611612E-2</v>
      </c>
      <c r="AC6" s="106">
        <v>57.404844290657437</v>
      </c>
      <c r="AD6" s="106">
        <v>53.176382660687594</v>
      </c>
      <c r="AE6" s="254">
        <f>AD6/AC6-1</f>
        <v>-7.3660362330396856E-2</v>
      </c>
    </row>
    <row r="7" spans="3:31" ht="15" customHeight="1">
      <c r="C7" s="250" t="s">
        <v>302</v>
      </c>
      <c r="D7" s="106">
        <v>2.2999999999999998</v>
      </c>
      <c r="E7" s="106">
        <v>1.0363636363636364</v>
      </c>
      <c r="F7" s="106">
        <v>0.81818181818181823</v>
      </c>
      <c r="G7" s="106">
        <v>0.46363636363636362</v>
      </c>
      <c r="H7" s="254">
        <f t="shared" si="0"/>
        <v>-0.54940711462450587</v>
      </c>
      <c r="I7" s="254">
        <f t="shared" si="0"/>
        <v>-0.21052631578947367</v>
      </c>
      <c r="J7" s="254">
        <f t="shared" si="0"/>
        <v>-0.43333333333333335</v>
      </c>
      <c r="K7" s="255">
        <v>0.83707025411061287</v>
      </c>
      <c r="L7" s="255">
        <v>0.540621714972218</v>
      </c>
      <c r="M7" s="106">
        <v>0.63438031873742839</v>
      </c>
      <c r="N7" s="254">
        <f t="shared" si="1"/>
        <v>-0.35415012979211813</v>
      </c>
      <c r="O7" s="254">
        <f t="shared" si="1"/>
        <v>0.17342737290903787</v>
      </c>
      <c r="P7" s="255">
        <v>0.76038575667655783</v>
      </c>
      <c r="Q7" s="255">
        <v>0.60851926977687631</v>
      </c>
      <c r="R7" s="255">
        <v>1.0730421686746987</v>
      </c>
      <c r="S7" s="254">
        <f t="shared" si="2"/>
        <v>-0.19972295057636169</v>
      </c>
      <c r="T7" s="254">
        <f t="shared" si="2"/>
        <v>0.76336596385542133</v>
      </c>
      <c r="U7" s="255">
        <v>0.91541559868180156</v>
      </c>
      <c r="V7" s="255">
        <v>0.53430479659987862</v>
      </c>
      <c r="W7" s="255">
        <v>0.94722598105548039</v>
      </c>
      <c r="X7" s="254">
        <f t="shared" si="3"/>
        <v>-0.41632544019429263</v>
      </c>
      <c r="Y7" s="254">
        <f t="shared" si="3"/>
        <v>0.77281953499815459</v>
      </c>
      <c r="Z7" s="255">
        <v>0.47235343150875242</v>
      </c>
      <c r="AA7" s="255">
        <v>0.74114740598407902</v>
      </c>
      <c r="AB7" s="254">
        <f>AA7/Z7-1</f>
        <v>0.56905265537452965</v>
      </c>
      <c r="AC7" s="106">
        <v>0.38062283737024222</v>
      </c>
      <c r="AD7" s="106">
        <v>1.0089686098654709</v>
      </c>
      <c r="AE7" s="254">
        <f>AD7/AC7-1</f>
        <v>1.6508357113738281</v>
      </c>
    </row>
    <row r="8" spans="3:31" ht="15" customHeight="1">
      <c r="C8" s="250" t="s">
        <v>66</v>
      </c>
      <c r="D8" s="106">
        <v>4.1727272727272702</v>
      </c>
      <c r="E8" s="106">
        <v>2.3454545454545452</v>
      </c>
      <c r="F8" s="106">
        <v>0.95454545454545459</v>
      </c>
      <c r="G8" s="106">
        <v>0.50909090909090904</v>
      </c>
      <c r="H8" s="254">
        <f t="shared" si="0"/>
        <v>-0.43790849673202581</v>
      </c>
      <c r="I8" s="254">
        <f t="shared" si="0"/>
        <v>-0.59302325581395343</v>
      </c>
      <c r="J8" s="254">
        <f t="shared" si="0"/>
        <v>-0.46666666666666679</v>
      </c>
      <c r="K8" s="255">
        <v>2.0926756352765321</v>
      </c>
      <c r="L8" s="255">
        <v>0.45051809581018171</v>
      </c>
      <c r="M8" s="106">
        <v>1.6555779049976791</v>
      </c>
      <c r="N8" s="254">
        <f t="shared" si="1"/>
        <v>-0.78471670993070597</v>
      </c>
      <c r="O8" s="254">
        <f t="shared" si="1"/>
        <v>2.6748310897931815</v>
      </c>
      <c r="P8" s="255">
        <v>1.6876854599406528</v>
      </c>
      <c r="Q8" s="255">
        <v>0.5716393140328232</v>
      </c>
      <c r="R8" s="255">
        <v>2.2778614457831323</v>
      </c>
      <c r="S8" s="254">
        <f t="shared" si="2"/>
        <v>-0.66128800205879312</v>
      </c>
      <c r="T8" s="254">
        <f t="shared" si="2"/>
        <v>2.9847879420909438</v>
      </c>
      <c r="U8" s="255">
        <v>1.2571707555230074</v>
      </c>
      <c r="V8" s="255">
        <v>0.53430479659987862</v>
      </c>
      <c r="W8" s="255">
        <v>1.8329437815229426</v>
      </c>
      <c r="X8" s="254">
        <f t="shared" si="3"/>
        <v>-0.57499425256865966</v>
      </c>
      <c r="Y8" s="254">
        <f t="shared" si="3"/>
        <v>2.4305209183730523</v>
      </c>
      <c r="Z8" s="255">
        <v>0.44456793553764934</v>
      </c>
      <c r="AA8" s="255">
        <v>1.0156464452374416</v>
      </c>
      <c r="AB8" s="254">
        <f>AA8/Z8-1</f>
        <v>1.2845697227559705</v>
      </c>
      <c r="AC8" s="106">
        <v>0.55363321799307963</v>
      </c>
      <c r="AD8" s="106">
        <v>2.4289985052316889</v>
      </c>
      <c r="AE8" s="254">
        <f>AD8/AC8-1</f>
        <v>3.3873785500747378</v>
      </c>
    </row>
    <row r="9" spans="3:31" ht="15" customHeight="1">
      <c r="C9" s="252" t="s">
        <v>298</v>
      </c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</row>
    <row r="10" spans="3:31"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Q10" s="257"/>
      <c r="R10" s="257"/>
      <c r="AD10"/>
    </row>
    <row r="11" spans="3:31">
      <c r="AD11"/>
    </row>
    <row r="12" spans="3:31" ht="18" customHeight="1">
      <c r="C12" s="167" t="s">
        <v>303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U12" s="253"/>
      <c r="V12" s="253"/>
      <c r="W12" s="253"/>
      <c r="X12" s="253"/>
      <c r="Y12" s="253"/>
      <c r="Z12" s="253"/>
      <c r="AA12" s="253"/>
      <c r="AB12" s="253"/>
      <c r="AD12"/>
    </row>
    <row r="13" spans="3:31" ht="15" customHeight="1">
      <c r="C13" s="244"/>
      <c r="D13" s="13">
        <f>actualizaciones!$C$7</f>
        <v>2009</v>
      </c>
      <c r="E13" s="13" t="s">
        <v>304</v>
      </c>
      <c r="F13" s="14" t="str">
        <f>actualizaciones!$W$7</f>
        <v>Var.10/09</v>
      </c>
      <c r="G13" s="13" t="str">
        <f>actualizaciones!$Z$7</f>
        <v>I trimestre 2011</v>
      </c>
      <c r="H13" s="14" t="str">
        <f>actualizaciones!$AA$7</f>
        <v>Var.11/10</v>
      </c>
      <c r="I13" s="13" t="str">
        <f>actualizaciones!$G$7</f>
        <v>Invierno 10-11</v>
      </c>
      <c r="J13" s="14" t="str">
        <f>actualizaciones!$AA$7</f>
        <v>Var.11/10</v>
      </c>
      <c r="K13" s="13" t="str">
        <f>actualizaciones!$P$7</f>
        <v>I semestre 2011</v>
      </c>
      <c r="L13" s="13" t="s">
        <v>51</v>
      </c>
      <c r="M13" s="13" t="s">
        <v>54</v>
      </c>
      <c r="U13" s="253"/>
      <c r="V13" s="253"/>
      <c r="W13" s="253"/>
      <c r="X13" s="253"/>
      <c r="Y13" s="253"/>
      <c r="Z13" s="253"/>
      <c r="AA13" s="253"/>
      <c r="AB13" s="253"/>
      <c r="AC13" s="253"/>
    </row>
    <row r="14" spans="3:31" ht="15" customHeight="1">
      <c r="C14" s="244" t="s">
        <v>305</v>
      </c>
      <c r="D14" s="13"/>
      <c r="E14" s="258">
        <f>SUM(E15:E16)</f>
        <v>23.507261968800432</v>
      </c>
      <c r="F14" s="13"/>
      <c r="G14" s="258">
        <f>SUM(G15:G16)</f>
        <v>29.110612855007474</v>
      </c>
      <c r="H14" s="13"/>
      <c r="I14" s="258">
        <f>SUM(I15:I16)</f>
        <v>27.216462942905771</v>
      </c>
      <c r="J14" s="13"/>
      <c r="K14" s="258">
        <f>SUM(K15:K16)</f>
        <v>26.411897590361445</v>
      </c>
      <c r="L14" s="258">
        <f>SUM(L15:L16)</f>
        <v>25.107639316029029</v>
      </c>
      <c r="M14" s="258">
        <f>SUM(M15:M16)</f>
        <v>23.030469393357123</v>
      </c>
      <c r="U14" s="253"/>
      <c r="V14" s="253"/>
      <c r="W14" s="253"/>
      <c r="X14" s="253"/>
      <c r="Y14" s="253"/>
      <c r="Z14" s="253"/>
      <c r="AA14" s="253"/>
      <c r="AB14" s="253"/>
      <c r="AC14" s="253"/>
    </row>
    <row r="15" spans="3:31" ht="15" customHeight="1">
      <c r="C15" s="259" t="s">
        <v>306</v>
      </c>
      <c r="D15" s="260" t="s">
        <v>94</v>
      </c>
      <c r="E15" s="106">
        <v>8.983324367939753</v>
      </c>
      <c r="F15" s="254" t="str">
        <f>IFERROR(E15/D15-1,"-")</f>
        <v>-</v>
      </c>
      <c r="G15" s="106">
        <v>8.4080717488789229</v>
      </c>
      <c r="H15" s="254" t="s">
        <v>94</v>
      </c>
      <c r="I15" s="106">
        <v>8.7265975553148696</v>
      </c>
      <c r="J15" s="254" t="s">
        <v>94</v>
      </c>
      <c r="K15" s="106">
        <v>7.2665662650602414</v>
      </c>
      <c r="L15" s="106">
        <v>6.962726042563661</v>
      </c>
      <c r="M15" s="106">
        <v>6.3958276146033493</v>
      </c>
      <c r="U15" s="253"/>
      <c r="V15" s="253"/>
      <c r="W15" s="253"/>
      <c r="X15" s="253"/>
      <c r="Y15" s="253"/>
      <c r="Z15" s="253"/>
      <c r="AA15" s="253"/>
      <c r="AB15" s="253"/>
      <c r="AC15" s="253"/>
    </row>
    <row r="16" spans="3:31" ht="15" customHeight="1">
      <c r="C16" s="259" t="s">
        <v>307</v>
      </c>
      <c r="D16" s="260" t="s">
        <v>94</v>
      </c>
      <c r="E16" s="106">
        <v>14.523937600860679</v>
      </c>
      <c r="F16" s="254" t="str">
        <f t="shared" ref="F16:F24" si="4">IFERROR(E16/D16-1,"-")</f>
        <v>-</v>
      </c>
      <c r="G16" s="106">
        <v>20.70254110612855</v>
      </c>
      <c r="H16" s="254" t="s">
        <v>94</v>
      </c>
      <c r="I16" s="106">
        <v>18.489865387590903</v>
      </c>
      <c r="J16" s="254" t="s">
        <v>94</v>
      </c>
      <c r="K16" s="106">
        <v>19.145331325301203</v>
      </c>
      <c r="L16" s="106">
        <v>18.14491327346537</v>
      </c>
      <c r="M16" s="106">
        <v>16.634641778753775</v>
      </c>
      <c r="U16" s="253"/>
      <c r="V16" s="253"/>
      <c r="W16" s="253"/>
      <c r="X16" s="253"/>
      <c r="Y16" s="253"/>
      <c r="Z16" s="253"/>
      <c r="AA16" s="253"/>
      <c r="AB16" s="253"/>
      <c r="AC16" s="253"/>
    </row>
    <row r="17" spans="3:29" ht="15" customHeight="1">
      <c r="C17" s="244" t="s">
        <v>308</v>
      </c>
      <c r="D17" s="13"/>
      <c r="E17" s="258">
        <f>SUM(E18:E19)</f>
        <v>45.49040702886856</v>
      </c>
      <c r="F17" s="13"/>
      <c r="G17" s="258">
        <f>SUM(G18:G19)</f>
        <v>43.124065769805675</v>
      </c>
      <c r="H17" s="13"/>
      <c r="I17" s="258">
        <f>SUM(I18:I19)</f>
        <v>42.704626334519574</v>
      </c>
      <c r="J17" s="13"/>
      <c r="K17" s="258">
        <f>SUM(K18:K19)</f>
        <v>44.013554216867476</v>
      </c>
      <c r="L17" s="258">
        <f>SUM(L18:L19)</f>
        <v>44.495017837372366</v>
      </c>
      <c r="M17" s="258">
        <f>SUM(M18:M19)</f>
        <v>45.017842437551472</v>
      </c>
      <c r="U17" s="253"/>
      <c r="V17" s="253"/>
      <c r="W17" s="253"/>
      <c r="X17" s="253"/>
      <c r="Y17" s="253"/>
      <c r="Z17" s="253"/>
      <c r="AA17" s="253"/>
      <c r="AB17" s="253"/>
      <c r="AC17" s="253"/>
    </row>
    <row r="18" spans="3:29" ht="15" customHeight="1">
      <c r="C18" s="259" t="s">
        <v>309</v>
      </c>
      <c r="D18" s="260" t="s">
        <v>94</v>
      </c>
      <c r="E18" s="106">
        <v>35.52088936704321</v>
      </c>
      <c r="F18" s="254" t="str">
        <f t="shared" si="4"/>
        <v>-</v>
      </c>
      <c r="G18" s="106">
        <v>32.137518684603883</v>
      </c>
      <c r="H18" s="254" t="s">
        <v>94</v>
      </c>
      <c r="I18" s="106">
        <v>31.951106297385117</v>
      </c>
      <c r="J18" s="254" t="s">
        <v>94</v>
      </c>
      <c r="K18" s="106">
        <v>33.847891566265062</v>
      </c>
      <c r="L18" s="106">
        <v>34.629105671054248</v>
      </c>
      <c r="M18" s="106">
        <v>35.959374142190505</v>
      </c>
      <c r="U18" s="253"/>
      <c r="V18" s="253"/>
      <c r="W18" s="253"/>
      <c r="X18" s="253"/>
      <c r="Y18" s="253"/>
      <c r="Z18" s="253"/>
      <c r="AA18" s="253"/>
      <c r="AB18" s="253"/>
      <c r="AC18" s="253"/>
    </row>
    <row r="19" spans="3:29" ht="15" customHeight="1">
      <c r="C19" s="259" t="s">
        <v>310</v>
      </c>
      <c r="D19" s="260" t="s">
        <v>94</v>
      </c>
      <c r="E19" s="106">
        <v>9.9695176618253534</v>
      </c>
      <c r="F19" s="254" t="str">
        <f t="shared" si="4"/>
        <v>-</v>
      </c>
      <c r="G19" s="106">
        <v>10.986547085201794</v>
      </c>
      <c r="H19" s="254" t="s">
        <v>94</v>
      </c>
      <c r="I19" s="106">
        <v>10.753520037134457</v>
      </c>
      <c r="J19" s="254" t="s">
        <v>94</v>
      </c>
      <c r="K19" s="106">
        <v>10.16566265060241</v>
      </c>
      <c r="L19" s="106">
        <v>9.86591216631812</v>
      </c>
      <c r="M19" s="106">
        <v>9.0584682953609654</v>
      </c>
      <c r="U19" s="253"/>
      <c r="V19" s="253"/>
      <c r="W19" s="253"/>
      <c r="X19" s="253"/>
      <c r="Y19" s="253"/>
      <c r="Z19" s="253"/>
      <c r="AA19" s="253"/>
      <c r="AB19" s="253"/>
      <c r="AC19" s="253"/>
    </row>
    <row r="20" spans="3:29" ht="15" customHeight="1">
      <c r="C20" s="244" t="s">
        <v>311</v>
      </c>
      <c r="D20" s="13"/>
      <c r="E20" s="258">
        <f>SUM(E21:E23)</f>
        <v>26.143087681549218</v>
      </c>
      <c r="F20" s="13"/>
      <c r="G20" s="258">
        <f>SUM(G21:G23)</f>
        <v>24.140508221225708</v>
      </c>
      <c r="H20" s="13"/>
      <c r="I20" s="258">
        <f>SUM(I21:I23)</f>
        <v>25.77750270772087</v>
      </c>
      <c r="J20" s="13"/>
      <c r="K20" s="258">
        <f>SUM(K21:K23)</f>
        <v>26.449548192771086</v>
      </c>
      <c r="L20" s="258">
        <f>SUM(L21:L23)</f>
        <v>27.801697625784229</v>
      </c>
      <c r="M20" s="258">
        <f>SUM(M21:M23)</f>
        <v>30.167444413944551</v>
      </c>
      <c r="U20" s="253"/>
      <c r="V20" s="253"/>
      <c r="W20" s="253"/>
      <c r="X20" s="253"/>
      <c r="Y20" s="253"/>
      <c r="Z20" s="253"/>
      <c r="AA20" s="253"/>
      <c r="AB20" s="253"/>
      <c r="AC20" s="253"/>
    </row>
    <row r="21" spans="3:29" ht="15" customHeight="1">
      <c r="C21" s="259" t="s">
        <v>312</v>
      </c>
      <c r="D21" s="260" t="s">
        <v>94</v>
      </c>
      <c r="E21" s="106">
        <v>1.6675632060247445</v>
      </c>
      <c r="F21" s="254" t="str">
        <f t="shared" si="4"/>
        <v>-</v>
      </c>
      <c r="G21" s="106">
        <v>1.5321375186846038</v>
      </c>
      <c r="H21" s="254" t="s">
        <v>94</v>
      </c>
      <c r="I21" s="106">
        <v>1.6246325235958534</v>
      </c>
      <c r="J21" s="254" t="s">
        <v>94</v>
      </c>
      <c r="K21" s="106">
        <v>1.4871987951807228</v>
      </c>
      <c r="L21" s="106">
        <v>1.5131012424652479</v>
      </c>
      <c r="M21" s="106">
        <v>1.5097447158934945</v>
      </c>
      <c r="U21" s="253"/>
      <c r="V21" s="253"/>
      <c r="W21" s="253"/>
      <c r="X21" s="253"/>
      <c r="Y21" s="253"/>
      <c r="Z21" s="253"/>
      <c r="AA21" s="253"/>
      <c r="AB21" s="253"/>
      <c r="AC21" s="253"/>
    </row>
    <row r="22" spans="3:29" ht="15" customHeight="1">
      <c r="C22" s="259" t="s">
        <v>313</v>
      </c>
      <c r="D22" s="260" t="s">
        <v>94</v>
      </c>
      <c r="E22" s="106">
        <v>16.550116550116549</v>
      </c>
      <c r="F22" s="254" t="str">
        <f t="shared" si="4"/>
        <v>-</v>
      </c>
      <c r="G22" s="106">
        <v>14.461883408071749</v>
      </c>
      <c r="H22" s="254" t="s">
        <v>94</v>
      </c>
      <c r="I22" s="106">
        <v>16.060652947547577</v>
      </c>
      <c r="J22" s="254" t="s">
        <v>94</v>
      </c>
      <c r="K22" s="106">
        <v>16.057981927710845</v>
      </c>
      <c r="L22" s="106">
        <v>16.853241481116989</v>
      </c>
      <c r="M22" s="106">
        <v>18.199286302497942</v>
      </c>
      <c r="U22" s="253"/>
      <c r="V22" s="253"/>
      <c r="W22" s="253"/>
      <c r="X22" s="253"/>
      <c r="Y22" s="253"/>
      <c r="Z22" s="253"/>
      <c r="AA22" s="253"/>
      <c r="AB22" s="253"/>
      <c r="AC22" s="253"/>
    </row>
    <row r="23" spans="3:29" ht="15" customHeight="1">
      <c r="C23" s="259" t="s">
        <v>314</v>
      </c>
      <c r="D23" s="260" t="s">
        <v>94</v>
      </c>
      <c r="E23" s="106">
        <v>7.9254079254079253</v>
      </c>
      <c r="F23" s="254" t="str">
        <f t="shared" si="4"/>
        <v>-</v>
      </c>
      <c r="G23" s="106">
        <v>8.1464872944693578</v>
      </c>
      <c r="H23" s="254" t="s">
        <v>94</v>
      </c>
      <c r="I23" s="106">
        <v>8.0922172365774401</v>
      </c>
      <c r="J23" s="254" t="s">
        <v>94</v>
      </c>
      <c r="K23" s="106">
        <v>8.9043674698795172</v>
      </c>
      <c r="L23" s="106">
        <v>9.4353549022019934</v>
      </c>
      <c r="M23" s="106">
        <v>10.458413395553116</v>
      </c>
      <c r="U23" s="253"/>
      <c r="V23" s="253"/>
      <c r="W23" s="253"/>
      <c r="X23" s="253"/>
      <c r="Y23" s="253"/>
      <c r="Z23" s="253"/>
      <c r="AA23" s="253"/>
      <c r="AB23" s="253"/>
      <c r="AC23" s="253"/>
    </row>
    <row r="24" spans="3:29" ht="15" customHeight="1">
      <c r="C24" s="261" t="s">
        <v>66</v>
      </c>
      <c r="D24" s="260" t="s">
        <v>94</v>
      </c>
      <c r="E24" s="106">
        <v>4.8592433207817827</v>
      </c>
      <c r="F24" s="254" t="str">
        <f t="shared" si="4"/>
        <v>-</v>
      </c>
      <c r="G24" s="106">
        <v>3.6248131539611359</v>
      </c>
      <c r="H24" s="254" t="s">
        <v>94</v>
      </c>
      <c r="I24" s="106">
        <v>4.3014080148537834</v>
      </c>
      <c r="J24" s="254" t="s">
        <v>94</v>
      </c>
      <c r="K24" s="106">
        <v>3.125</v>
      </c>
      <c r="L24" s="106">
        <v>2.5956452208143683</v>
      </c>
      <c r="M24" s="106">
        <v>1.7842437551468571</v>
      </c>
      <c r="T24"/>
      <c r="AC24" s="253"/>
    </row>
    <row r="25" spans="3:29" ht="31.5" customHeight="1">
      <c r="C25" s="252" t="s">
        <v>315</v>
      </c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U25" s="253"/>
      <c r="V25" s="253"/>
      <c r="W25" s="253"/>
      <c r="X25" s="253"/>
      <c r="Y25" s="253"/>
      <c r="Z25" s="253"/>
      <c r="AA25" s="253"/>
      <c r="AB25" s="253"/>
      <c r="AC25" s="253"/>
    </row>
    <row r="26" spans="3:29" ht="36.75" customHeight="1">
      <c r="C26" s="262"/>
      <c r="D26" s="262"/>
      <c r="E26" s="262"/>
      <c r="F26" s="262"/>
      <c r="G26" s="262"/>
      <c r="H26" s="262"/>
      <c r="U26" s="253"/>
      <c r="V26" s="253"/>
      <c r="W26" s="253"/>
      <c r="X26" s="253"/>
      <c r="Y26" s="253"/>
      <c r="Z26" s="253"/>
      <c r="AA26" s="253"/>
      <c r="AB26" s="253"/>
      <c r="AC26" s="253"/>
    </row>
    <row r="27" spans="3:29" ht="36.75" customHeight="1">
      <c r="C27" s="167" t="s">
        <v>303</v>
      </c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U27" s="253"/>
      <c r="V27" s="253"/>
      <c r="W27" s="253"/>
      <c r="X27" s="253"/>
      <c r="Y27" s="253"/>
      <c r="Z27" s="253"/>
      <c r="AA27" s="253"/>
      <c r="AB27" s="253"/>
      <c r="AC27" s="253"/>
    </row>
    <row r="28" spans="3:29" ht="21.75" customHeight="1">
      <c r="C28" s="263"/>
      <c r="D28" s="14">
        <f>actualizaciones!$C$7</f>
        <v>2009</v>
      </c>
      <c r="E28" s="14" t="s">
        <v>304</v>
      </c>
      <c r="F28" s="14" t="str">
        <f>actualizaciones!$W$7</f>
        <v>Var.10/09</v>
      </c>
      <c r="G28" s="14" t="str">
        <f>actualizaciones!$Z$7</f>
        <v>I trimestre 2011</v>
      </c>
      <c r="H28" s="14" t="str">
        <f>actualizaciones!$AA$7</f>
        <v>Var.11/10</v>
      </c>
      <c r="I28" s="14" t="str">
        <f>actualizaciones!$G$7</f>
        <v>Invierno 10-11</v>
      </c>
      <c r="J28" s="14" t="str">
        <f>actualizaciones!$AA$7</f>
        <v>Var.11/10</v>
      </c>
      <c r="K28" s="14" t="str">
        <f>actualizaciones!$P$7</f>
        <v>I semestre 2011</v>
      </c>
      <c r="L28" s="14" t="s">
        <v>51</v>
      </c>
      <c r="M28" s="13" t="s">
        <v>54</v>
      </c>
      <c r="U28" s="253"/>
      <c r="V28" s="253"/>
      <c r="W28" s="253"/>
      <c r="X28" s="253"/>
      <c r="Y28" s="253"/>
      <c r="Z28" s="253"/>
      <c r="AA28" s="253"/>
      <c r="AB28" s="253"/>
      <c r="AC28" s="253"/>
    </row>
    <row r="29" spans="3:29" ht="21.75" customHeight="1">
      <c r="C29" s="244" t="s">
        <v>316</v>
      </c>
      <c r="D29" s="13"/>
      <c r="E29" s="258">
        <f>SUM(E30:E31)</f>
        <v>68.997668997668995</v>
      </c>
      <c r="F29" s="13"/>
      <c r="G29" s="258">
        <f>SUM(G30:G31)</f>
        <v>72.234678624813142</v>
      </c>
      <c r="H29" s="13"/>
      <c r="I29" s="258">
        <f>SUM(I30:I31)</f>
        <v>69.921089277425352</v>
      </c>
      <c r="J29" s="13"/>
      <c r="K29" s="258">
        <f>SUM(K30:K31)</f>
        <v>70.42545180722891</v>
      </c>
      <c r="L29" s="258">
        <f>SUM(L30:L31)</f>
        <v>69.602657153401395</v>
      </c>
      <c r="M29" s="258">
        <f>SUM(M30:M31)</f>
        <v>68.048311830908602</v>
      </c>
      <c r="U29" s="253"/>
      <c r="V29" s="253"/>
      <c r="W29" s="253"/>
      <c r="X29" s="253"/>
      <c r="Y29" s="253"/>
      <c r="Z29" s="253"/>
      <c r="AA29" s="253"/>
      <c r="AB29" s="253"/>
      <c r="AC29" s="253"/>
    </row>
    <row r="30" spans="3:29">
      <c r="C30" s="259" t="s">
        <v>317</v>
      </c>
      <c r="D30" s="260" t="s">
        <v>94</v>
      </c>
      <c r="E30" s="106">
        <f>SUM(E15,E18)</f>
        <v>44.504213734982962</v>
      </c>
      <c r="F30" s="254" t="str">
        <f>IFERROR(E30/D30-1,"-")</f>
        <v>-</v>
      </c>
      <c r="G30" s="106">
        <f>SUM(G15,G18)</f>
        <v>40.545590433482808</v>
      </c>
      <c r="H30" s="254" t="s">
        <v>94</v>
      </c>
      <c r="I30" s="106">
        <f>SUM(I15,I18)</f>
        <v>40.677703852699985</v>
      </c>
      <c r="J30" s="254" t="s">
        <v>94</v>
      </c>
      <c r="K30" s="106">
        <f t="shared" ref="K30:M31" si="5">SUM(K15,K18)</f>
        <v>41.114457831325304</v>
      </c>
      <c r="L30" s="106">
        <f t="shared" si="5"/>
        <v>41.591831713617907</v>
      </c>
      <c r="M30" s="106">
        <f t="shared" si="5"/>
        <v>42.355201756793853</v>
      </c>
      <c r="U30" s="253"/>
      <c r="V30" s="253"/>
      <c r="W30" s="253"/>
      <c r="X30" s="253"/>
      <c r="Y30" s="253"/>
      <c r="Z30" s="253"/>
      <c r="AA30" s="253"/>
      <c r="AB30" s="253"/>
      <c r="AC30" s="253"/>
    </row>
    <row r="31" spans="3:29" ht="12" customHeight="1">
      <c r="C31" s="259" t="s">
        <v>318</v>
      </c>
      <c r="D31" s="260" t="s">
        <v>94</v>
      </c>
      <c r="E31" s="106">
        <f>SUM(E16,E19)</f>
        <v>24.493455262686034</v>
      </c>
      <c r="F31" s="254" t="str">
        <f t="shared" ref="F31" si="6">IFERROR(E31/D31-1,"-")</f>
        <v>-</v>
      </c>
      <c r="G31" s="106">
        <f>SUM(G16,G19)</f>
        <v>31.689088191330342</v>
      </c>
      <c r="H31" s="254" t="s">
        <v>94</v>
      </c>
      <c r="I31" s="106">
        <f>SUM(I16,I19)</f>
        <v>29.243385424725361</v>
      </c>
      <c r="J31" s="254" t="s">
        <v>94</v>
      </c>
      <c r="K31" s="106">
        <f t="shared" si="5"/>
        <v>29.310993975903614</v>
      </c>
      <c r="L31" s="106">
        <f t="shared" si="5"/>
        <v>28.010825439783488</v>
      </c>
      <c r="M31" s="106">
        <f t="shared" si="5"/>
        <v>25.693110074114742</v>
      </c>
      <c r="U31" s="253"/>
      <c r="V31" s="253"/>
      <c r="W31" s="253"/>
      <c r="X31" s="253"/>
      <c r="Y31" s="253"/>
      <c r="Z31" s="253"/>
      <c r="AA31" s="253"/>
      <c r="AB31" s="253"/>
      <c r="AC31" s="253"/>
    </row>
    <row r="32" spans="3:29" ht="21.75" customHeight="1">
      <c r="C32" s="244" t="s">
        <v>311</v>
      </c>
      <c r="D32" s="13"/>
      <c r="E32" s="258">
        <f>SUM(E33:E35)</f>
        <v>26.143087681549218</v>
      </c>
      <c r="F32" s="13"/>
      <c r="G32" s="258">
        <f>SUM(G33:G35)</f>
        <v>24.140508221225708</v>
      </c>
      <c r="H32" s="13"/>
      <c r="I32" s="258">
        <f>SUM(I33:I35)</f>
        <v>25.77750270772087</v>
      </c>
      <c r="J32" s="13"/>
      <c r="K32" s="258">
        <f>SUM(K33:K35)</f>
        <v>26.449548192771086</v>
      </c>
      <c r="L32" s="258">
        <f>SUM(L33:L35)</f>
        <v>27.801697625784229</v>
      </c>
      <c r="M32" s="258">
        <f>SUM(M33:M35)</f>
        <v>30.167444413944551</v>
      </c>
      <c r="U32" s="253"/>
      <c r="V32" s="253"/>
      <c r="W32" s="253"/>
      <c r="X32" s="253"/>
      <c r="Y32" s="253"/>
      <c r="Z32" s="253"/>
      <c r="AA32" s="253"/>
      <c r="AB32" s="253"/>
      <c r="AC32" s="253"/>
    </row>
    <row r="33" spans="3:33">
      <c r="C33" s="259" t="s">
        <v>312</v>
      </c>
      <c r="D33" s="260" t="s">
        <v>94</v>
      </c>
      <c r="E33" s="106">
        <v>1.6675632060247445</v>
      </c>
      <c r="F33" s="254" t="str">
        <f t="shared" ref="F33:F36" si="7">IFERROR(E33/D33-1,"-")</f>
        <v>-</v>
      </c>
      <c r="G33" s="106">
        <v>1.5321375186846038</v>
      </c>
      <c r="H33" s="254" t="s">
        <v>94</v>
      </c>
      <c r="I33" s="106">
        <v>1.6246325235958534</v>
      </c>
      <c r="J33" s="254" t="s">
        <v>94</v>
      </c>
      <c r="K33" s="106">
        <v>1.4871987951807228</v>
      </c>
      <c r="L33" s="106">
        <v>1.5131012424652479</v>
      </c>
      <c r="M33" s="106">
        <v>1.5097447158934945</v>
      </c>
      <c r="U33" s="253"/>
      <c r="V33" s="253"/>
      <c r="W33" s="253"/>
      <c r="X33" s="253"/>
      <c r="Y33" s="253"/>
      <c r="Z33" s="253"/>
      <c r="AA33" s="253"/>
      <c r="AB33" s="253"/>
      <c r="AC33" s="253"/>
    </row>
    <row r="34" spans="3:33">
      <c r="C34" s="259" t="s">
        <v>313</v>
      </c>
      <c r="D34" s="260" t="s">
        <v>94</v>
      </c>
      <c r="E34" s="106">
        <v>16.550116550116549</v>
      </c>
      <c r="F34" s="254" t="str">
        <f t="shared" si="7"/>
        <v>-</v>
      </c>
      <c r="G34" s="106">
        <v>14.461883408071749</v>
      </c>
      <c r="H34" s="254" t="s">
        <v>94</v>
      </c>
      <c r="I34" s="106">
        <v>16.060652947547577</v>
      </c>
      <c r="J34" s="254" t="s">
        <v>94</v>
      </c>
      <c r="K34" s="106">
        <v>16.057981927710845</v>
      </c>
      <c r="L34" s="106">
        <v>16.853241481116989</v>
      </c>
      <c r="M34" s="106">
        <v>18.199286302497942</v>
      </c>
      <c r="U34" s="253"/>
      <c r="V34" s="253"/>
      <c r="W34" s="253"/>
      <c r="X34" s="253"/>
      <c r="Y34" s="253"/>
      <c r="Z34" s="253"/>
      <c r="AA34" s="253"/>
      <c r="AB34" s="253"/>
      <c r="AC34" s="253"/>
    </row>
    <row r="35" spans="3:33">
      <c r="C35" s="259" t="s">
        <v>314</v>
      </c>
      <c r="D35" s="260" t="s">
        <v>94</v>
      </c>
      <c r="E35" s="106">
        <v>7.9254079254079253</v>
      </c>
      <c r="F35" s="254" t="str">
        <f t="shared" si="7"/>
        <v>-</v>
      </c>
      <c r="G35" s="106">
        <v>8.1464872944693578</v>
      </c>
      <c r="H35" s="254" t="s">
        <v>94</v>
      </c>
      <c r="I35" s="106">
        <v>8.0922172365774401</v>
      </c>
      <c r="J35" s="254" t="s">
        <v>94</v>
      </c>
      <c r="K35" s="106">
        <v>8.9043674698795172</v>
      </c>
      <c r="L35" s="106">
        <v>9.4353549022019934</v>
      </c>
      <c r="M35" s="106">
        <v>10.458413395553116</v>
      </c>
      <c r="U35" s="253"/>
      <c r="V35" s="253"/>
      <c r="W35" s="253"/>
      <c r="X35" s="253"/>
      <c r="Y35" s="253"/>
      <c r="Z35" s="253"/>
      <c r="AA35" s="253"/>
      <c r="AB35" s="253"/>
      <c r="AC35" s="253"/>
    </row>
    <row r="36" spans="3:33">
      <c r="C36" s="261" t="s">
        <v>66</v>
      </c>
      <c r="D36" s="260" t="s">
        <v>94</v>
      </c>
      <c r="E36" s="106">
        <v>4.8592433207817827</v>
      </c>
      <c r="F36" s="254" t="str">
        <f t="shared" si="7"/>
        <v>-</v>
      </c>
      <c r="G36" s="106">
        <v>3.6248131539611359</v>
      </c>
      <c r="H36" s="254" t="s">
        <v>94</v>
      </c>
      <c r="I36" s="106">
        <v>4.3014080148537834</v>
      </c>
      <c r="J36" s="254" t="s">
        <v>94</v>
      </c>
      <c r="K36" s="106">
        <v>3.125</v>
      </c>
      <c r="L36" s="106">
        <v>2.5956452208143683</v>
      </c>
      <c r="M36" s="106">
        <v>1.7842437551468571</v>
      </c>
      <c r="U36" s="253"/>
      <c r="V36" s="253"/>
      <c r="W36" s="253"/>
      <c r="X36" s="253"/>
      <c r="Y36" s="253"/>
      <c r="Z36" s="253"/>
      <c r="AA36" s="253"/>
      <c r="AB36" s="253"/>
      <c r="AC36" s="253"/>
    </row>
    <row r="37" spans="3:33" ht="39" customHeight="1">
      <c r="C37" s="252" t="s">
        <v>319</v>
      </c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U37" s="253"/>
      <c r="V37" s="253"/>
      <c r="W37" s="253"/>
      <c r="X37" s="253"/>
      <c r="Y37" s="253"/>
      <c r="Z37" s="253"/>
      <c r="AA37" s="253"/>
      <c r="AB37" s="253"/>
      <c r="AC37" s="253"/>
    </row>
    <row r="38" spans="3:33" ht="36.75" customHeight="1">
      <c r="C38" s="262"/>
      <c r="D38" s="262"/>
      <c r="E38" s="262"/>
      <c r="F38" s="262"/>
      <c r="G38" s="262"/>
      <c r="H38" s="262"/>
      <c r="U38" s="253"/>
      <c r="V38" s="253"/>
      <c r="W38" s="253"/>
      <c r="X38" s="253"/>
      <c r="Y38" s="253"/>
      <c r="Z38" s="253"/>
      <c r="AA38" s="253"/>
      <c r="AB38" s="253"/>
      <c r="AC38" s="253"/>
    </row>
    <row r="39" spans="3:33" ht="23.25" customHeight="1">
      <c r="C39" s="167" t="s">
        <v>320</v>
      </c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U39" s="253"/>
      <c r="V39" s="253"/>
      <c r="W39" s="253"/>
      <c r="X39" s="253"/>
      <c r="Y39" s="253"/>
      <c r="Z39" s="253"/>
      <c r="AA39" s="253"/>
      <c r="AB39" s="253"/>
      <c r="AC39" s="253"/>
    </row>
    <row r="40" spans="3:33" ht="25.5" customHeight="1">
      <c r="C40" s="263"/>
      <c r="D40" s="14">
        <f>actualizaciones!$C$7</f>
        <v>2009</v>
      </c>
      <c r="E40" s="14">
        <v>2010</v>
      </c>
      <c r="F40" s="14" t="str">
        <f>actualizaciones!$W$7</f>
        <v>Var.10/09</v>
      </c>
      <c r="G40" s="14" t="str">
        <f>actualizaciones!$Z$7</f>
        <v>I trimestre 2011</v>
      </c>
      <c r="H40" s="14" t="str">
        <f>actualizaciones!$AA$7</f>
        <v>Var.11/10</v>
      </c>
      <c r="I40" s="14" t="s">
        <v>115</v>
      </c>
      <c r="J40" s="14" t="str">
        <f>actualizaciones!$AA$7</f>
        <v>Var.11/10</v>
      </c>
      <c r="K40" s="14" t="str">
        <f>actualizaciones!$P$7</f>
        <v>I semestre 2011</v>
      </c>
      <c r="L40" s="14" t="s">
        <v>51</v>
      </c>
      <c r="M40" s="13" t="s">
        <v>54</v>
      </c>
      <c r="U40" s="253"/>
      <c r="V40" s="253"/>
      <c r="W40" s="253"/>
      <c r="X40" s="253"/>
      <c r="Y40" s="253"/>
      <c r="Z40" s="253"/>
      <c r="AA40" s="253"/>
      <c r="AB40" s="253"/>
      <c r="AC40" s="253"/>
    </row>
    <row r="41" spans="3:33" ht="19.5" customHeight="1">
      <c r="C41" s="244" t="s">
        <v>305</v>
      </c>
      <c r="D41" s="13"/>
      <c r="E41" s="13"/>
      <c r="F41" s="13"/>
      <c r="G41" s="258">
        <f>SUM(G42:G43)</f>
        <v>27.840059790732436</v>
      </c>
      <c r="H41" s="254" t="s">
        <v>94</v>
      </c>
      <c r="I41" s="258">
        <f>SUM(I42:I43)</f>
        <v>26.095186587344511</v>
      </c>
      <c r="J41" s="254" t="s">
        <v>94</v>
      </c>
      <c r="K41" s="258">
        <f>SUM(K42:K43)</f>
        <v>25.451807228915662</v>
      </c>
      <c r="L41" s="258">
        <f>SUM(L42:L43)</f>
        <v>24.09890515438553</v>
      </c>
      <c r="M41" s="258">
        <f>SUM(M42:M43)</f>
        <v>22.289321987373047</v>
      </c>
      <c r="U41" s="253"/>
      <c r="V41" s="253"/>
      <c r="W41" s="253"/>
      <c r="X41" s="253"/>
      <c r="Y41" s="253"/>
      <c r="Z41" s="253"/>
      <c r="AA41" s="253"/>
      <c r="AB41" s="253"/>
      <c r="AC41" s="253"/>
    </row>
    <row r="42" spans="3:33" s="265" customFormat="1" ht="15" customHeight="1">
      <c r="C42" s="259" t="s">
        <v>321</v>
      </c>
      <c r="D42" s="264"/>
      <c r="E42" s="264"/>
      <c r="F42" s="254"/>
      <c r="G42" s="255">
        <v>8.2959641255605376</v>
      </c>
      <c r="H42" s="254" t="s">
        <v>94</v>
      </c>
      <c r="I42" s="255">
        <v>7.4634937804218495</v>
      </c>
      <c r="J42" s="254" t="s">
        <v>94</v>
      </c>
      <c r="K42" s="255">
        <v>6.9841867469879517</v>
      </c>
      <c r="L42" s="255">
        <v>6.6305818673883623</v>
      </c>
      <c r="M42" s="255">
        <v>6.0938786714246502</v>
      </c>
      <c r="N42" s="253"/>
      <c r="O42" s="253"/>
      <c r="AE42" s="253"/>
      <c r="AF42" s="253"/>
      <c r="AG42" s="253"/>
    </row>
    <row r="43" spans="3:33" s="265" customFormat="1" ht="15" customHeight="1">
      <c r="C43" s="259" t="s">
        <v>322</v>
      </c>
      <c r="D43" s="264"/>
      <c r="E43" s="264"/>
      <c r="F43" s="254"/>
      <c r="G43" s="255">
        <v>19.544095665171898</v>
      </c>
      <c r="H43" s="254" t="s">
        <v>94</v>
      </c>
      <c r="I43" s="255">
        <v>18.631692806922661</v>
      </c>
      <c r="J43" s="254" t="s">
        <v>94</v>
      </c>
      <c r="K43" s="255">
        <v>18.46762048192771</v>
      </c>
      <c r="L43" s="255">
        <v>17.468323286997169</v>
      </c>
      <c r="M43" s="255">
        <v>16.195443315948395</v>
      </c>
      <c r="N43" s="253"/>
      <c r="O43" s="253"/>
      <c r="AE43" s="253"/>
      <c r="AF43" s="253"/>
      <c r="AG43" s="253"/>
    </row>
    <row r="44" spans="3:33" s="265" customFormat="1" ht="15" customHeight="1">
      <c r="C44" s="244" t="s">
        <v>308</v>
      </c>
      <c r="D44" s="266"/>
      <c r="E44" s="266"/>
      <c r="F44" s="254"/>
      <c r="G44" s="267">
        <f>SUM(G45:G46)</f>
        <v>41.890881913303438</v>
      </c>
      <c r="H44" s="254" t="s">
        <v>94</v>
      </c>
      <c r="I44" s="267">
        <f>SUM(I45:I46)</f>
        <v>42.996214169821528</v>
      </c>
      <c r="J44" s="254" t="s">
        <v>94</v>
      </c>
      <c r="K44" s="267">
        <f>SUM(K45:K46)</f>
        <v>42.658132530120483</v>
      </c>
      <c r="L44" s="267">
        <f>SUM(L45:L46)</f>
        <v>42.932710050436711</v>
      </c>
      <c r="M44" s="267">
        <f>SUM(M45:M46)</f>
        <v>43.178698874553938</v>
      </c>
      <c r="N44" s="253"/>
      <c r="O44" s="253"/>
      <c r="AE44" s="253"/>
      <c r="AF44" s="253"/>
      <c r="AG44" s="253"/>
    </row>
    <row r="45" spans="3:33" s="265" customFormat="1" ht="15" customHeight="1">
      <c r="C45" s="259" t="s">
        <v>323</v>
      </c>
      <c r="D45" s="264"/>
      <c r="E45" s="264"/>
      <c r="F45" s="254"/>
      <c r="G45" s="255">
        <v>29.895366218236173</v>
      </c>
      <c r="H45" s="254" t="s">
        <v>94</v>
      </c>
      <c r="I45" s="255">
        <v>31.124932395889669</v>
      </c>
      <c r="J45" s="254" t="s">
        <v>94</v>
      </c>
      <c r="K45" s="255">
        <v>31.871234939759034</v>
      </c>
      <c r="L45" s="255">
        <v>32.500922622708821</v>
      </c>
      <c r="M45" s="255">
        <v>33.763381828163602</v>
      </c>
      <c r="N45" s="253"/>
      <c r="O45" s="253"/>
      <c r="AE45" s="253"/>
      <c r="AF45" s="253"/>
      <c r="AG45" s="253"/>
    </row>
    <row r="46" spans="3:33" s="265" customFormat="1" ht="15" customHeight="1">
      <c r="C46" s="259" t="s">
        <v>324</v>
      </c>
      <c r="D46" s="262"/>
      <c r="E46" s="262"/>
      <c r="F46" s="254"/>
      <c r="G46" s="255">
        <v>11.995515695067265</v>
      </c>
      <c r="H46" s="254" t="s">
        <v>94</v>
      </c>
      <c r="I46" s="255">
        <v>11.871281773931855</v>
      </c>
      <c r="J46" s="254" t="s">
        <v>94</v>
      </c>
      <c r="K46" s="255">
        <v>10.786897590361447</v>
      </c>
      <c r="L46" s="255">
        <v>10.431787427727889</v>
      </c>
      <c r="M46" s="255">
        <v>9.4153170463903368</v>
      </c>
      <c r="N46" s="253"/>
      <c r="O46" s="253"/>
      <c r="AE46" s="253"/>
      <c r="AF46" s="253"/>
      <c r="AG46" s="253"/>
    </row>
    <row r="47" spans="3:33" s="265" customFormat="1" ht="15" customHeight="1">
      <c r="C47" s="244" t="s">
        <v>325</v>
      </c>
      <c r="D47" s="266"/>
      <c r="E47" s="266"/>
      <c r="F47" s="254"/>
      <c r="G47" s="267">
        <f>SUM(G48:G50)</f>
        <v>12.03288490284006</v>
      </c>
      <c r="H47" s="254" t="s">
        <v>94</v>
      </c>
      <c r="I47" s="267">
        <f>SUM(I48:I50)</f>
        <v>12.871822606814494</v>
      </c>
      <c r="J47" s="254" t="s">
        <v>94</v>
      </c>
      <c r="K47" s="267">
        <f>SUM(K48:K50)</f>
        <v>12.989457831325302</v>
      </c>
      <c r="L47" s="267">
        <f>SUM(L48:L50)</f>
        <v>13.13814737360069</v>
      </c>
      <c r="M47" s="267">
        <f>SUM(M48:M50)</f>
        <v>13.615152346966786</v>
      </c>
      <c r="N47" s="253"/>
      <c r="O47" s="253"/>
      <c r="AE47" s="253"/>
      <c r="AF47" s="253"/>
      <c r="AG47" s="253"/>
    </row>
    <row r="48" spans="3:33" s="265" customFormat="1" ht="15" customHeight="1">
      <c r="C48" s="259" t="s">
        <v>326</v>
      </c>
      <c r="D48" s="264"/>
      <c r="E48" s="264"/>
      <c r="F48" s="254"/>
      <c r="G48" s="255">
        <v>2.7279521674140508</v>
      </c>
      <c r="H48" s="254" t="s">
        <v>94</v>
      </c>
      <c r="I48" s="255">
        <v>2.7852893455922119</v>
      </c>
      <c r="J48" s="254" t="s">
        <v>94</v>
      </c>
      <c r="K48" s="255">
        <v>2.5790662650602409</v>
      </c>
      <c r="L48" s="255">
        <v>2.7309632181080086</v>
      </c>
      <c r="M48" s="255">
        <v>2.8273401043096351</v>
      </c>
      <c r="N48" s="253"/>
      <c r="O48" s="253"/>
      <c r="AE48" s="262"/>
      <c r="AF48" s="262"/>
    </row>
    <row r="49" spans="3:32" ht="15" customHeight="1">
      <c r="C49" s="259" t="s">
        <v>327</v>
      </c>
      <c r="F49" s="254"/>
      <c r="G49" s="255">
        <v>6.1659192825112106</v>
      </c>
      <c r="H49" s="254" t="s">
        <v>94</v>
      </c>
      <c r="I49" s="255">
        <v>6.8415359653866954</v>
      </c>
      <c r="J49" s="254" t="s">
        <v>94</v>
      </c>
      <c r="K49" s="255">
        <v>6.8712349397590362</v>
      </c>
      <c r="L49" s="255">
        <v>6.7166933202115882</v>
      </c>
      <c r="M49" s="255">
        <v>6.5605270381553664</v>
      </c>
      <c r="U49" s="253"/>
      <c r="V49" s="253"/>
      <c r="W49" s="253"/>
      <c r="X49" s="253"/>
      <c r="Y49" s="253"/>
      <c r="Z49" s="253"/>
      <c r="AA49" s="253"/>
      <c r="AB49" s="253"/>
      <c r="AC49" s="253"/>
      <c r="AE49" s="268"/>
      <c r="AF49" s="268"/>
    </row>
    <row r="50" spans="3:32" ht="15" customHeight="1">
      <c r="C50" s="259" t="s">
        <v>328</v>
      </c>
      <c r="D50" s="262"/>
      <c r="E50" s="262"/>
      <c r="F50" s="254"/>
      <c r="G50" s="255">
        <v>3.1390134529147984</v>
      </c>
      <c r="H50" s="254" t="s">
        <v>94</v>
      </c>
      <c r="I50" s="255">
        <v>3.2449972958355868</v>
      </c>
      <c r="J50" s="254" t="s">
        <v>94</v>
      </c>
      <c r="K50" s="255">
        <v>3.5391566265060241</v>
      </c>
      <c r="L50" s="255">
        <v>3.6904908352810923</v>
      </c>
      <c r="M50" s="255">
        <v>4.2272852045017846</v>
      </c>
      <c r="U50" s="253"/>
      <c r="V50" s="253"/>
      <c r="W50" s="253"/>
      <c r="X50" s="253"/>
      <c r="Y50" s="253"/>
      <c r="Z50" s="253"/>
      <c r="AA50" s="253"/>
      <c r="AB50" s="253"/>
      <c r="AC50" s="253"/>
      <c r="AE50" s="268"/>
      <c r="AF50" s="268"/>
    </row>
    <row r="51" spans="3:32" s="265" customFormat="1" ht="15" customHeight="1">
      <c r="C51" s="250" t="s">
        <v>329</v>
      </c>
      <c r="D51" s="264"/>
      <c r="E51" s="264"/>
      <c r="F51" s="254"/>
      <c r="G51" s="255">
        <v>0.7847533632286996</v>
      </c>
      <c r="H51" s="254" t="s">
        <v>94</v>
      </c>
      <c r="I51" s="255">
        <v>0.75716603569497021</v>
      </c>
      <c r="J51" s="254" t="s">
        <v>94</v>
      </c>
      <c r="K51" s="255">
        <v>0.80948795180722888</v>
      </c>
      <c r="L51" s="255">
        <v>0.67658998646820023</v>
      </c>
      <c r="M51" s="255">
        <v>0.52154817458138891</v>
      </c>
      <c r="N51" s="253"/>
      <c r="O51" s="253"/>
      <c r="AE51" s="262"/>
      <c r="AF51" s="262"/>
    </row>
    <row r="52" spans="3:32" ht="15" customHeight="1">
      <c r="C52" s="250" t="s">
        <v>330</v>
      </c>
      <c r="F52" s="254"/>
      <c r="G52" s="255">
        <v>1.9805680119581466</v>
      </c>
      <c r="H52" s="254" t="s">
        <v>94</v>
      </c>
      <c r="I52" s="255">
        <v>2.1362898864250948</v>
      </c>
      <c r="J52" s="254" t="s">
        <v>94</v>
      </c>
      <c r="K52" s="255">
        <v>2.2025602409638556</v>
      </c>
      <c r="L52" s="255">
        <v>2.1650879566982408</v>
      </c>
      <c r="M52" s="255">
        <v>2.1685424101015647</v>
      </c>
      <c r="T52"/>
      <c r="AC52" s="253"/>
    </row>
    <row r="53" spans="3:32">
      <c r="C53" s="250" t="s">
        <v>331</v>
      </c>
      <c r="F53" s="254"/>
      <c r="G53" s="255">
        <v>4.5590433482810164</v>
      </c>
      <c r="H53" s="254" t="s">
        <v>94</v>
      </c>
      <c r="I53" s="255">
        <v>4.5700378583017844</v>
      </c>
      <c r="J53" s="254" t="s">
        <v>94</v>
      </c>
      <c r="K53" s="255">
        <v>4.8192771084337354</v>
      </c>
      <c r="L53" s="255">
        <v>5.3635133472751875</v>
      </c>
      <c r="M53" s="255">
        <v>6.1487784792753226</v>
      </c>
      <c r="T53"/>
      <c r="AC53" s="253"/>
    </row>
    <row r="54" spans="3:32" s="265" customFormat="1" ht="15" customHeight="1">
      <c r="C54" s="250" t="s">
        <v>200</v>
      </c>
      <c r="D54" s="264"/>
      <c r="E54" s="264"/>
      <c r="F54" s="254"/>
      <c r="G54" s="255">
        <v>7.5112107623318387</v>
      </c>
      <c r="H54" s="254" t="s">
        <v>94</v>
      </c>
      <c r="I54" s="255">
        <v>6.9497025419145482</v>
      </c>
      <c r="J54" s="254" t="s">
        <v>94</v>
      </c>
      <c r="K54" s="255">
        <v>7.6807228915662646</v>
      </c>
      <c r="L54" s="255">
        <v>8.4143191044408905</v>
      </c>
      <c r="M54" s="255">
        <v>9.3055174306889921</v>
      </c>
      <c r="N54" s="253"/>
      <c r="O54" s="253"/>
      <c r="AE54" s="262"/>
      <c r="AF54" s="262"/>
    </row>
    <row r="55" spans="3:32">
      <c r="C55" s="250" t="s">
        <v>332</v>
      </c>
      <c r="F55" s="254"/>
      <c r="G55" s="255">
        <v>0.63527653213751867</v>
      </c>
      <c r="H55" s="254" t="s">
        <v>94</v>
      </c>
      <c r="I55" s="255">
        <v>0.75716603569497021</v>
      </c>
      <c r="J55" s="254" t="s">
        <v>94</v>
      </c>
      <c r="K55" s="255">
        <v>0.77183734939759041</v>
      </c>
      <c r="L55" s="255">
        <v>0.76270143929142575</v>
      </c>
      <c r="M55" s="255">
        <v>0.71369750205874283</v>
      </c>
      <c r="T55"/>
      <c r="AC55" s="253"/>
    </row>
    <row r="56" spans="3:32">
      <c r="C56" s="250" t="s">
        <v>333</v>
      </c>
      <c r="F56" s="254"/>
      <c r="G56" s="255">
        <v>0.5605381165919282</v>
      </c>
      <c r="H56" s="254" t="s">
        <v>94</v>
      </c>
      <c r="I56" s="255">
        <v>0.75716603569497021</v>
      </c>
      <c r="J56" s="254" t="s">
        <v>94</v>
      </c>
      <c r="K56" s="255">
        <v>0.64006024096385539</v>
      </c>
      <c r="L56" s="255">
        <v>0.56587526140976752</v>
      </c>
      <c r="M56" s="255">
        <v>0.46664836673071647</v>
      </c>
      <c r="T56"/>
      <c r="AC56" s="253"/>
    </row>
    <row r="57" spans="3:32">
      <c r="C57" s="250" t="s">
        <v>334</v>
      </c>
      <c r="F57" s="254"/>
      <c r="G57" s="255">
        <v>0.22421524663677131</v>
      </c>
      <c r="H57" s="254" t="s">
        <v>94</v>
      </c>
      <c r="I57" s="255">
        <v>0.21633315305570577</v>
      </c>
      <c r="J57" s="254" t="s">
        <v>94</v>
      </c>
      <c r="K57" s="255">
        <v>0.16942771084337349</v>
      </c>
      <c r="L57" s="255">
        <v>9.8413088940829133E-2</v>
      </c>
      <c r="M57" s="255">
        <v>0</v>
      </c>
      <c r="T57"/>
      <c r="AC57" s="253"/>
    </row>
    <row r="58" spans="3:32">
      <c r="C58" s="250" t="s">
        <v>66</v>
      </c>
      <c r="F58" s="254"/>
      <c r="G58" s="255">
        <v>1.9805680119581466</v>
      </c>
      <c r="H58" s="254" t="s">
        <v>94</v>
      </c>
      <c r="I58" s="255">
        <v>1.8929150892374256</v>
      </c>
      <c r="J58" s="254" t="s">
        <v>94</v>
      </c>
      <c r="K58" s="255">
        <v>1.8072289156626506</v>
      </c>
      <c r="L58" s="255">
        <v>1.783737237052528</v>
      </c>
      <c r="M58" s="255">
        <v>1.5920944276695033</v>
      </c>
      <c r="T58"/>
      <c r="AC58" s="253"/>
    </row>
    <row r="59" spans="3:32" ht="40.5" customHeight="1">
      <c r="C59" s="252" t="s">
        <v>319</v>
      </c>
      <c r="D59" s="252"/>
      <c r="E59" s="252"/>
      <c r="F59" s="252"/>
      <c r="G59" s="252"/>
      <c r="H59" s="252"/>
      <c r="I59" s="252"/>
      <c r="J59" s="252"/>
      <c r="K59" s="252"/>
      <c r="L59" s="252"/>
      <c r="M59" s="252"/>
    </row>
    <row r="63" spans="3:32" ht="18" customHeight="1">
      <c r="C63" s="167" t="s">
        <v>320</v>
      </c>
      <c r="D63" s="167"/>
      <c r="E63" s="167"/>
      <c r="F63" s="167"/>
      <c r="G63" s="167"/>
      <c r="H63" s="167"/>
      <c r="I63" s="167"/>
      <c r="J63" s="167"/>
      <c r="K63" s="167"/>
      <c r="L63" s="167"/>
      <c r="M63" s="167"/>
    </row>
    <row r="64" spans="3:32">
      <c r="C64" s="263"/>
      <c r="D64" s="14">
        <f>actualizaciones!$C$7</f>
        <v>2009</v>
      </c>
      <c r="E64" s="14">
        <v>2010</v>
      </c>
      <c r="F64" s="14" t="str">
        <f>actualizaciones!$W$7</f>
        <v>Var.10/09</v>
      </c>
      <c r="G64" s="14" t="str">
        <f>actualizaciones!$Z$7</f>
        <v>I trimestre 2011</v>
      </c>
      <c r="H64" s="14" t="str">
        <f>actualizaciones!$AA$7</f>
        <v>Var.11/10</v>
      </c>
      <c r="I64" s="14" t="s">
        <v>115</v>
      </c>
      <c r="J64" s="14" t="str">
        <f>actualizaciones!$AA$7</f>
        <v>Var.11/10</v>
      </c>
      <c r="K64" s="14" t="str">
        <f>actualizaciones!$P$7</f>
        <v>I semestre 2011</v>
      </c>
      <c r="L64" s="14" t="s">
        <v>51</v>
      </c>
      <c r="M64" s="13" t="s">
        <v>54</v>
      </c>
      <c r="T64"/>
      <c r="AC64" s="253"/>
    </row>
    <row r="65" spans="3:29" ht="15.75">
      <c r="C65" s="261" t="s">
        <v>335</v>
      </c>
      <c r="D65" s="264"/>
      <c r="E65" s="264"/>
      <c r="F65" s="254"/>
      <c r="G65" s="255">
        <v>40.91928251121076</v>
      </c>
      <c r="H65" s="254" t="s">
        <v>94</v>
      </c>
      <c r="I65" s="255">
        <v>41.373715521903733</v>
      </c>
      <c r="J65" s="254" t="s">
        <v>94</v>
      </c>
      <c r="K65" s="255">
        <v>41.434487951807228</v>
      </c>
      <c r="L65" s="255">
        <v>41.862467708205195</v>
      </c>
      <c r="M65" s="255">
        <v>42.684600603897884</v>
      </c>
      <c r="T65"/>
      <c r="AC65" s="253"/>
    </row>
    <row r="66" spans="3:29" ht="15.75">
      <c r="C66" s="261" t="s">
        <v>336</v>
      </c>
      <c r="D66" s="264"/>
      <c r="E66" s="264"/>
      <c r="F66" s="254"/>
      <c r="G66" s="255">
        <v>37.705530642750375</v>
      </c>
      <c r="H66" s="254" t="s">
        <v>94</v>
      </c>
      <c r="I66" s="255">
        <v>37.34451054624121</v>
      </c>
      <c r="J66" s="254" t="s">
        <v>94</v>
      </c>
      <c r="K66" s="255">
        <v>36.125753012048193</v>
      </c>
      <c r="L66" s="255">
        <v>34.616804034936649</v>
      </c>
      <c r="M66" s="255">
        <v>32.171287400494101</v>
      </c>
      <c r="T66"/>
      <c r="AC66" s="253"/>
    </row>
    <row r="67" spans="3:29" ht="15.75">
      <c r="C67" s="261" t="s">
        <v>337</v>
      </c>
      <c r="D67" s="264"/>
      <c r="E67" s="264"/>
      <c r="F67" s="254"/>
      <c r="G67" s="255">
        <v>3.1390134529147984</v>
      </c>
      <c r="H67" s="254" t="s">
        <v>94</v>
      </c>
      <c r="I67" s="255">
        <v>3.2449972958355868</v>
      </c>
      <c r="J67" s="254" t="s">
        <v>94</v>
      </c>
      <c r="K67" s="255">
        <v>3.5391566265060241</v>
      </c>
      <c r="L67" s="255">
        <v>3.6904908352810923</v>
      </c>
      <c r="M67" s="255">
        <v>4.2272852045017846</v>
      </c>
      <c r="T67"/>
      <c r="AC67" s="253"/>
    </row>
    <row r="68" spans="3:29" ht="15.75">
      <c r="C68" s="261" t="s">
        <v>329</v>
      </c>
      <c r="D68" s="264"/>
      <c r="E68" s="264"/>
      <c r="F68" s="254"/>
      <c r="G68" s="255">
        <v>0.7847533632286996</v>
      </c>
      <c r="H68" s="254" t="s">
        <v>94</v>
      </c>
      <c r="I68" s="255">
        <v>0.75716603569497021</v>
      </c>
      <c r="J68" s="254" t="s">
        <v>94</v>
      </c>
      <c r="K68" s="255">
        <v>0.80948795180722888</v>
      </c>
      <c r="L68" s="255">
        <v>0.67658998646820023</v>
      </c>
      <c r="M68" s="255">
        <v>0.52154817458138891</v>
      </c>
      <c r="T68"/>
      <c r="AC68" s="253"/>
    </row>
    <row r="69" spans="3:29" ht="15.75">
      <c r="C69" s="261" t="s">
        <v>330</v>
      </c>
      <c r="D69" s="264"/>
      <c r="E69" s="264"/>
      <c r="F69" s="254"/>
      <c r="G69" s="255">
        <v>1.9805680119581466</v>
      </c>
      <c r="H69" s="254" t="s">
        <v>94</v>
      </c>
      <c r="I69" s="255">
        <v>2.1362898864250948</v>
      </c>
      <c r="J69" s="254" t="s">
        <v>94</v>
      </c>
      <c r="K69" s="255">
        <v>2.2025602409638556</v>
      </c>
      <c r="L69" s="255">
        <v>2.1650879566982408</v>
      </c>
      <c r="M69" s="255">
        <v>2.1685424101015647</v>
      </c>
      <c r="T69"/>
      <c r="AC69" s="253"/>
    </row>
    <row r="70" spans="3:29" ht="15.75">
      <c r="C70" s="261" t="s">
        <v>331</v>
      </c>
      <c r="D70" s="264"/>
      <c r="E70" s="264"/>
      <c r="F70" s="254"/>
      <c r="G70" s="255">
        <v>4.5590433482810164</v>
      </c>
      <c r="H70" s="254" t="s">
        <v>94</v>
      </c>
      <c r="I70" s="255">
        <v>4.5700378583017844</v>
      </c>
      <c r="J70" s="254" t="s">
        <v>94</v>
      </c>
      <c r="K70" s="255">
        <v>4.8192771084337354</v>
      </c>
      <c r="L70" s="255">
        <v>5.3635133472751875</v>
      </c>
      <c r="M70" s="255">
        <v>6.1487784792753226</v>
      </c>
      <c r="T70"/>
      <c r="AC70" s="253"/>
    </row>
    <row r="71" spans="3:29" ht="15.75">
      <c r="C71" s="261" t="s">
        <v>200</v>
      </c>
      <c r="D71" s="264"/>
      <c r="E71" s="264"/>
      <c r="F71" s="254"/>
      <c r="G71" s="255">
        <v>7.5112107623318387</v>
      </c>
      <c r="H71" s="254" t="s">
        <v>94</v>
      </c>
      <c r="I71" s="255">
        <v>6.9497025419145482</v>
      </c>
      <c r="J71" s="254" t="s">
        <v>94</v>
      </c>
      <c r="K71" s="255">
        <v>7.6807228915662646</v>
      </c>
      <c r="L71" s="255">
        <v>8.4143191044408905</v>
      </c>
      <c r="M71" s="255">
        <v>9.3055174306889921</v>
      </c>
      <c r="T71"/>
      <c r="AC71" s="253"/>
    </row>
    <row r="72" spans="3:29" ht="15.75">
      <c r="C72" s="261" t="s">
        <v>332</v>
      </c>
      <c r="D72" s="264"/>
      <c r="E72" s="264"/>
      <c r="F72" s="254"/>
      <c r="G72" s="255">
        <v>0.63527653213751867</v>
      </c>
      <c r="H72" s="254" t="s">
        <v>94</v>
      </c>
      <c r="I72" s="255">
        <v>0.75716603569497021</v>
      </c>
      <c r="J72" s="254" t="s">
        <v>94</v>
      </c>
      <c r="K72" s="255">
        <v>0.77183734939759041</v>
      </c>
      <c r="L72" s="255">
        <v>0.76270143929142575</v>
      </c>
      <c r="M72" s="255">
        <v>0.71369750205874283</v>
      </c>
      <c r="T72"/>
      <c r="AC72" s="253"/>
    </row>
    <row r="73" spans="3:29" ht="15.75">
      <c r="C73" s="261" t="s">
        <v>333</v>
      </c>
      <c r="D73" s="264"/>
      <c r="E73" s="264"/>
      <c r="F73" s="254"/>
      <c r="G73" s="255">
        <v>0.5605381165919282</v>
      </c>
      <c r="H73" s="254" t="s">
        <v>94</v>
      </c>
      <c r="I73" s="255">
        <v>0.75716603569497021</v>
      </c>
      <c r="J73" s="254" t="s">
        <v>94</v>
      </c>
      <c r="K73" s="255">
        <v>0.64006024096385539</v>
      </c>
      <c r="L73" s="255">
        <v>0.56587526140976752</v>
      </c>
      <c r="M73" s="255">
        <v>0.46664836673071647</v>
      </c>
      <c r="T73"/>
      <c r="AC73" s="253"/>
    </row>
    <row r="74" spans="3:29" ht="15.75">
      <c r="C74" s="261" t="s">
        <v>334</v>
      </c>
      <c r="D74" s="264"/>
      <c r="E74" s="264"/>
      <c r="F74" s="254"/>
      <c r="G74" s="255">
        <v>0.22421524663677131</v>
      </c>
      <c r="H74" s="254" t="s">
        <v>94</v>
      </c>
      <c r="I74" s="255">
        <v>0.21633315305570577</v>
      </c>
      <c r="J74" s="254" t="s">
        <v>94</v>
      </c>
      <c r="K74" s="255">
        <v>0.16942771084337349</v>
      </c>
      <c r="L74" s="255">
        <v>9.8413088940829133E-2</v>
      </c>
      <c r="M74" s="255">
        <v>0</v>
      </c>
      <c r="T74"/>
      <c r="AC74" s="253"/>
    </row>
    <row r="75" spans="3:29" ht="15.75">
      <c r="C75" s="261" t="s">
        <v>66</v>
      </c>
      <c r="D75" s="264"/>
      <c r="E75" s="264"/>
      <c r="F75" s="254"/>
      <c r="G75" s="255">
        <v>1.9805680119581466</v>
      </c>
      <c r="H75" s="254" t="s">
        <v>94</v>
      </c>
      <c r="I75" s="255">
        <v>1.8929150892374256</v>
      </c>
      <c r="J75" s="254" t="s">
        <v>94</v>
      </c>
      <c r="K75" s="255">
        <v>1.8072289156626506</v>
      </c>
      <c r="L75" s="255">
        <v>1.783737237052528</v>
      </c>
      <c r="M75" s="255">
        <v>1.5920944276695033</v>
      </c>
      <c r="T75"/>
      <c r="AC75" s="253"/>
    </row>
    <row r="76" spans="3:29" ht="30" customHeight="1">
      <c r="C76" s="252" t="s">
        <v>319</v>
      </c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T76"/>
      <c r="AC76" s="253"/>
    </row>
    <row r="77" spans="3:29">
      <c r="G77" s="269">
        <f>G68+G69+G70+G71+G72+G73+G74</f>
        <v>16.255605381165918</v>
      </c>
      <c r="I77" s="269">
        <f>SUM(I69:I74)</f>
        <v>15.386695511087074</v>
      </c>
      <c r="K77" s="269">
        <f>SUM(K69:K74)</f>
        <v>16.283885542168672</v>
      </c>
    </row>
    <row r="79" spans="3:29" ht="22.5" customHeight="1">
      <c r="C79" s="167" t="s">
        <v>320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7"/>
    </row>
    <row r="80" spans="3:29" ht="19.5" customHeight="1">
      <c r="C80" s="263"/>
      <c r="D80" s="14">
        <f>actualizaciones!$C$7</f>
        <v>2009</v>
      </c>
      <c r="E80" s="14">
        <v>2010</v>
      </c>
      <c r="F80" s="14" t="str">
        <f>actualizaciones!$W$7</f>
        <v>Var.10/09</v>
      </c>
      <c r="G80" s="14" t="str">
        <f>actualizaciones!$Z$7</f>
        <v>I trimestre 2011</v>
      </c>
      <c r="H80" s="14" t="str">
        <f>actualizaciones!$AA$7</f>
        <v>Var.11/10</v>
      </c>
      <c r="I80" s="14" t="s">
        <v>115</v>
      </c>
      <c r="J80" s="14" t="str">
        <f>actualizaciones!$AA$7</f>
        <v>Var.11/10</v>
      </c>
      <c r="K80" s="14" t="str">
        <f>actualizaciones!$P$7</f>
        <v>I semestre 2011</v>
      </c>
      <c r="L80" s="14" t="s">
        <v>51</v>
      </c>
      <c r="M80" s="13" t="s">
        <v>54</v>
      </c>
    </row>
    <row r="81" spans="3:13">
      <c r="C81" s="244" t="s">
        <v>338</v>
      </c>
      <c r="D81" s="13"/>
      <c r="E81" s="13"/>
      <c r="F81" s="13"/>
      <c r="G81" s="258">
        <f>SUM(G82:G83)</f>
        <v>69.730941704035871</v>
      </c>
      <c r="H81" s="254" t="s">
        <v>94</v>
      </c>
      <c r="I81" s="258">
        <f>SUM(I82:I83)</f>
        <v>69.091400757166028</v>
      </c>
      <c r="J81" s="254" t="s">
        <v>94</v>
      </c>
      <c r="K81" s="258">
        <f>SUM(K82:K83)</f>
        <v>68.109939759036138</v>
      </c>
      <c r="L81" s="270">
        <f t="shared" ref="L81:M81" si="8">SUM(L82:L83)</f>
        <v>67.031615204822245</v>
      </c>
      <c r="M81" s="258">
        <f t="shared" si="8"/>
        <v>65.468020861926988</v>
      </c>
    </row>
    <row r="82" spans="3:13" ht="15.75">
      <c r="C82" s="259" t="s">
        <v>339</v>
      </c>
      <c r="D82" s="264"/>
      <c r="E82" s="264"/>
      <c r="F82" s="254"/>
      <c r="G82" s="255">
        <f>SUM(G42,G45)</f>
        <v>38.191330343796707</v>
      </c>
      <c r="H82" s="254" t="s">
        <v>94</v>
      </c>
      <c r="I82" s="255">
        <f>SUM(I42,I45)</f>
        <v>38.588426176311515</v>
      </c>
      <c r="J82" s="254" t="s">
        <v>94</v>
      </c>
      <c r="K82" s="255">
        <f>SUM(K42,K45)</f>
        <v>38.855421686746986</v>
      </c>
      <c r="L82" s="271">
        <f t="shared" ref="L82:M83" si="9">SUM(L42,L45)</f>
        <v>39.131504490097186</v>
      </c>
      <c r="M82" s="255">
        <f t="shared" si="9"/>
        <v>39.85726049958825</v>
      </c>
    </row>
    <row r="83" spans="3:13" ht="15.75">
      <c r="C83" s="259" t="s">
        <v>340</v>
      </c>
      <c r="D83" s="264"/>
      <c r="E83" s="264"/>
      <c r="F83" s="254"/>
      <c r="G83" s="255">
        <f>SUM(G43,G46)</f>
        <v>31.539611360239164</v>
      </c>
      <c r="H83" s="254" t="s">
        <v>94</v>
      </c>
      <c r="I83" s="255">
        <f>SUM(I43,I46)</f>
        <v>30.502974580854517</v>
      </c>
      <c r="J83" s="254" t="s">
        <v>94</v>
      </c>
      <c r="K83" s="255">
        <f>SUM(K43,K46)</f>
        <v>29.254518072289159</v>
      </c>
      <c r="L83" s="271">
        <f t="shared" si="9"/>
        <v>27.900110714725059</v>
      </c>
      <c r="M83" s="255">
        <f t="shared" si="9"/>
        <v>25.610760362338731</v>
      </c>
    </row>
    <row r="84" spans="3:13" ht="15.75">
      <c r="C84" s="244" t="s">
        <v>325</v>
      </c>
      <c r="D84" s="266"/>
      <c r="E84" s="266"/>
      <c r="F84" s="254"/>
      <c r="G84" s="267">
        <f>SUM(G85:G87)</f>
        <v>12.03288490284006</v>
      </c>
      <c r="H84" s="254" t="s">
        <v>94</v>
      </c>
      <c r="I84" s="267">
        <f>SUM(I85:I87)</f>
        <v>12.871822606814494</v>
      </c>
      <c r="J84" s="254" t="s">
        <v>94</v>
      </c>
      <c r="K84" s="267">
        <f>SUM(K85:K87)</f>
        <v>12.989457831325302</v>
      </c>
      <c r="L84" s="270">
        <f t="shared" ref="L84:M84" si="10">SUM(L85:L87)</f>
        <v>13.13814737360069</v>
      </c>
      <c r="M84" s="267">
        <f t="shared" si="10"/>
        <v>13.615152346966786</v>
      </c>
    </row>
    <row r="85" spans="3:13" ht="15.75">
      <c r="C85" s="259" t="s">
        <v>326</v>
      </c>
      <c r="D85" s="264"/>
      <c r="E85" s="264"/>
      <c r="F85" s="254"/>
      <c r="G85" s="255">
        <v>2.7279521674140508</v>
      </c>
      <c r="H85" s="254" t="s">
        <v>94</v>
      </c>
      <c r="I85" s="255">
        <v>2.7852893455922119</v>
      </c>
      <c r="J85" s="254" t="s">
        <v>94</v>
      </c>
      <c r="K85" s="255">
        <v>2.5790662650602409</v>
      </c>
      <c r="L85" s="271">
        <v>2.7309632181080086</v>
      </c>
      <c r="M85" s="255">
        <v>2.8273401043096351</v>
      </c>
    </row>
    <row r="86" spans="3:13">
      <c r="C86" s="259" t="s">
        <v>327</v>
      </c>
      <c r="F86" s="254"/>
      <c r="G86" s="255">
        <v>6.1659192825112106</v>
      </c>
      <c r="H86" s="254" t="s">
        <v>94</v>
      </c>
      <c r="I86" s="255">
        <v>6.8415359653866954</v>
      </c>
      <c r="J86" s="254" t="s">
        <v>94</v>
      </c>
      <c r="K86" s="255">
        <v>6.8712349397590362</v>
      </c>
      <c r="L86" s="271">
        <v>6.7166933202115882</v>
      </c>
      <c r="M86" s="255">
        <v>6.5605270381553664</v>
      </c>
    </row>
    <row r="87" spans="3:13">
      <c r="C87" s="259" t="s">
        <v>328</v>
      </c>
      <c r="D87" s="262"/>
      <c r="E87" s="262"/>
      <c r="F87" s="254"/>
      <c r="G87" s="255">
        <v>3.1390134529147984</v>
      </c>
      <c r="H87" s="254" t="s">
        <v>94</v>
      </c>
      <c r="I87" s="255">
        <v>3.2449972958355868</v>
      </c>
      <c r="J87" s="254" t="s">
        <v>94</v>
      </c>
      <c r="K87" s="255">
        <v>3.5391566265060241</v>
      </c>
      <c r="L87" s="271">
        <v>3.6904908352810923</v>
      </c>
      <c r="M87" s="255">
        <v>4.2272852045017846</v>
      </c>
    </row>
    <row r="88" spans="3:13" ht="15.75">
      <c r="C88" s="250" t="s">
        <v>329</v>
      </c>
      <c r="D88" s="264"/>
      <c r="E88" s="264"/>
      <c r="F88" s="254"/>
      <c r="G88" s="255">
        <v>0.7847533632286996</v>
      </c>
      <c r="H88" s="254" t="s">
        <v>94</v>
      </c>
      <c r="I88" s="255">
        <v>0.75716603569497021</v>
      </c>
      <c r="J88" s="254" t="s">
        <v>94</v>
      </c>
      <c r="K88" s="255">
        <v>0.80948795180722888</v>
      </c>
      <c r="L88" s="271">
        <v>0.67658998646820023</v>
      </c>
      <c r="M88" s="255">
        <v>0.52154817458138891</v>
      </c>
    </row>
    <row r="89" spans="3:13">
      <c r="C89" s="250" t="s">
        <v>330</v>
      </c>
      <c r="F89" s="254"/>
      <c r="G89" s="255">
        <v>1.9805680119581466</v>
      </c>
      <c r="H89" s="254" t="s">
        <v>94</v>
      </c>
      <c r="I89" s="255">
        <v>2.1362898864250948</v>
      </c>
      <c r="J89" s="254" t="s">
        <v>94</v>
      </c>
      <c r="K89" s="255">
        <v>2.2025602409638556</v>
      </c>
      <c r="L89" s="271">
        <v>2.1650879566982408</v>
      </c>
      <c r="M89" s="255">
        <v>2.1685424101015647</v>
      </c>
    </row>
    <row r="90" spans="3:13">
      <c r="C90" s="250" t="s">
        <v>331</v>
      </c>
      <c r="F90" s="254"/>
      <c r="G90" s="255">
        <v>4.5590433482810164</v>
      </c>
      <c r="H90" s="254" t="s">
        <v>94</v>
      </c>
      <c r="I90" s="255">
        <v>4.5700378583017844</v>
      </c>
      <c r="J90" s="254" t="s">
        <v>94</v>
      </c>
      <c r="K90" s="255">
        <v>4.8192771084337354</v>
      </c>
      <c r="L90" s="271">
        <v>5.3635133472751875</v>
      </c>
      <c r="M90" s="255">
        <v>6.1487784792753226</v>
      </c>
    </row>
    <row r="91" spans="3:13" ht="15.75">
      <c r="C91" s="250" t="s">
        <v>200</v>
      </c>
      <c r="D91" s="264"/>
      <c r="E91" s="264"/>
      <c r="F91" s="254"/>
      <c r="G91" s="255">
        <v>7.5112107623318387</v>
      </c>
      <c r="H91" s="254" t="s">
        <v>94</v>
      </c>
      <c r="I91" s="255">
        <v>6.9497025419145482</v>
      </c>
      <c r="J91" s="254" t="s">
        <v>94</v>
      </c>
      <c r="K91" s="255">
        <v>7.6807228915662646</v>
      </c>
      <c r="L91" s="271">
        <v>8.4143191044408905</v>
      </c>
      <c r="M91" s="255">
        <v>9.3055174306889921</v>
      </c>
    </row>
    <row r="92" spans="3:13">
      <c r="C92" s="250" t="s">
        <v>332</v>
      </c>
      <c r="F92" s="254"/>
      <c r="G92" s="255">
        <v>0.63527653213751867</v>
      </c>
      <c r="H92" s="254" t="s">
        <v>94</v>
      </c>
      <c r="I92" s="255">
        <v>0.75716603569497021</v>
      </c>
      <c r="J92" s="254" t="s">
        <v>94</v>
      </c>
      <c r="K92" s="255">
        <v>0.77183734939759041</v>
      </c>
      <c r="L92" s="271">
        <v>0.76270143929142575</v>
      </c>
      <c r="M92" s="255">
        <v>0.71369750205874283</v>
      </c>
    </row>
    <row r="93" spans="3:13">
      <c r="C93" s="250" t="s">
        <v>333</v>
      </c>
      <c r="F93" s="254"/>
      <c r="G93" s="255">
        <v>0.5605381165919282</v>
      </c>
      <c r="H93" s="254" t="s">
        <v>94</v>
      </c>
      <c r="I93" s="255">
        <v>0.75716603569497021</v>
      </c>
      <c r="J93" s="254" t="s">
        <v>94</v>
      </c>
      <c r="K93" s="255">
        <v>0.64006024096385539</v>
      </c>
      <c r="L93" s="271">
        <v>0.56587526140976752</v>
      </c>
      <c r="M93" s="255">
        <v>0.46664836673071647</v>
      </c>
    </row>
    <row r="94" spans="3:13">
      <c r="C94" s="250" t="s">
        <v>334</v>
      </c>
      <c r="F94" s="254"/>
      <c r="G94" s="255">
        <v>0.22421524663677131</v>
      </c>
      <c r="H94" s="254" t="s">
        <v>94</v>
      </c>
      <c r="I94" s="255">
        <v>0.21633315305570577</v>
      </c>
      <c r="J94" s="254" t="s">
        <v>94</v>
      </c>
      <c r="K94" s="255">
        <v>0.16942771084337349</v>
      </c>
      <c r="L94" s="271">
        <v>9.8413088940829133E-2</v>
      </c>
      <c r="M94" s="255">
        <v>0</v>
      </c>
    </row>
    <row r="95" spans="3:13">
      <c r="C95" s="250" t="s">
        <v>66</v>
      </c>
      <c r="F95" s="254"/>
      <c r="G95" s="255">
        <v>1.9805680119581466</v>
      </c>
      <c r="H95" s="254" t="s">
        <v>94</v>
      </c>
      <c r="I95" s="255">
        <v>1.8929150892374256</v>
      </c>
      <c r="J95" s="254" t="s">
        <v>94</v>
      </c>
      <c r="K95" s="255">
        <v>1.8072289156626506</v>
      </c>
      <c r="L95" s="271">
        <v>1.783737237052528</v>
      </c>
      <c r="M95" s="255">
        <v>1.5920944276695033</v>
      </c>
    </row>
    <row r="96" spans="3:13" ht="40.5" customHeight="1">
      <c r="C96" s="252" t="s">
        <v>319</v>
      </c>
      <c r="D96" s="252"/>
      <c r="E96" s="252"/>
      <c r="F96" s="252"/>
      <c r="G96" s="252"/>
      <c r="H96" s="252"/>
      <c r="I96" s="252"/>
      <c r="J96" s="252"/>
      <c r="K96" s="252"/>
      <c r="L96" s="252"/>
      <c r="M96" s="252"/>
    </row>
    <row r="215" spans="2:2">
      <c r="B215" s="272"/>
    </row>
    <row r="217" spans="2:2">
      <c r="B217" s="272"/>
    </row>
  </sheetData>
  <mergeCells count="12">
    <mergeCell ref="C39:M39"/>
    <mergeCell ref="C59:M59"/>
    <mergeCell ref="C63:M63"/>
    <mergeCell ref="C76:M76"/>
    <mergeCell ref="C79:M79"/>
    <mergeCell ref="C96:M96"/>
    <mergeCell ref="C3:AE3"/>
    <mergeCell ref="C9:AE9"/>
    <mergeCell ref="C12:M12"/>
    <mergeCell ref="C25:M25"/>
    <mergeCell ref="C27:M27"/>
    <mergeCell ref="C37:M3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41" fitToHeight="2" orientation="landscape" r:id="rId1"/>
  <headerFooter>
    <oddHeader>&amp;L&amp;G&amp;CEncuesta de Turismo Receptivo&amp;RAño 2011</oddHeader>
    <oddFooter>&amp;LTurismo de Tenerife&amp;R&amp;P</oddFooter>
  </headerFooter>
  <rowBreaks count="1" manualBreakCount="1">
    <brk id="38" min="2" max="30" man="1"/>
  </rowBreaks>
  <colBreaks count="1" manualBreakCount="1">
    <brk id="28" min="2" max="95" man="1"/>
  </colBreaks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1:AE95"/>
  <sheetViews>
    <sheetView showGridLines="0" topLeftCell="A100" zoomScaleNormal="100" workbookViewId="0"/>
  </sheetViews>
  <sheetFormatPr baseColWidth="10" defaultRowHeight="12.75"/>
  <cols>
    <col min="1" max="2" width="14.85546875" customWidth="1"/>
    <col min="3" max="3" width="28.5703125" customWidth="1"/>
    <col min="4" max="10" width="9.7109375" customWidth="1"/>
    <col min="11" max="15" width="11.42578125" hidden="1" customWidth="1"/>
    <col min="16" max="16" width="13.7109375" hidden="1" customWidth="1"/>
    <col min="17" max="19" width="11.42578125" hidden="1" customWidth="1"/>
    <col min="20" max="20" width="12.85546875" hidden="1" customWidth="1"/>
    <col min="21" max="28" width="11.42578125" customWidth="1"/>
    <col min="29" max="30" width="13.85546875" hidden="1" customWidth="1"/>
    <col min="31" max="31" width="11.42578125" hidden="1" customWidth="1"/>
  </cols>
  <sheetData>
    <row r="1" spans="3:31" ht="33" customHeight="1"/>
    <row r="2" spans="3:31" ht="33" customHeight="1"/>
    <row r="3" spans="3:31" ht="38.25" customHeight="1">
      <c r="C3" s="180" t="s">
        <v>341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</row>
    <row r="4" spans="3:31" ht="26.25" customHeight="1">
      <c r="C4" s="1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actualizaciones!$AA$7</f>
        <v>Var.11/10</v>
      </c>
    </row>
    <row r="5" spans="3:31" ht="15" customHeight="1">
      <c r="C5" s="273" t="s">
        <v>78</v>
      </c>
      <c r="D5" s="274">
        <v>84.981684981685007</v>
      </c>
      <c r="E5" s="274">
        <v>82.10526315789474</v>
      </c>
      <c r="F5" s="274">
        <v>82.352941176470594</v>
      </c>
      <c r="G5" s="274">
        <v>71.296296296296291</v>
      </c>
      <c r="H5" s="275">
        <f>E5/D5-1</f>
        <v>-3.3847549909256092E-2</v>
      </c>
      <c r="I5" s="275">
        <f>F5/E5-1</f>
        <v>3.0165912518853588E-3</v>
      </c>
      <c r="J5" s="275">
        <f>G5/F5-1</f>
        <v>-0.13425925925925941</v>
      </c>
      <c r="K5" s="274">
        <v>82.954545454545453</v>
      </c>
      <c r="L5" s="274">
        <v>79.47598253275109</v>
      </c>
      <c r="M5" s="274">
        <v>74.444444444444443</v>
      </c>
      <c r="N5" s="275">
        <f>L5/K5-1</f>
        <v>-4.1933361249027912E-2</v>
      </c>
      <c r="O5" s="275">
        <f>M5/L5-1</f>
        <v>-6.3308913308913306E-2</v>
      </c>
      <c r="P5" s="274">
        <v>81.502890173410407</v>
      </c>
      <c r="Q5" s="274">
        <v>72.661870503597129</v>
      </c>
      <c r="R5" s="274">
        <v>78.030303030303031</v>
      </c>
      <c r="S5" s="275">
        <f>Q5/P5-1</f>
        <v>-0.10847492218990762</v>
      </c>
      <c r="T5" s="275">
        <f>R5/Q5-1</f>
        <v>7.388238823882376E-2</v>
      </c>
      <c r="U5" s="274">
        <v>78.645833333333329</v>
      </c>
      <c r="V5" s="274">
        <v>72.666666666666671</v>
      </c>
      <c r="W5" s="274">
        <v>78.231292517006807</v>
      </c>
      <c r="X5" s="275">
        <f>V5/U5-1</f>
        <v>-7.6026490066225083E-2</v>
      </c>
      <c r="Y5" s="275">
        <f>W5/V5-1</f>
        <v>7.6577419958809179E-2</v>
      </c>
      <c r="Z5" s="274">
        <v>77.777777777777771</v>
      </c>
      <c r="AA5" s="274">
        <v>82.142857142857139</v>
      </c>
      <c r="AB5" s="276">
        <f>IFERROR(AA5/Z5-1,"-")</f>
        <v>5.6122448979591955E-2</v>
      </c>
      <c r="AC5" s="274">
        <v>71.969696969696969</v>
      </c>
      <c r="AD5" s="274">
        <v>77.083333333333329</v>
      </c>
      <c r="AE5" s="275">
        <f>AD5/AC5-1</f>
        <v>7.1052631578947256E-2</v>
      </c>
    </row>
    <row r="6" spans="3:31" ht="15" customHeight="1">
      <c r="C6" s="273" t="s">
        <v>80</v>
      </c>
      <c r="D6" s="274">
        <v>70</v>
      </c>
      <c r="E6" s="274">
        <v>68.722466960352421</v>
      </c>
      <c r="F6" s="274">
        <v>64.953271028037378</v>
      </c>
      <c r="G6" s="274">
        <v>73.86363636363636</v>
      </c>
      <c r="H6" s="275">
        <f>E6/D6-1</f>
        <v>-1.8250471994965434E-2</v>
      </c>
      <c r="I6" s="275">
        <f>F6/E6-1</f>
        <v>-5.4846633117661248E-2</v>
      </c>
      <c r="J6" s="275">
        <f>G6/F6-1</f>
        <v>0.13718116415958148</v>
      </c>
      <c r="K6" s="274">
        <v>70.434782608695656</v>
      </c>
      <c r="L6" s="274">
        <v>71.212121212121218</v>
      </c>
      <c r="M6" s="274">
        <v>69.642857142857139</v>
      </c>
      <c r="N6" s="275">
        <f>L6/K6-1</f>
        <v>1.1036288814066708E-2</v>
      </c>
      <c r="O6" s="275">
        <f>M6/L6-1</f>
        <v>-2.2036474164133901E-2</v>
      </c>
      <c r="P6" s="274">
        <v>71.900826446280988</v>
      </c>
      <c r="Q6" s="274">
        <v>82.882882882882882</v>
      </c>
      <c r="R6" s="274">
        <v>73.333333333333329</v>
      </c>
      <c r="S6" s="275">
        <f>Q6/P6-1</f>
        <v>0.15273894584239422</v>
      </c>
      <c r="T6" s="275">
        <f>R6/Q6-1</f>
        <v>-0.11521739130434783</v>
      </c>
      <c r="U6" s="274">
        <v>71.428571428571431</v>
      </c>
      <c r="V6" s="274">
        <v>79.338842975206617</v>
      </c>
      <c r="W6" s="274">
        <v>73.469387755102048</v>
      </c>
      <c r="X6" s="275">
        <f>V6/U6-1</f>
        <v>0.11074380165289255</v>
      </c>
      <c r="Y6" s="275">
        <f>W6/V6-1</f>
        <v>-7.3979591836734637E-2</v>
      </c>
      <c r="Z6" s="274">
        <v>36.363636363636367</v>
      </c>
      <c r="AA6" s="274">
        <v>80</v>
      </c>
      <c r="AB6" s="276">
        <f>IFERROR(AA6/Z6-1,"-")</f>
        <v>1.1999999999999997</v>
      </c>
      <c r="AC6" s="274">
        <v>81.72043010752688</v>
      </c>
      <c r="AD6" s="274">
        <v>75.247524752475243</v>
      </c>
      <c r="AE6" s="275">
        <f>AD6/AC6-1</f>
        <v>-7.9207920792079278E-2</v>
      </c>
    </row>
    <row r="7" spans="3:31" ht="15" customHeight="1">
      <c r="C7" s="277" t="s">
        <v>82</v>
      </c>
      <c r="D7" s="278">
        <v>78.679653679653697</v>
      </c>
      <c r="E7" s="278">
        <v>78.890876565295173</v>
      </c>
      <c r="F7" s="278">
        <v>74.149659863945573</v>
      </c>
      <c r="G7" s="278">
        <v>73.56435643564356</v>
      </c>
      <c r="H7" s="276">
        <f>E7/D7-1</f>
        <v>2.684593484631792E-3</v>
      </c>
      <c r="I7" s="276">
        <f>F7/E7-1</f>
        <v>-6.0098415783547132E-2</v>
      </c>
      <c r="J7" s="276">
        <f>G7/F7-1</f>
        <v>-7.8935416477426967E-3</v>
      </c>
      <c r="K7" s="278">
        <v>78.067885117493475</v>
      </c>
      <c r="L7" s="278">
        <v>74.500475737392961</v>
      </c>
      <c r="M7" s="278">
        <v>74.190177638453505</v>
      </c>
      <c r="N7" s="276">
        <f>L7/K7-1</f>
        <v>-4.5696247243428023E-2</v>
      </c>
      <c r="O7" s="276">
        <f>M7/L7-1</f>
        <v>-4.1650485566457895E-3</v>
      </c>
      <c r="P7" s="278">
        <v>77.246376811594203</v>
      </c>
      <c r="Q7" s="278">
        <v>76.2214983713355</v>
      </c>
      <c r="R7" s="278">
        <v>76.012461059190031</v>
      </c>
      <c r="S7" s="276">
        <f>Q7/P7-1</f>
        <v>-1.3267657106538544E-2</v>
      </c>
      <c r="T7" s="276">
        <f>R7/Q7-1</f>
        <v>-2.7424980696008072E-3</v>
      </c>
      <c r="U7" s="278">
        <v>75.515818431911967</v>
      </c>
      <c r="V7" s="278">
        <v>75.272161741835149</v>
      </c>
      <c r="W7" s="278">
        <v>75.923190546528801</v>
      </c>
      <c r="X7" s="276">
        <f>V7/U7-1</f>
        <v>-3.2265649123105478E-3</v>
      </c>
      <c r="Y7" s="276">
        <f>W7/V7-1</f>
        <v>8.6489983764053147E-3</v>
      </c>
      <c r="Z7" s="278">
        <v>58.536585365853661</v>
      </c>
      <c r="AA7" s="278">
        <v>77.192982456140356</v>
      </c>
      <c r="AB7" s="276">
        <f>IFERROR(AA7/Z7-1,"-")</f>
        <v>0.31871345029239762</v>
      </c>
      <c r="AC7" s="278">
        <v>75.897435897435898</v>
      </c>
      <c r="AD7" s="278">
        <v>76.506024096385545</v>
      </c>
      <c r="AE7" s="276">
        <f>AD7/AC7-1</f>
        <v>8.0185607294041006E-3</v>
      </c>
    </row>
    <row r="8" spans="3:31" ht="15" customHeight="1">
      <c r="C8" s="277" t="s">
        <v>86</v>
      </c>
      <c r="D8" s="278">
        <v>75.774473358116495</v>
      </c>
      <c r="E8" s="278">
        <v>72.519083969465655</v>
      </c>
      <c r="F8" s="278">
        <v>73.289665211062598</v>
      </c>
      <c r="G8" s="278">
        <v>72.701555869872706</v>
      </c>
      <c r="H8" s="276">
        <f>E8/D8-1</f>
        <v>-4.2961557426675845E-2</v>
      </c>
      <c r="I8" s="276">
        <f>F8/E8-1</f>
        <v>1.0625909752547402E-2</v>
      </c>
      <c r="J8" s="276">
        <f>G8/F8-1</f>
        <v>-8.0244511896218063E-3</v>
      </c>
      <c r="K8" s="278">
        <v>70.960698689956331</v>
      </c>
      <c r="L8" s="278">
        <v>73.019271948608136</v>
      </c>
      <c r="M8" s="278">
        <v>63.907284768211923</v>
      </c>
      <c r="N8" s="276">
        <f>L8/K8-1</f>
        <v>2.9010047768077696E-2</v>
      </c>
      <c r="O8" s="276">
        <f>M8/L8-1</f>
        <v>-0.1247887980423763</v>
      </c>
      <c r="P8" s="278">
        <v>71.83098591549296</v>
      </c>
      <c r="Q8" s="278">
        <v>75.34626038781164</v>
      </c>
      <c r="R8" s="278">
        <v>64.418938307030132</v>
      </c>
      <c r="S8" s="276">
        <f>Q8/P8-1</f>
        <v>4.8938134810710965E-2</v>
      </c>
      <c r="T8" s="276">
        <f>R8/Q8-1</f>
        <v>-0.14502806143978397</v>
      </c>
      <c r="U8" s="278">
        <v>73.877551020408163</v>
      </c>
      <c r="V8" s="278">
        <v>75.14910536779324</v>
      </c>
      <c r="W8" s="278">
        <v>67.632367632367632</v>
      </c>
      <c r="X8" s="276">
        <f>V8/U8-1</f>
        <v>1.7211647243610129E-2</v>
      </c>
      <c r="Y8" s="276">
        <f>W8/V8-1</f>
        <v>-0.10002431431002856</v>
      </c>
      <c r="Z8" s="278">
        <v>77.427821522309713</v>
      </c>
      <c r="AA8" s="278">
        <v>75.321336760925448</v>
      </c>
      <c r="AB8" s="276">
        <f>IFERROR(AA8/Z8-1,"-")</f>
        <v>-2.7205786240251051E-2</v>
      </c>
      <c r="AC8" s="278">
        <v>74.185463659147871</v>
      </c>
      <c r="AD8" s="278">
        <v>60.052219321148826</v>
      </c>
      <c r="AE8" s="276">
        <f>AD8/AC8-1</f>
        <v>-0.19051231388046008</v>
      </c>
    </row>
    <row r="9" spans="3:31" ht="15" customHeight="1">
      <c r="C9" s="273" t="s">
        <v>85</v>
      </c>
      <c r="D9" s="274">
        <v>77.202072538860094</v>
      </c>
      <c r="E9" s="274">
        <v>79.42238267148015</v>
      </c>
      <c r="F9" s="274">
        <v>74.772036474164139</v>
      </c>
      <c r="G9" s="274">
        <v>72.693726937269375</v>
      </c>
      <c r="H9" s="275">
        <f>E9/D9-1</f>
        <v>2.8759721852058551E-2</v>
      </c>
      <c r="I9" s="275">
        <f>F9/E9-1</f>
        <v>-5.8552086211660637E-2</v>
      </c>
      <c r="J9" s="275">
        <f>G9/F9-1</f>
        <v>-2.7795277952779585E-2</v>
      </c>
      <c r="K9" s="274">
        <v>78.175895765472319</v>
      </c>
      <c r="L9" s="274">
        <v>69.256756756756758</v>
      </c>
      <c r="M9" s="274">
        <v>79.020979020979027</v>
      </c>
      <c r="N9" s="275">
        <f>L9/K9-1</f>
        <v>-0.11409065315315325</v>
      </c>
      <c r="O9" s="275">
        <f>M9/L9-1</f>
        <v>0.14098584342486786</v>
      </c>
      <c r="P9" s="274">
        <v>78.974358974358978</v>
      </c>
      <c r="Q9" s="274">
        <v>68.07228915662651</v>
      </c>
      <c r="R9" s="274">
        <v>77.89473684210526</v>
      </c>
      <c r="S9" s="275">
        <f>Q9/P9-1</f>
        <v>-0.13804568925050853</v>
      </c>
      <c r="T9" s="275">
        <f>R9/Q9-1</f>
        <v>0.14429436422915676</v>
      </c>
      <c r="U9" s="274">
        <v>77.386934673366838</v>
      </c>
      <c r="V9" s="274">
        <v>68.07228915662651</v>
      </c>
      <c r="W9" s="274">
        <v>77.835051546391753</v>
      </c>
      <c r="X9" s="275">
        <f>V9/U9-1</f>
        <v>-0.12036457518385224</v>
      </c>
      <c r="Y9" s="275">
        <f>W9/V9-1</f>
        <v>0.14341757138947164</v>
      </c>
      <c r="Z9" s="274">
        <v>0</v>
      </c>
      <c r="AA9" s="274">
        <v>75</v>
      </c>
      <c r="AB9" s="276" t="str">
        <f>IFERROR(AA9/Z9-1,"-")</f>
        <v>-</v>
      </c>
      <c r="AC9" s="274">
        <v>68.07228915662651</v>
      </c>
      <c r="AD9" s="274">
        <v>76.428571428571431</v>
      </c>
      <c r="AE9" s="275">
        <f>AD9/AC9-1</f>
        <v>0.12275600505688988</v>
      </c>
    </row>
    <row r="10" spans="3:31" ht="15" customHeight="1">
      <c r="C10" s="277" t="s">
        <v>89</v>
      </c>
      <c r="D10" s="278">
        <v>76.453488372093005</v>
      </c>
      <c r="E10" s="278">
        <v>81.16343490304709</v>
      </c>
      <c r="F10" s="278">
        <v>79.894179894179899</v>
      </c>
      <c r="G10" s="278">
        <v>75.925925925925924</v>
      </c>
      <c r="H10" s="276">
        <f>E10/D10-1</f>
        <v>6.1605384283201836E-2</v>
      </c>
      <c r="I10" s="276">
        <f>F10/E10-1</f>
        <v>-1.5638261372049711E-2</v>
      </c>
      <c r="J10" s="276">
        <f>G10/F10-1</f>
        <v>-4.9668874172185573E-2</v>
      </c>
      <c r="K10" s="278">
        <v>75.545851528384276</v>
      </c>
      <c r="L10" s="278">
        <v>79.372197309417047</v>
      </c>
      <c r="M10" s="278">
        <v>68.421052631578945</v>
      </c>
      <c r="N10" s="276">
        <f>L10/K10-1</f>
        <v>5.0649316985925008E-2</v>
      </c>
      <c r="O10" s="276">
        <f>M10/L10-1</f>
        <v>-0.1379720487659829</v>
      </c>
      <c r="P10" s="278">
        <v>73.480662983425418</v>
      </c>
      <c r="Q10" s="278">
        <v>81.25</v>
      </c>
      <c r="R10" s="278">
        <v>74.719101123595507</v>
      </c>
      <c r="S10" s="276">
        <f>Q10/P10-1</f>
        <v>0.10573308270676685</v>
      </c>
      <c r="T10" s="276">
        <f>R10/Q10-1</f>
        <v>-8.0380293863439922E-2</v>
      </c>
      <c r="U10" s="278">
        <v>78.32167832167832</v>
      </c>
      <c r="V10" s="278">
        <v>81.684981684981679</v>
      </c>
      <c r="W10" s="278">
        <v>74.193548387096769</v>
      </c>
      <c r="X10" s="276">
        <f>V10/U10-1</f>
        <v>4.2942176870748305E-2</v>
      </c>
      <c r="Y10" s="276">
        <f>W10/V10-1</f>
        <v>-9.1711268624330988E-2</v>
      </c>
      <c r="Z10" s="278">
        <v>86.17886178861788</v>
      </c>
      <c r="AA10" s="278">
        <v>74.358974358974365</v>
      </c>
      <c r="AB10" s="276">
        <f>IFERROR(AA10/Z10-1,"-")</f>
        <v>-0.13715529753265587</v>
      </c>
      <c r="AC10" s="278">
        <v>72.916666666666671</v>
      </c>
      <c r="AD10" s="278">
        <v>73.86363636363636</v>
      </c>
      <c r="AE10" s="276">
        <f>AD10/AC10-1</f>
        <v>1.298701298701288E-2</v>
      </c>
    </row>
    <row r="11" spans="3:31" ht="15" customHeight="1">
      <c r="C11" s="277" t="s">
        <v>90</v>
      </c>
      <c r="D11" s="278">
        <v>61.538461538461497</v>
      </c>
      <c r="E11" s="278">
        <v>77.272727272727266</v>
      </c>
      <c r="F11" s="278">
        <v>68.589743589743591</v>
      </c>
      <c r="G11" s="278">
        <v>67.088607594936704</v>
      </c>
      <c r="H11" s="276">
        <f>E11/D11-1</f>
        <v>0.25568181818181901</v>
      </c>
      <c r="I11" s="276">
        <f>F11/E11-1</f>
        <v>-0.11236802413272995</v>
      </c>
      <c r="J11" s="276">
        <f>G11/F11-1</f>
        <v>-2.188572104578268E-2</v>
      </c>
      <c r="K11" s="278">
        <v>66.279069767441854</v>
      </c>
      <c r="L11" s="278">
        <v>72.340425531914889</v>
      </c>
      <c r="M11" s="278">
        <v>60.396039603960396</v>
      </c>
      <c r="N11" s="276">
        <f>L11/K11-1</f>
        <v>9.1452034341172217E-2</v>
      </c>
      <c r="O11" s="276">
        <f>M11/L11-1</f>
        <v>-0.1651135701805474</v>
      </c>
      <c r="P11" s="278">
        <v>66.233766233766232</v>
      </c>
      <c r="Q11" s="278">
        <v>74.025974025974023</v>
      </c>
      <c r="R11" s="278">
        <v>70.238095238095241</v>
      </c>
      <c r="S11" s="276">
        <f>Q11/P11-1</f>
        <v>0.11764705882352944</v>
      </c>
      <c r="T11" s="276">
        <f>R11/Q11-1</f>
        <v>-5.1169590643274754E-2</v>
      </c>
      <c r="U11" s="278">
        <v>67.5</v>
      </c>
      <c r="V11" s="278">
        <v>75</v>
      </c>
      <c r="W11" s="278">
        <v>68.333333333333329</v>
      </c>
      <c r="X11" s="276">
        <f>V11/U11-1</f>
        <v>0.11111111111111116</v>
      </c>
      <c r="Y11" s="276">
        <f>W11/V11-1</f>
        <v>-8.8888888888888906E-2</v>
      </c>
      <c r="Z11" s="278">
        <v>77.777777777777771</v>
      </c>
      <c r="AA11" s="278">
        <v>61.53846153846154</v>
      </c>
      <c r="AB11" s="276">
        <f>IFERROR(AA11/Z11-1,"-")</f>
        <v>-0.20879120879120872</v>
      </c>
      <c r="AC11" s="278">
        <v>71.05263157894737</v>
      </c>
      <c r="AD11" s="278">
        <v>70.731707317073173</v>
      </c>
      <c r="AE11" s="276">
        <f>AD11/AC11-1</f>
        <v>-4.5167118337849921E-3</v>
      </c>
    </row>
    <row r="12" spans="3:31" ht="15" customHeight="1">
      <c r="C12" s="277" t="s">
        <v>96</v>
      </c>
      <c r="D12" s="278">
        <v>69.594594594594597</v>
      </c>
      <c r="E12" s="278">
        <v>57.547169811320757</v>
      </c>
      <c r="F12" s="278">
        <v>58.791208791208788</v>
      </c>
      <c r="G12" s="278">
        <v>46.408839779005525</v>
      </c>
      <c r="H12" s="276">
        <f>E12/D12-1</f>
        <v>-0.17310862795383775</v>
      </c>
      <c r="I12" s="276">
        <f>F12/E12-1</f>
        <v>2.161772653575933E-2</v>
      </c>
      <c r="J12" s="276">
        <f>G12/F12-1</f>
        <v>-0.21061599628233585</v>
      </c>
      <c r="K12" s="278">
        <v>54.621848739495796</v>
      </c>
      <c r="L12" s="278">
        <v>53.333333333333336</v>
      </c>
      <c r="M12" s="278">
        <v>45.13274336283186</v>
      </c>
      <c r="N12" s="276">
        <f>L12/K12-1</f>
        <v>-2.3589743589743528E-2</v>
      </c>
      <c r="O12" s="276">
        <f>M12/L12-1</f>
        <v>-0.15376106194690264</v>
      </c>
      <c r="P12" s="278">
        <v>59.13978494623656</v>
      </c>
      <c r="Q12" s="278">
        <v>44.827586206896555</v>
      </c>
      <c r="R12" s="278">
        <v>34.545454545454547</v>
      </c>
      <c r="S12" s="276">
        <f>Q12/P12-1</f>
        <v>-0.2420062695924764</v>
      </c>
      <c r="T12" s="276">
        <f>R12/Q12-1</f>
        <v>-0.22937062937062935</v>
      </c>
      <c r="U12" s="278">
        <v>59.589041095890408</v>
      </c>
      <c r="V12" s="278">
        <v>42.10526315789474</v>
      </c>
      <c r="W12" s="278">
        <v>42.162162162162161</v>
      </c>
      <c r="X12" s="276">
        <f>V12/U12-1</f>
        <v>-0.29340592861463999</v>
      </c>
      <c r="Y12" s="276">
        <f>W12/V12-1</f>
        <v>1.3513513513512265E-3</v>
      </c>
      <c r="Z12" s="278">
        <v>33.962264150943398</v>
      </c>
      <c r="AA12" s="278">
        <v>51.546391752577321</v>
      </c>
      <c r="AB12" s="276">
        <f>IFERROR(AA12/Z12-1,"-")</f>
        <v>0.51775486827033212</v>
      </c>
      <c r="AC12" s="278">
        <v>52.5</v>
      </c>
      <c r="AD12" s="278">
        <v>33.333333333333336</v>
      </c>
      <c r="AE12" s="276">
        <f>AD12/AC12-1</f>
        <v>-0.365079365079365</v>
      </c>
    </row>
    <row r="13" spans="3:31" ht="15" customHeight="1">
      <c r="C13" s="277" t="s">
        <v>84</v>
      </c>
      <c r="D13" s="278">
        <v>65.185185185185205</v>
      </c>
      <c r="E13" s="278">
        <v>76.612903225806448</v>
      </c>
      <c r="F13" s="278">
        <v>63.722397476340696</v>
      </c>
      <c r="G13" s="278">
        <v>63.522012578616355</v>
      </c>
      <c r="H13" s="276">
        <f>E13/D13-1</f>
        <v>0.17531158357771215</v>
      </c>
      <c r="I13" s="276">
        <f>F13/E13-1</f>
        <v>-0.1682550224140793</v>
      </c>
      <c r="J13" s="276">
        <f>G13/F13-1</f>
        <v>-3.1446540880503138E-3</v>
      </c>
      <c r="K13" s="278">
        <v>63.030303030303031</v>
      </c>
      <c r="L13" s="278">
        <v>60.714285714285715</v>
      </c>
      <c r="M13" s="278">
        <v>55.405405405405403</v>
      </c>
      <c r="N13" s="276">
        <f>L13/K13-1</f>
        <v>-3.6744505494505475E-2</v>
      </c>
      <c r="O13" s="276">
        <f>M13/L13-1</f>
        <v>-8.744038155802869E-2</v>
      </c>
      <c r="P13" s="278">
        <v>63.758389261744966</v>
      </c>
      <c r="Q13" s="278">
        <v>64.935064935064929</v>
      </c>
      <c r="R13" s="278">
        <v>49.390243902439025</v>
      </c>
      <c r="S13" s="276">
        <f>Q13/P13-1</f>
        <v>1.8455228981544725E-2</v>
      </c>
      <c r="T13" s="276">
        <f>R13/Q13-1</f>
        <v>-0.2393902439024389</v>
      </c>
      <c r="U13" s="278">
        <v>65.044247787610615</v>
      </c>
      <c r="V13" s="278">
        <v>63.507109004739334</v>
      </c>
      <c r="W13" s="278">
        <v>50.200803212851405</v>
      </c>
      <c r="X13" s="276">
        <f>V13/U13-1</f>
        <v>-2.3632201695844235E-2</v>
      </c>
      <c r="Y13" s="276">
        <f>W13/V13-1</f>
        <v>-0.20952466582748908</v>
      </c>
      <c r="Z13" s="278">
        <v>62.666666666666664</v>
      </c>
      <c r="AA13" s="278">
        <v>48.113207547169814</v>
      </c>
      <c r="AB13" s="276">
        <f>IFERROR(AA13/Z13-1,"-")</f>
        <v>-0.23223604977920509</v>
      </c>
      <c r="AC13" s="278">
        <v>62.5</v>
      </c>
      <c r="AD13" s="278">
        <v>43.421052631578945</v>
      </c>
      <c r="AE13" s="276">
        <f>AD13/AC13-1</f>
        <v>-0.3052631578947369</v>
      </c>
    </row>
    <row r="14" spans="3:31" ht="15" customHeight="1">
      <c r="C14" s="279" t="s">
        <v>342</v>
      </c>
      <c r="D14" s="280">
        <v>53.845454545454501</v>
      </c>
      <c r="E14" s="280">
        <v>55.354545454545452</v>
      </c>
      <c r="F14" s="280">
        <v>54.327272727272728</v>
      </c>
      <c r="G14" s="280">
        <v>54.381818181818183</v>
      </c>
      <c r="H14" s="281">
        <f>E14/D14-1</f>
        <v>2.8026338004390361E-2</v>
      </c>
      <c r="I14" s="281">
        <f>F14/E14-1</f>
        <v>-1.8558055509935834E-2</v>
      </c>
      <c r="J14" s="281">
        <f>G14/F14-1</f>
        <v>1.0040160642570406E-3</v>
      </c>
      <c r="K14" s="280">
        <v>52.795216741405085</v>
      </c>
      <c r="L14" s="280">
        <v>55.924312959903887</v>
      </c>
      <c r="M14" s="280">
        <v>52.54525762030017</v>
      </c>
      <c r="N14" s="281">
        <f>L14/K14-1</f>
        <v>5.9268555214487595E-2</v>
      </c>
      <c r="O14" s="281">
        <f>M14/L14-1</f>
        <v>-6.0421937450110486E-2</v>
      </c>
      <c r="P14" s="280">
        <v>53.431008902077153</v>
      </c>
      <c r="Q14" s="280">
        <v>57.053291536050153</v>
      </c>
      <c r="R14" s="280">
        <v>50.941265060240966</v>
      </c>
      <c r="S14" s="281">
        <f>Q14/P14-1</f>
        <v>6.7793640966270052E-2</v>
      </c>
      <c r="T14" s="281">
        <f>R14/Q14-1</f>
        <v>-0.10712837614193027</v>
      </c>
      <c r="U14" s="280">
        <v>54.119370194068104</v>
      </c>
      <c r="V14" s="280">
        <v>55.009107468123858</v>
      </c>
      <c r="W14" s="280">
        <v>49.698609915118709</v>
      </c>
      <c r="X14" s="281">
        <f>V14/U14-1</f>
        <v>1.6440273988134413E-2</v>
      </c>
      <c r="Y14" s="281">
        <f>W14/V14-1</f>
        <v>-9.6538515119199531E-2</v>
      </c>
      <c r="Z14" s="280">
        <v>52.820227841066966</v>
      </c>
      <c r="AA14" s="280">
        <v>47.817732637935769</v>
      </c>
      <c r="AB14" s="281">
        <f>IFERROR(AA14/Z14-1,"-")</f>
        <v>-9.4707944429611612E-2</v>
      </c>
      <c r="AC14" s="280">
        <v>57.404844290657437</v>
      </c>
      <c r="AD14" s="280">
        <v>53.176382660687594</v>
      </c>
      <c r="AE14" s="281">
        <f>AD14/AC14-1</f>
        <v>-7.3660362330396856E-2</v>
      </c>
    </row>
    <row r="15" spans="3:31" ht="15" customHeight="1">
      <c r="C15" s="277" t="s">
        <v>79</v>
      </c>
      <c r="D15" s="278">
        <v>35.276217228464397</v>
      </c>
      <c r="E15" s="278">
        <v>38.346639196497556</v>
      </c>
      <c r="F15" s="278">
        <v>42.174928627043862</v>
      </c>
      <c r="G15" s="278">
        <v>46.918946560981844</v>
      </c>
      <c r="H15" s="276">
        <f>E15/D15-1</f>
        <v>8.7039433625996532E-2</v>
      </c>
      <c r="I15" s="276">
        <f>F15/E15-1</f>
        <v>9.9833766681069802E-2</v>
      </c>
      <c r="J15" s="276">
        <f>G15/F15-1</f>
        <v>0.11248431445823415</v>
      </c>
      <c r="K15" s="278">
        <v>38.263112639724852</v>
      </c>
      <c r="L15" s="278">
        <v>46.703065938681227</v>
      </c>
      <c r="M15" s="278">
        <v>45.209176788124154</v>
      </c>
      <c r="N15" s="276">
        <f>L15/K15-1</f>
        <v>0.22057675700418566</v>
      </c>
      <c r="O15" s="276">
        <f>M15/L15-1</f>
        <v>-3.1986961038456774E-2</v>
      </c>
      <c r="P15" s="278">
        <v>41.467391304347828</v>
      </c>
      <c r="Q15" s="278">
        <v>49.528795811518322</v>
      </c>
      <c r="R15" s="278">
        <v>46.18320610687023</v>
      </c>
      <c r="S15" s="276">
        <f>Q15/P15-1</f>
        <v>0.19440346386885587</v>
      </c>
      <c r="T15" s="276">
        <f>R15/Q15-1</f>
        <v>-6.7548375643529113E-2</v>
      </c>
      <c r="U15" s="278">
        <v>41.134242641780332</v>
      </c>
      <c r="V15" s="278">
        <v>48.303324099722992</v>
      </c>
      <c r="W15" s="278">
        <v>44.3006993006993</v>
      </c>
      <c r="X15" s="276">
        <f>V15/U15-1</f>
        <v>0.17428499949239318</v>
      </c>
      <c r="Y15" s="276">
        <f>W15/V15-1</f>
        <v>-8.2864375767601639E-2</v>
      </c>
      <c r="Z15" s="278">
        <v>47.884012539184951</v>
      </c>
      <c r="AA15" s="278">
        <v>43.569364161849713</v>
      </c>
      <c r="AB15" s="276">
        <f>IFERROR(AA15/Z15-1,"-")</f>
        <v>-9.0106241071681858E-2</v>
      </c>
      <c r="AC15" s="278">
        <v>48.380355276907004</v>
      </c>
      <c r="AD15" s="278">
        <v>45.433789954337897</v>
      </c>
      <c r="AE15" s="276">
        <f>AD15/AC15-1</f>
        <v>-6.0904168762389577E-2</v>
      </c>
    </row>
    <row r="16" spans="3:31" ht="15" customHeight="1">
      <c r="C16" s="273" t="s">
        <v>92</v>
      </c>
      <c r="D16" s="274" t="s">
        <v>94</v>
      </c>
      <c r="E16" s="274">
        <v>60.471092077087796</v>
      </c>
      <c r="F16" s="274">
        <v>54.298642533936651</v>
      </c>
      <c r="G16" s="274">
        <v>51.174289245982692</v>
      </c>
      <c r="H16" s="275" t="s">
        <v>94</v>
      </c>
      <c r="I16" s="275">
        <f>F16/E16-1</f>
        <v>-0.10207273146783236</v>
      </c>
      <c r="J16" s="275">
        <f>G16/F16-1</f>
        <v>-5.7540173053152066E-2</v>
      </c>
      <c r="K16" s="274">
        <v>42.388059701492537</v>
      </c>
      <c r="L16" s="274">
        <v>45.950864422202002</v>
      </c>
      <c r="M16" s="274">
        <v>42.621259029927764</v>
      </c>
      <c r="N16" s="275">
        <f>L16/K16-1</f>
        <v>8.4052083199835925E-2</v>
      </c>
      <c r="O16" s="275">
        <f>M16/L16-1</f>
        <v>-7.2460125269492859E-2</v>
      </c>
      <c r="P16" s="274">
        <v>48.443579766536963</v>
      </c>
      <c r="Q16" s="274">
        <v>52.321428571428569</v>
      </c>
      <c r="R16" s="274">
        <v>39.25925925925926</v>
      </c>
      <c r="S16" s="275">
        <f>Q16/P16-1</f>
        <v>8.0048766494549728E-2</v>
      </c>
      <c r="T16" s="275">
        <f>R16/Q16-1</f>
        <v>-0.2496523827581848</v>
      </c>
      <c r="U16" s="274">
        <v>56.202913108990458</v>
      </c>
      <c r="V16" s="274">
        <v>51.965065502183407</v>
      </c>
      <c r="W16" s="274">
        <v>41.686182669789225</v>
      </c>
      <c r="X16" s="275">
        <f>V16/U16-1</f>
        <v>-7.5402632575092388E-2</v>
      </c>
      <c r="Y16" s="275">
        <f>W16/V16-1</f>
        <v>-0.19780371164859389</v>
      </c>
      <c r="Z16" s="274">
        <v>52.951240376390075</v>
      </c>
      <c r="AA16" s="274">
        <v>43.291404612159326</v>
      </c>
      <c r="AB16" s="276">
        <f>IFERROR(AA16/Z16-1,"-")</f>
        <v>-0.18242888543434166</v>
      </c>
      <c r="AC16" s="274">
        <v>43.391521197007478</v>
      </c>
      <c r="AD16" s="274">
        <v>39.627659574468083</v>
      </c>
      <c r="AE16" s="275">
        <f>AD16/AC16-1</f>
        <v>-8.6741868427488322E-2</v>
      </c>
    </row>
    <row r="17" spans="3:31" ht="15" customHeight="1">
      <c r="C17" s="277" t="s">
        <v>95</v>
      </c>
      <c r="D17" s="278">
        <v>56.4741907261592</v>
      </c>
      <c r="E17" s="278">
        <v>56.509584664536739</v>
      </c>
      <c r="F17" s="278">
        <v>50.90489025798999</v>
      </c>
      <c r="G17" s="278">
        <v>48.900235663786333</v>
      </c>
      <c r="H17" s="276">
        <f>E17/D17-1</f>
        <v>6.2672767723515044E-4</v>
      </c>
      <c r="I17" s="276">
        <f>F17/E17-1</f>
        <v>-9.9181305964615274E-2</v>
      </c>
      <c r="J17" s="276">
        <f>G17/F17-1</f>
        <v>-3.9380393200808661E-2</v>
      </c>
      <c r="K17" s="278">
        <v>38.290293855743542</v>
      </c>
      <c r="L17" s="278">
        <v>43.669250645994829</v>
      </c>
      <c r="M17" s="278">
        <v>40.566959921798635</v>
      </c>
      <c r="N17" s="276">
        <f>L17/K17-1</f>
        <v>0.14047833663842324</v>
      </c>
      <c r="O17" s="276">
        <f>M17/L17-1</f>
        <v>-7.1040621909108093E-2</v>
      </c>
      <c r="P17" s="278">
        <v>44.355555555555554</v>
      </c>
      <c r="Q17" s="278">
        <v>50</v>
      </c>
      <c r="R17" s="278">
        <v>37.728194726166329</v>
      </c>
      <c r="S17" s="276">
        <f>Q17/P17-1</f>
        <v>0.12725450901803614</v>
      </c>
      <c r="T17" s="276">
        <f>R17/Q17-1</f>
        <v>-0.24543610547667338</v>
      </c>
      <c r="U17" s="278">
        <v>52.532833020637902</v>
      </c>
      <c r="V17" s="278">
        <v>49.721964782205745</v>
      </c>
      <c r="W17" s="278">
        <v>40.123804164321889</v>
      </c>
      <c r="X17" s="276">
        <f>V17/U17-1</f>
        <v>-5.35068846815836E-2</v>
      </c>
      <c r="Y17" s="276">
        <f>W17/V17-1</f>
        <v>-0.19303663199807419</v>
      </c>
      <c r="Z17" s="278">
        <v>50.903119868637113</v>
      </c>
      <c r="AA17" s="278">
        <v>41.801619433198383</v>
      </c>
      <c r="AB17" s="276">
        <f>IFERROR(AA17/Z17-1,"-")</f>
        <v>-0.178800444038135</v>
      </c>
      <c r="AC17" s="278">
        <v>41.469194312796212</v>
      </c>
      <c r="AD17" s="278">
        <v>37.037037037037038</v>
      </c>
      <c r="AE17" s="276">
        <f>AD17/AC17-1</f>
        <v>-0.10687830687830691</v>
      </c>
    </row>
    <row r="18" spans="3:31" ht="15" customHeight="1">
      <c r="C18" s="273" t="s">
        <v>81</v>
      </c>
      <c r="D18" s="274">
        <v>78.523489932885894</v>
      </c>
      <c r="E18" s="274">
        <v>82.674772036474167</v>
      </c>
      <c r="F18" s="274">
        <v>72.383720930232556</v>
      </c>
      <c r="G18" s="274">
        <v>75.50432276657061</v>
      </c>
      <c r="H18" s="275">
        <f>E18/D18-1</f>
        <v>5.2866754994414844E-2</v>
      </c>
      <c r="I18" s="275">
        <f>F18/E18-1</f>
        <v>-0.12447631668946657</v>
      </c>
      <c r="J18" s="275">
        <f>G18/F18-1</f>
        <v>4.3111928983947445E-2</v>
      </c>
      <c r="K18" s="274">
        <v>79.310344827586206</v>
      </c>
      <c r="L18" s="274">
        <v>77.743902439024396</v>
      </c>
      <c r="M18" s="274">
        <v>72.136222910216716</v>
      </c>
      <c r="N18" s="275">
        <f>L18/K18-1</f>
        <v>-1.9750795334040228E-2</v>
      </c>
      <c r="O18" s="275">
        <f>M18/L18-1</f>
        <v>-7.2130152370545875E-2</v>
      </c>
      <c r="P18" s="274">
        <v>75.124378109452735</v>
      </c>
      <c r="Q18" s="274">
        <v>81.818181818181813</v>
      </c>
      <c r="R18" s="274">
        <v>74.594594594594597</v>
      </c>
      <c r="S18" s="275">
        <f>Q18/P18-1</f>
        <v>8.9102950030102379E-2</v>
      </c>
      <c r="T18" s="275">
        <f>R18/Q18-1</f>
        <v>-8.8288288288288164E-2</v>
      </c>
      <c r="U18" s="274">
        <v>73.333333333333329</v>
      </c>
      <c r="V18" s="274">
        <v>80.582524271844662</v>
      </c>
      <c r="W18" s="274">
        <v>74.074074074074076</v>
      </c>
      <c r="X18" s="275">
        <f>V18/U18-1</f>
        <v>9.8852603706972797E-2</v>
      </c>
      <c r="Y18" s="275">
        <f>W18/V18-1</f>
        <v>-8.076751450245423E-2</v>
      </c>
      <c r="Z18" s="274">
        <v>50</v>
      </c>
      <c r="AA18" s="274">
        <v>40</v>
      </c>
      <c r="AB18" s="276">
        <f>IFERROR(AA18/Z18-1,"-")</f>
        <v>-0.19999999999999996</v>
      </c>
      <c r="AC18" s="274">
        <v>82.474226804123717</v>
      </c>
      <c r="AD18" s="274">
        <v>77.018633540372676</v>
      </c>
      <c r="AE18" s="275">
        <f>AD18/AC18-1</f>
        <v>-6.6149068322981397E-2</v>
      </c>
    </row>
    <row r="19" spans="3:31" ht="15" customHeight="1">
      <c r="C19" s="277" t="s">
        <v>91</v>
      </c>
      <c r="D19" s="278">
        <v>65.986394557823104</v>
      </c>
      <c r="E19" s="278">
        <v>65.919282511210767</v>
      </c>
      <c r="F19" s="278">
        <v>57.89473684210526</v>
      </c>
      <c r="G19" s="278">
        <v>49.586776859504134</v>
      </c>
      <c r="H19" s="276">
        <f>E19/D19-1</f>
        <v>-1.0170588507230072E-3</v>
      </c>
      <c r="I19" s="276">
        <f>F19/E19-1</f>
        <v>-0.12173290368779099</v>
      </c>
      <c r="J19" s="276">
        <f>G19/F19-1</f>
        <v>-0.1435011269722013</v>
      </c>
      <c r="K19" s="278">
        <v>60.483870967741936</v>
      </c>
      <c r="L19" s="278">
        <v>57.272727272727273</v>
      </c>
      <c r="M19" s="278">
        <v>51.724137931034484</v>
      </c>
      <c r="N19" s="276">
        <f>L19/K19-1</f>
        <v>-5.3090909090909078E-2</v>
      </c>
      <c r="O19" s="276">
        <f>M19/L19-1</f>
        <v>-9.6880131362889976E-2</v>
      </c>
      <c r="P19" s="278">
        <v>59.322033898305087</v>
      </c>
      <c r="Q19" s="278">
        <v>56.88073394495413</v>
      </c>
      <c r="R19" s="278">
        <v>50.724637681159422</v>
      </c>
      <c r="S19" s="276">
        <f>Q19/P19-1</f>
        <v>-4.1153342070773258E-2</v>
      </c>
      <c r="T19" s="276">
        <f>R19/Q19-1</f>
        <v>-0.1082281439925199</v>
      </c>
      <c r="U19" s="278">
        <v>59.2964824120603</v>
      </c>
      <c r="V19" s="278">
        <v>48.453608247422679</v>
      </c>
      <c r="W19" s="278">
        <v>39.732142857142854</v>
      </c>
      <c r="X19" s="276">
        <f>V19/U19-1</f>
        <v>-0.18285864057312595</v>
      </c>
      <c r="Y19" s="276">
        <f>W19/V19-1</f>
        <v>-0.17999620060790278</v>
      </c>
      <c r="Z19" s="278">
        <v>38</v>
      </c>
      <c r="AA19" s="278">
        <v>27.358490566037737</v>
      </c>
      <c r="AB19" s="276">
        <f>IFERROR(AA19/Z19-1,"-")</f>
        <v>-0.28003972194637539</v>
      </c>
      <c r="AC19" s="278">
        <v>58.333333333333336</v>
      </c>
      <c r="AD19" s="278">
        <v>61.53846153846154</v>
      </c>
      <c r="AE19" s="276">
        <f>AD19/AC19-1</f>
        <v>5.4945054945054972E-2</v>
      </c>
    </row>
    <row r="20" spans="3:31" ht="15" customHeight="1">
      <c r="C20" s="277" t="s">
        <v>83</v>
      </c>
      <c r="D20" s="278">
        <v>56.680161943319803</v>
      </c>
      <c r="E20" s="278">
        <v>53.036437246963565</v>
      </c>
      <c r="F20" s="278">
        <v>43.137254901960787</v>
      </c>
      <c r="G20" s="278">
        <v>42.763157894736842</v>
      </c>
      <c r="H20" s="276">
        <f>E20/D20-1</f>
        <v>-6.4285714285713613E-2</v>
      </c>
      <c r="I20" s="276">
        <f>F20/E20-1</f>
        <v>-0.18664870528364019</v>
      </c>
      <c r="J20" s="276">
        <f>G20/F20-1</f>
        <v>-8.6722488038277756E-3</v>
      </c>
      <c r="K20" s="278">
        <v>44.378698224852073</v>
      </c>
      <c r="L20" s="278">
        <v>46.875</v>
      </c>
      <c r="M20" s="278">
        <v>41.452991452991455</v>
      </c>
      <c r="N20" s="276" t="s">
        <v>94</v>
      </c>
      <c r="O20" s="276" t="s">
        <v>94</v>
      </c>
      <c r="P20" s="278">
        <v>44.29530201342282</v>
      </c>
      <c r="Q20" s="278">
        <v>43.421052631578945</v>
      </c>
      <c r="R20" s="278">
        <v>33.495145631067963</v>
      </c>
      <c r="S20" s="276">
        <f>Q20/P20-1</f>
        <v>-1.9736842105263275E-2</v>
      </c>
      <c r="T20" s="276">
        <f>R20/Q20-1</f>
        <v>-0.22859664607237418</v>
      </c>
      <c r="U20" s="278">
        <v>42.523364485981311</v>
      </c>
      <c r="V20" s="278">
        <v>40.654205607476634</v>
      </c>
      <c r="W20" s="278">
        <v>32.764505119453922</v>
      </c>
      <c r="X20" s="276">
        <f>V20/U20-1</f>
        <v>-4.3956043956044022E-2</v>
      </c>
      <c r="Y20" s="276">
        <f>W20/V20-1</f>
        <v>-0.19406849476285748</v>
      </c>
      <c r="Z20" s="278">
        <v>34.210526315789473</v>
      </c>
      <c r="AA20" s="278">
        <v>27.027027027027028</v>
      </c>
      <c r="AB20" s="276">
        <f>IFERROR(AA20/Z20-1,"-")</f>
        <v>-0.20997920997920994</v>
      </c>
      <c r="AC20" s="278">
        <v>46.835443037974684</v>
      </c>
      <c r="AD20" s="278">
        <v>37.5</v>
      </c>
      <c r="AE20" s="276">
        <f>AD20/AC20-1</f>
        <v>-0.19932432432432434</v>
      </c>
    </row>
    <row r="21" spans="3:31" ht="15" customHeight="1">
      <c r="C21" s="277" t="s">
        <v>224</v>
      </c>
      <c r="D21" s="278">
        <v>41.891891891891902</v>
      </c>
      <c r="E21" s="278">
        <v>14.973262032085561</v>
      </c>
      <c r="F21" s="278">
        <v>29.677419354838708</v>
      </c>
      <c r="G21" s="278">
        <v>20.348837209302324</v>
      </c>
      <c r="H21" s="276">
        <f>E21/D21-1</f>
        <v>-0.64257374504053832</v>
      </c>
      <c r="I21" s="276">
        <f>F21/E21-1</f>
        <v>0.98202764976958523</v>
      </c>
      <c r="J21" s="276">
        <f>G21/F21-1</f>
        <v>-0.31433265925176945</v>
      </c>
      <c r="K21" s="278">
        <v>34.42622950819672</v>
      </c>
      <c r="L21" s="278">
        <v>27.43362831858407</v>
      </c>
      <c r="M21" s="278">
        <v>27.777777777777779</v>
      </c>
      <c r="N21" s="276">
        <f>L21/K21-1</f>
        <v>-0.20311841550779597</v>
      </c>
      <c r="O21" s="276">
        <f>M21/L21-1</f>
        <v>1.2544802867383575E-2</v>
      </c>
      <c r="P21" s="278">
        <v>34.523809523809526</v>
      </c>
      <c r="Q21" s="278">
        <v>24.528301886792452</v>
      </c>
      <c r="R21" s="278">
        <v>30.303030303030305</v>
      </c>
      <c r="S21" s="276">
        <f>Q21/P21-1</f>
        <v>-0.28952504879635665</v>
      </c>
      <c r="T21" s="276">
        <f>R21/Q21-1</f>
        <v>0.23543123543123556</v>
      </c>
      <c r="U21" s="278">
        <v>29.464285714285715</v>
      </c>
      <c r="V21" s="278">
        <v>21.014492753623188</v>
      </c>
      <c r="W21" s="278">
        <v>25</v>
      </c>
      <c r="X21" s="276">
        <f>V21/U21-1</f>
        <v>-0.28678085199824332</v>
      </c>
      <c r="Y21" s="276">
        <f>W21/V21-1</f>
        <v>0.18965517241379315</v>
      </c>
      <c r="Z21" s="278">
        <v>6.1224489795918364</v>
      </c>
      <c r="AA21" s="278">
        <v>15.625</v>
      </c>
      <c r="AB21" s="276">
        <f>IFERROR(AA21/Z21-1,"-")</f>
        <v>1.5520833333333335</v>
      </c>
      <c r="AC21" s="278">
        <v>25.373134328358208</v>
      </c>
      <c r="AD21" s="278">
        <v>41.666666666666664</v>
      </c>
      <c r="AE21" s="276">
        <f>AD21/AC21-1</f>
        <v>0.64215686274509798</v>
      </c>
    </row>
    <row r="22" spans="3:31" ht="15" customHeight="1">
      <c r="C22" s="273" t="s">
        <v>97</v>
      </c>
      <c r="D22" s="274" t="s">
        <v>94</v>
      </c>
      <c r="E22" s="274">
        <v>1.7751479289940828</v>
      </c>
      <c r="F22" s="274">
        <v>1.2048192771084338</v>
      </c>
      <c r="G22" s="274">
        <v>2.5210084033613445</v>
      </c>
      <c r="H22" s="275" t="s">
        <v>94</v>
      </c>
      <c r="I22" s="275">
        <f>F22/E22-1</f>
        <v>-0.32128514056224888</v>
      </c>
      <c r="J22" s="275">
        <f>G22/F22-1</f>
        <v>1.0924369747899156</v>
      </c>
      <c r="K22" s="274">
        <v>3.3898305084745761</v>
      </c>
      <c r="L22" s="274">
        <v>3.225806451612903</v>
      </c>
      <c r="M22" s="274">
        <v>3.7037037037037037</v>
      </c>
      <c r="N22" s="275">
        <f>L22/K22-1</f>
        <v>-4.8387096774193616E-2</v>
      </c>
      <c r="O22" s="275">
        <f>M22/L22-1</f>
        <v>0.14814814814814814</v>
      </c>
      <c r="P22" s="274">
        <v>1.0309278350515463</v>
      </c>
      <c r="Q22" s="274">
        <v>3.5714285714285716</v>
      </c>
      <c r="R22" s="274">
        <v>2.4390243902439024</v>
      </c>
      <c r="S22" s="275">
        <f>Q22/P22-1</f>
        <v>2.4642857142857149</v>
      </c>
      <c r="T22" s="275">
        <f>R22/Q22-1</f>
        <v>-0.31707317073170738</v>
      </c>
      <c r="U22" s="274">
        <v>0.70921985815602839</v>
      </c>
      <c r="V22" s="274">
        <v>2.0618556701030926</v>
      </c>
      <c r="W22" s="274">
        <v>1.4492753623188406</v>
      </c>
      <c r="X22" s="275">
        <f>V22/U22-1</f>
        <v>1.9072164948453603</v>
      </c>
      <c r="Y22" s="275">
        <f>W22/V22-1</f>
        <v>-0.29710144927536219</v>
      </c>
      <c r="Z22" s="274">
        <v>2.0408163265306123</v>
      </c>
      <c r="AA22" s="274">
        <v>0</v>
      </c>
      <c r="AB22" s="276">
        <f>IFERROR(AA22/Z22-1,"-")</f>
        <v>-1</v>
      </c>
      <c r="AC22" s="274">
        <v>4.7619047619047619</v>
      </c>
      <c r="AD22" s="274">
        <v>3.4482758620689653</v>
      </c>
      <c r="AE22" s="275">
        <f>AD22/AC22-1</f>
        <v>-0.27586206896551724</v>
      </c>
    </row>
    <row r="23" spans="3:31" ht="15" customHeight="1">
      <c r="C23" s="24" t="s">
        <v>202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75" spans="3:31" ht="25.5" customHeight="1">
      <c r="C75" s="180" t="s">
        <v>343</v>
      </c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</row>
    <row r="76" spans="3:31" ht="38.25">
      <c r="C76" s="13"/>
      <c r="D76" s="13">
        <v>2007</v>
      </c>
      <c r="E76" s="13">
        <v>2008</v>
      </c>
      <c r="F76" s="13">
        <v>2009</v>
      </c>
      <c r="G76" s="13">
        <v>2010</v>
      </c>
      <c r="H76" s="14" t="s">
        <v>344</v>
      </c>
      <c r="I76" s="14" t="s">
        <v>345</v>
      </c>
      <c r="J76" s="14" t="s">
        <v>346</v>
      </c>
      <c r="K76" s="14" t="s">
        <v>158</v>
      </c>
      <c r="L76" s="14" t="s">
        <v>159</v>
      </c>
      <c r="M76" s="14" t="s">
        <v>115</v>
      </c>
      <c r="N76" s="14" t="s">
        <v>100</v>
      </c>
      <c r="O76" s="14" t="s">
        <v>140</v>
      </c>
      <c r="P76" s="14" t="s">
        <v>174</v>
      </c>
      <c r="Q76" s="14" t="s">
        <v>163</v>
      </c>
      <c r="R76" s="14" t="s">
        <v>116</v>
      </c>
      <c r="S76" s="14" t="s">
        <v>288</v>
      </c>
      <c r="T76" s="14" t="s">
        <v>184</v>
      </c>
      <c r="U76" s="14" t="str">
        <f>actualizaciones!$U$7</f>
        <v>Ene-Sep 2009</v>
      </c>
      <c r="V76" s="14" t="str">
        <f>actualizaciones!$V$7</f>
        <v>Ene-Sep 2010</v>
      </c>
      <c r="W76" s="14" t="s">
        <v>51</v>
      </c>
      <c r="X76" s="14" t="s">
        <v>289</v>
      </c>
      <c r="Y76" s="14" t="s">
        <v>114</v>
      </c>
      <c r="Z76" s="14" t="s">
        <v>53</v>
      </c>
      <c r="AA76" s="14" t="s">
        <v>54</v>
      </c>
      <c r="AB76" s="14" t="s">
        <v>114</v>
      </c>
      <c r="AC76" s="13">
        <f>actualizaciones!Y79</f>
        <v>0</v>
      </c>
      <c r="AD76" s="13">
        <f>actualizaciones!Z79</f>
        <v>0</v>
      </c>
      <c r="AE76" s="14" t="str">
        <f>actualizaciones!$AA$7</f>
        <v>Var.11/10</v>
      </c>
    </row>
    <row r="77" spans="3:31">
      <c r="C77" s="273" t="s">
        <v>97</v>
      </c>
      <c r="D77" s="274" t="s">
        <v>94</v>
      </c>
      <c r="E77" s="274">
        <v>81.065088757396452</v>
      </c>
      <c r="F77" s="274">
        <v>90.963855421686745</v>
      </c>
      <c r="G77" s="274">
        <v>94.9579831932773</v>
      </c>
      <c r="H77" s="275" t="s">
        <v>94</v>
      </c>
      <c r="I77" s="275">
        <f>F77/E77-1</f>
        <v>0.12210887345000443</v>
      </c>
      <c r="J77" s="275">
        <f>G77/F77-1</f>
        <v>4.3908954310200921E-2</v>
      </c>
      <c r="K77" s="274">
        <v>84.745762711864415</v>
      </c>
      <c r="L77" s="274">
        <v>95.161290322580641</v>
      </c>
      <c r="M77" s="274">
        <v>92.592592592592581</v>
      </c>
      <c r="N77" s="275">
        <f>L77/K77-1</f>
        <v>0.12290322580645152</v>
      </c>
      <c r="O77" s="275">
        <f>M77/L77-1</f>
        <v>-2.6993094789705019E-2</v>
      </c>
      <c r="P77" s="274">
        <v>88.659793814432987</v>
      </c>
      <c r="Q77" s="274">
        <v>94.642857142857139</v>
      </c>
      <c r="R77" s="274">
        <v>92.682926829268297</v>
      </c>
      <c r="S77" s="275">
        <f>Q77/P77-1</f>
        <v>6.7483388704318914E-2</v>
      </c>
      <c r="T77" s="275">
        <f>R77/Q77-1</f>
        <v>-2.0708697653014196E-2</v>
      </c>
      <c r="U77" s="274">
        <v>90.070921985815602</v>
      </c>
      <c r="V77" s="274">
        <v>94.845360824742272</v>
      </c>
      <c r="W77" s="274">
        <v>95.65217391304347</v>
      </c>
      <c r="X77" s="275">
        <f>V77/U77-1</f>
        <v>5.3007549314067814E-2</v>
      </c>
      <c r="Y77" s="275">
        <f>W77/V77-1</f>
        <v>8.5066162570888171E-3</v>
      </c>
      <c r="Z77" s="274">
        <v>93.877551020408163</v>
      </c>
      <c r="AA77" s="274">
        <v>100</v>
      </c>
      <c r="AB77" s="275">
        <f>IFERROR(AA77/Z77-1,"-")</f>
        <v>6.5217391304347894E-2</v>
      </c>
      <c r="AC77" s="274" t="e">
        <v>#REF!</v>
      </c>
      <c r="AD77" s="274">
        <v>89.655172413793096</v>
      </c>
      <c r="AE77" s="275" t="e">
        <f>AD77/AC77-1</f>
        <v>#REF!</v>
      </c>
    </row>
    <row r="78" spans="3:31">
      <c r="C78" s="277" t="s">
        <v>224</v>
      </c>
      <c r="D78" s="278">
        <v>51.351351351351298</v>
      </c>
      <c r="E78" s="278">
        <v>80.748663101604279</v>
      </c>
      <c r="F78" s="278">
        <v>69.677419354838719</v>
      </c>
      <c r="G78" s="278">
        <v>79.069767441860463</v>
      </c>
      <c r="H78" s="276">
        <f>E78/D78-1</f>
        <v>0.57247396566282172</v>
      </c>
      <c r="I78" s="276">
        <f>F78/E78-1</f>
        <v>-0.13710745567186489</v>
      </c>
      <c r="J78" s="276">
        <f>G78/F78-1</f>
        <v>0.13479758828596022</v>
      </c>
      <c r="K78" s="278">
        <v>64.754098360655732</v>
      </c>
      <c r="L78" s="278">
        <v>72.56637168141593</v>
      </c>
      <c r="M78" s="278">
        <v>66.666666666666671</v>
      </c>
      <c r="N78" s="276">
        <f>L78/K78-1</f>
        <v>0.12064523356110679</v>
      </c>
      <c r="O78" s="276">
        <f>M78/L78-1</f>
        <v>-8.1300813008130079E-2</v>
      </c>
      <c r="P78" s="278">
        <v>64.285714285714278</v>
      </c>
      <c r="Q78" s="278">
        <v>74.528301886792462</v>
      </c>
      <c r="R78" s="278">
        <v>60.606060606060609</v>
      </c>
      <c r="S78" s="276">
        <f>Q78/P78-1</f>
        <v>0.15932914046121627</v>
      </c>
      <c r="T78" s="276">
        <f>R78/Q78-1</f>
        <v>-0.1868047564250096</v>
      </c>
      <c r="U78" s="278">
        <v>69.642857142857139</v>
      </c>
      <c r="V78" s="278">
        <v>78.260869565217391</v>
      </c>
      <c r="W78" s="278">
        <v>68.75</v>
      </c>
      <c r="X78" s="276">
        <f>V78/U78-1</f>
        <v>0.12374581939799345</v>
      </c>
      <c r="Y78" s="276">
        <f>W78/V78-1</f>
        <v>-0.12152777777777779</v>
      </c>
      <c r="Z78" s="278">
        <v>93.877551020408163</v>
      </c>
      <c r="AA78" s="278">
        <v>81.25</v>
      </c>
      <c r="AB78" s="276">
        <f>IFERROR(AA78/Z78-1,"-")</f>
        <v>-0.13451086956521741</v>
      </c>
      <c r="AC78" s="278" t="e">
        <v>#REF!</v>
      </c>
      <c r="AD78" s="278">
        <v>50</v>
      </c>
      <c r="AE78" s="276" t="e">
        <f>AD78/AC78-1</f>
        <v>#REF!</v>
      </c>
    </row>
    <row r="79" spans="3:31">
      <c r="C79" s="277" t="s">
        <v>83</v>
      </c>
      <c r="D79" s="278">
        <v>28.340080971659901</v>
      </c>
      <c r="E79" s="278">
        <v>36.032388663967609</v>
      </c>
      <c r="F79" s="278">
        <v>51.764705882352942</v>
      </c>
      <c r="G79" s="278">
        <v>55.263157894736842</v>
      </c>
      <c r="H79" s="276">
        <f>E79/D79-1</f>
        <v>0.27142857142857224</v>
      </c>
      <c r="I79" s="276">
        <f>F79/E79-1</f>
        <v>0.43661599471249191</v>
      </c>
      <c r="J79" s="276">
        <f>G79/F79-1</f>
        <v>6.758373205741619E-2</v>
      </c>
      <c r="K79" s="278">
        <v>47.337278106508876</v>
      </c>
      <c r="L79" s="278">
        <v>50.625</v>
      </c>
      <c r="M79" s="278">
        <v>55.128205128205124</v>
      </c>
      <c r="N79" s="276" t="s">
        <v>94</v>
      </c>
      <c r="O79" s="276" t="s">
        <v>94</v>
      </c>
      <c r="P79" s="278">
        <v>50.335570469798654</v>
      </c>
      <c r="Q79" s="278">
        <v>53.289473684210527</v>
      </c>
      <c r="R79" s="278">
        <v>61.165048543689323</v>
      </c>
      <c r="S79" s="276">
        <f>Q79/P79-1</f>
        <v>5.8684210526315894E-2</v>
      </c>
      <c r="T79" s="276">
        <f>R79/Q79-1</f>
        <v>0.1477885652642934</v>
      </c>
      <c r="U79" s="278">
        <v>51.401869158878505</v>
      </c>
      <c r="V79" s="278">
        <v>57.009345794392523</v>
      </c>
      <c r="W79" s="278">
        <v>63.139931740614337</v>
      </c>
      <c r="X79" s="276">
        <f>V79/U79-1</f>
        <v>0.10909090909090913</v>
      </c>
      <c r="Y79" s="276">
        <f>W79/V79-1</f>
        <v>0.10753650758126798</v>
      </c>
      <c r="Z79" s="278">
        <v>65.78947368421052</v>
      </c>
      <c r="AA79" s="278">
        <v>72.072072072072075</v>
      </c>
      <c r="AB79" s="276">
        <f>IFERROR(AA79/Z79-1,"-")</f>
        <v>9.549549549549563E-2</v>
      </c>
      <c r="AC79" s="278" t="e">
        <v>#REF!</v>
      </c>
      <c r="AD79" s="278">
        <v>59.090909090909093</v>
      </c>
      <c r="AE79" s="276" t="e">
        <f>AD79/AC79-1</f>
        <v>#REF!</v>
      </c>
    </row>
    <row r="80" spans="3:31">
      <c r="C80" s="277" t="s">
        <v>91</v>
      </c>
      <c r="D80" s="278">
        <v>26.530612244897981</v>
      </c>
      <c r="E80" s="278">
        <v>30.941704035874441</v>
      </c>
      <c r="F80" s="278">
        <v>39.035087719298247</v>
      </c>
      <c r="G80" s="278">
        <v>50</v>
      </c>
      <c r="H80" s="276">
        <f>E80/D80-1</f>
        <v>0.16626422904449711</v>
      </c>
      <c r="I80" s="276">
        <f>F80/E80-1</f>
        <v>0.26156877701500125</v>
      </c>
      <c r="J80" s="276">
        <f>G80/F80-1</f>
        <v>0.2808988764044944</v>
      </c>
      <c r="K80" s="278">
        <v>36.29032258064516</v>
      </c>
      <c r="L80" s="278">
        <v>42.727272727272727</v>
      </c>
      <c r="M80" s="278">
        <v>46.896551724137929</v>
      </c>
      <c r="N80" s="276">
        <f>L80/K80-1</f>
        <v>0.17737373737373741</v>
      </c>
      <c r="O80" s="276">
        <f>M80/L80-1</f>
        <v>9.7578870139398255E-2</v>
      </c>
      <c r="P80" s="278">
        <v>37.288135593220339</v>
      </c>
      <c r="Q80" s="278">
        <v>43.11926605504587</v>
      </c>
      <c r="R80" s="278">
        <v>47.10144927536232</v>
      </c>
      <c r="S80" s="276">
        <f>Q80/P80-1</f>
        <v>0.15638031693077559</v>
      </c>
      <c r="T80" s="276">
        <f>R80/Q80-1</f>
        <v>9.2352759790317762E-2</v>
      </c>
      <c r="U80" s="278">
        <v>37.185929648241206</v>
      </c>
      <c r="V80" s="278">
        <v>51.030927835051543</v>
      </c>
      <c r="W80" s="278">
        <v>58.035714285714292</v>
      </c>
      <c r="X80" s="276">
        <f>V80/U80-1</f>
        <v>0.37231819448314285</v>
      </c>
      <c r="Y80" s="276">
        <f>W80/V80-1</f>
        <v>0.13726551226551242</v>
      </c>
      <c r="Z80" s="278">
        <v>61</v>
      </c>
      <c r="AA80" s="278">
        <v>70.754716981132077</v>
      </c>
      <c r="AB80" s="276">
        <f>IFERROR(AA80/Z80-1,"-")</f>
        <v>0.15991339313331276</v>
      </c>
      <c r="AC80" s="278" t="e">
        <v>#REF!</v>
      </c>
      <c r="AD80" s="278">
        <v>36.923076923076927</v>
      </c>
      <c r="AE80" s="276" t="e">
        <f>AD80/AC80-1</f>
        <v>#REF!</v>
      </c>
    </row>
    <row r="81" spans="3:31">
      <c r="C81" s="273" t="s">
        <v>81</v>
      </c>
      <c r="D81" s="274">
        <v>15.436241610738222</v>
      </c>
      <c r="E81" s="274">
        <v>15.501519756838906</v>
      </c>
      <c r="F81" s="274">
        <v>25.581395348837212</v>
      </c>
      <c r="G81" s="274">
        <v>24.207492795389047</v>
      </c>
      <c r="H81" s="275">
        <f>E81/D81-1</f>
        <v>4.2288885952181943E-3</v>
      </c>
      <c r="I81" s="275">
        <f>F81/E81-1</f>
        <v>0.65025079799361607</v>
      </c>
      <c r="J81" s="275">
        <f>G81/F81-1</f>
        <v>-5.3707099816610038E-2</v>
      </c>
      <c r="K81" s="274">
        <v>18.678160919540229</v>
      </c>
      <c r="L81" s="274">
        <v>21.646341463414636</v>
      </c>
      <c r="M81" s="274">
        <v>25.38699690402477</v>
      </c>
      <c r="N81" s="275">
        <f>L81/K81-1</f>
        <v>0.15891181988742975</v>
      </c>
      <c r="O81" s="275">
        <f>M81/L81-1</f>
        <v>0.1728077442986089</v>
      </c>
      <c r="P81" s="274">
        <v>21.89054726368159</v>
      </c>
      <c r="Q81" s="274">
        <v>17.676767676767675</v>
      </c>
      <c r="R81" s="274">
        <v>21.081081081081081</v>
      </c>
      <c r="S81" s="275">
        <f>Q81/P81-1</f>
        <v>-0.19249311294765847</v>
      </c>
      <c r="T81" s="275">
        <f>R81/Q81-1</f>
        <v>0.19258687258687268</v>
      </c>
      <c r="U81" s="274">
        <v>23.80952380952381</v>
      </c>
      <c r="V81" s="274">
        <v>18.932038834951456</v>
      </c>
      <c r="W81" s="274">
        <v>21.693121693121693</v>
      </c>
      <c r="X81" s="275">
        <f>V81/U81-1</f>
        <v>-0.2048543689320389</v>
      </c>
      <c r="Y81" s="275">
        <f>W81/V81-1</f>
        <v>0.14584181250847927</v>
      </c>
      <c r="Z81" s="274">
        <v>50</v>
      </c>
      <c r="AA81" s="274">
        <v>60</v>
      </c>
      <c r="AB81" s="275">
        <f>IFERROR(AA81/Z81-1,"-")</f>
        <v>0.19999999999999996</v>
      </c>
      <c r="AC81" s="274" t="e">
        <v>#REF!</v>
      </c>
      <c r="AD81" s="274">
        <v>18.012422360248447</v>
      </c>
      <c r="AE81" s="275" t="e">
        <f>AD81/AC81-1</f>
        <v>#REF!</v>
      </c>
    </row>
    <row r="82" spans="3:31">
      <c r="C82" s="277" t="s">
        <v>95</v>
      </c>
      <c r="D82" s="278">
        <v>30.489938757655302</v>
      </c>
      <c r="E82" s="278">
        <v>37.899361022364218</v>
      </c>
      <c r="F82" s="278">
        <v>45.668078552175587</v>
      </c>
      <c r="G82" s="278">
        <v>49.214454045561666</v>
      </c>
      <c r="H82" s="276">
        <f>E82/D82-1</f>
        <v>0.24301204156563228</v>
      </c>
      <c r="I82" s="276">
        <f>F82/E82-1</f>
        <v>0.20498281027026</v>
      </c>
      <c r="J82" s="276">
        <f>G82/F82-1</f>
        <v>7.7655456630047581E-2</v>
      </c>
      <c r="K82" s="278">
        <v>55.209260908281387</v>
      </c>
      <c r="L82" s="278">
        <v>53.574504737295435</v>
      </c>
      <c r="M82" s="278">
        <v>56.109481915933529</v>
      </c>
      <c r="N82" s="276">
        <f>L82/K82-1</f>
        <v>-2.9610180322858448E-2</v>
      </c>
      <c r="O82" s="276">
        <f>M82/L82-1</f>
        <v>4.7316856983903977E-2</v>
      </c>
      <c r="P82" s="278">
        <v>51.022222222222226</v>
      </c>
      <c r="Q82" s="278">
        <v>47.278911564625851</v>
      </c>
      <c r="R82" s="278">
        <v>57.302231237322516</v>
      </c>
      <c r="S82" s="276">
        <f>Q82/P82-1</f>
        <v>-7.3366280310033449E-2</v>
      </c>
      <c r="T82" s="276">
        <f>R82/Q82-1</f>
        <v>0.21200402760955539</v>
      </c>
      <c r="U82" s="278">
        <v>43.714821763602252</v>
      </c>
      <c r="V82" s="278">
        <v>48.14643188137164</v>
      </c>
      <c r="W82" s="278">
        <v>56.049521665728754</v>
      </c>
      <c r="X82" s="276">
        <f>V82/U82-1</f>
        <v>0.101375458917214</v>
      </c>
      <c r="Y82" s="276">
        <f>W82/V82-1</f>
        <v>0.16414694662793705</v>
      </c>
      <c r="Z82" s="278">
        <v>47.454844006568145</v>
      </c>
      <c r="AA82" s="278">
        <v>55.566801619433193</v>
      </c>
      <c r="AB82" s="276">
        <f>IFERROR(AA82/Z82-1,"-")</f>
        <v>0.17094056007732927</v>
      </c>
      <c r="AC82" s="278" t="e">
        <v>#REF!</v>
      </c>
      <c r="AD82" s="278">
        <v>57.53086419753086</v>
      </c>
      <c r="AE82" s="276" t="e">
        <f>AD82/AC82-1</f>
        <v>#REF!</v>
      </c>
    </row>
    <row r="83" spans="3:31">
      <c r="C83" s="277" t="s">
        <v>79</v>
      </c>
      <c r="D83" s="278">
        <v>62.102059925093698</v>
      </c>
      <c r="E83" s="278">
        <v>60.056657223796037</v>
      </c>
      <c r="F83" s="278">
        <v>57.331949130547628</v>
      </c>
      <c r="G83" s="278">
        <v>52.646381999488625</v>
      </c>
      <c r="H83" s="276">
        <f>E83/D83-1</f>
        <v>-3.2936149038611418E-2</v>
      </c>
      <c r="I83" s="276">
        <f>F83/E83-1</f>
        <v>-4.5368960231919275E-2</v>
      </c>
      <c r="J83" s="276">
        <f>G83/F83-1</f>
        <v>-8.1726981240246022E-2</v>
      </c>
      <c r="K83" s="278">
        <v>60.662080825451419</v>
      </c>
      <c r="L83" s="278">
        <v>52.792944141117175</v>
      </c>
      <c r="M83" s="278">
        <v>53.846153846153847</v>
      </c>
      <c r="N83" s="276">
        <f>L83/K83-1</f>
        <v>-0.12972084994869915</v>
      </c>
      <c r="O83" s="276">
        <f>M83/L83-1</f>
        <v>1.9949819472492525E-2</v>
      </c>
      <c r="P83" s="278">
        <v>57.717391304347828</v>
      </c>
      <c r="Q83" s="278">
        <v>49.842931937172771</v>
      </c>
      <c r="R83" s="278">
        <v>52.344601962922575</v>
      </c>
      <c r="S83" s="276">
        <f>Q83/P83-1</f>
        <v>-0.13643131106969963</v>
      </c>
      <c r="T83" s="276">
        <f>R83/Q83-1</f>
        <v>5.0191068793929983E-2</v>
      </c>
      <c r="U83" s="278">
        <v>58.255563531945441</v>
      </c>
      <c r="V83" s="278">
        <v>51.177285318559555</v>
      </c>
      <c r="W83" s="278">
        <v>54.370629370629374</v>
      </c>
      <c r="X83" s="276">
        <f>V83/U83-1</f>
        <v>-0.12150390081634677</v>
      </c>
      <c r="Y83" s="276">
        <f>W83/V83-1</f>
        <v>6.2397683507291246E-2</v>
      </c>
      <c r="Z83" s="278">
        <v>51.802507836990593</v>
      </c>
      <c r="AA83" s="278">
        <v>55.346820809248555</v>
      </c>
      <c r="AB83" s="276">
        <f>IFERROR(AA83/Z83-1,"-")</f>
        <v>6.8419717891091691E-2</v>
      </c>
      <c r="AC83" s="278" t="e">
        <v>#REF!</v>
      </c>
      <c r="AD83" s="278">
        <v>52.739726027397261</v>
      </c>
      <c r="AE83" s="276" t="e">
        <f>AD83/AC83-1</f>
        <v>#REF!</v>
      </c>
    </row>
    <row r="84" spans="3:31">
      <c r="C84" s="273" t="s">
        <v>92</v>
      </c>
      <c r="D84" s="274" t="s">
        <v>94</v>
      </c>
      <c r="E84" s="274">
        <v>34.775160599571734</v>
      </c>
      <c r="F84" s="274">
        <v>42.57507198683669</v>
      </c>
      <c r="G84" s="274">
        <v>46.97156983930779</v>
      </c>
      <c r="H84" s="275" t="s">
        <v>94</v>
      </c>
      <c r="I84" s="275">
        <f>F84/E84-1</f>
        <v>0.22429548139487276</v>
      </c>
      <c r="J84" s="275">
        <f>G84/F84-1</f>
        <v>0.10326460173292018</v>
      </c>
      <c r="K84" s="274">
        <v>51.741293532338304</v>
      </c>
      <c r="L84" s="274">
        <v>51.228389444949954</v>
      </c>
      <c r="M84" s="274">
        <v>54.076367389060884</v>
      </c>
      <c r="N84" s="275">
        <f>L84/K84-1</f>
        <v>-9.9128578427940539E-3</v>
      </c>
      <c r="O84" s="275">
        <f>M84/L84-1</f>
        <v>5.559374352713875E-2</v>
      </c>
      <c r="P84" s="274">
        <v>47.47081712062257</v>
      </c>
      <c r="Q84" s="274">
        <v>44.910714285714292</v>
      </c>
      <c r="R84" s="274">
        <v>55.767195767195766</v>
      </c>
      <c r="S84" s="275">
        <f>Q84/P84-1</f>
        <v>-5.3930035128805565E-2</v>
      </c>
      <c r="T84" s="275">
        <f>R84/Q84-1</f>
        <v>0.24173477652602871</v>
      </c>
      <c r="U84" s="274">
        <v>40.431943746860874</v>
      </c>
      <c r="V84" s="274">
        <v>45.948568655992233</v>
      </c>
      <c r="W84" s="274">
        <v>54.449648711943794</v>
      </c>
      <c r="X84" s="275">
        <f>V84/U84-1</f>
        <v>0.13644223843578307</v>
      </c>
      <c r="Y84" s="275">
        <f>W84/V84-1</f>
        <v>0.18501294609626373</v>
      </c>
      <c r="Z84" s="274">
        <v>45.508982035928142</v>
      </c>
      <c r="AA84" s="274">
        <v>53.983228511530399</v>
      </c>
      <c r="AB84" s="275">
        <f>IFERROR(AA84/Z84-1,"-")</f>
        <v>0.18621041597704968</v>
      </c>
      <c r="AC84" s="274" t="e">
        <v>#REF!</v>
      </c>
      <c r="AD84" s="274">
        <v>55.053191489361701</v>
      </c>
      <c r="AE84" s="275" t="e">
        <f>AD84/AC84-1</f>
        <v>#REF!</v>
      </c>
    </row>
    <row r="85" spans="3:31">
      <c r="C85" s="277" t="s">
        <v>84</v>
      </c>
      <c r="D85" s="278">
        <v>23.333333333333329</v>
      </c>
      <c r="E85" s="278">
        <v>18.548387096774192</v>
      </c>
      <c r="F85" s="278">
        <v>32.807570977917976</v>
      </c>
      <c r="G85" s="278">
        <v>34.905660377358494</v>
      </c>
      <c r="H85" s="276">
        <f>E85/D85-1</f>
        <v>-0.20506912442396308</v>
      </c>
      <c r="I85" s="276">
        <f>F85/E85-1</f>
        <v>0.76875600054862137</v>
      </c>
      <c r="J85" s="276">
        <f>G85/F85-1</f>
        <v>6.3951378809869563E-2</v>
      </c>
      <c r="K85" s="278">
        <v>30.909090909090907</v>
      </c>
      <c r="L85" s="278">
        <v>37.755102040816325</v>
      </c>
      <c r="M85" s="278">
        <v>39.189189189189186</v>
      </c>
      <c r="N85" s="276">
        <f>L85/K85-1</f>
        <v>0.22148859543817534</v>
      </c>
      <c r="O85" s="276">
        <f>M85/L85-1</f>
        <v>3.7983929875821776E-2</v>
      </c>
      <c r="P85" s="278">
        <v>30.872483221476507</v>
      </c>
      <c r="Q85" s="278">
        <v>33.116883116883116</v>
      </c>
      <c r="R85" s="278">
        <v>43.902439024390247</v>
      </c>
      <c r="S85" s="276">
        <f>Q85/P85-1</f>
        <v>7.2699040090344447E-2</v>
      </c>
      <c r="T85" s="276">
        <f>R85/Q85-1</f>
        <v>0.32568149210903896</v>
      </c>
      <c r="U85" s="278">
        <v>30.088495575221238</v>
      </c>
      <c r="V85" s="278">
        <v>35.071090047393362</v>
      </c>
      <c r="W85" s="278">
        <v>44.979919678714857</v>
      </c>
      <c r="X85" s="276">
        <f>V85/U85-1</f>
        <v>0.16559799275160292</v>
      </c>
      <c r="Y85" s="276">
        <f>W85/V85-1</f>
        <v>0.28253554759578869</v>
      </c>
      <c r="Z85" s="278">
        <v>37.333333333333336</v>
      </c>
      <c r="AA85" s="278">
        <v>50.943396226415096</v>
      </c>
      <c r="AB85" s="276">
        <f>IFERROR(AA85/Z85-1,"-")</f>
        <v>0.36455525606469008</v>
      </c>
      <c r="AC85" s="278" t="e">
        <v>#REF!</v>
      </c>
      <c r="AD85" s="278">
        <v>47.368421052631575</v>
      </c>
      <c r="AE85" s="276" t="e">
        <f>AD85/AC85-1</f>
        <v>#REF!</v>
      </c>
    </row>
    <row r="86" spans="3:31">
      <c r="C86" s="279" t="s">
        <v>342</v>
      </c>
      <c r="D86" s="280">
        <v>39.681818181818201</v>
      </c>
      <c r="E86" s="280">
        <v>41.263636363636365</v>
      </c>
      <c r="F86" s="280">
        <v>43.900000000000006</v>
      </c>
      <c r="G86" s="280">
        <v>44.645454545454541</v>
      </c>
      <c r="H86" s="281">
        <f>E86/D86-1</f>
        <v>3.9862542955326097E-2</v>
      </c>
      <c r="I86" s="281">
        <f>F86/E86-1</f>
        <v>6.3890724829257728E-2</v>
      </c>
      <c r="J86" s="281">
        <f>G86/F86-1</f>
        <v>1.6980741354317486E-2</v>
      </c>
      <c r="K86" s="280">
        <v>44.275037369207773</v>
      </c>
      <c r="L86" s="280">
        <v>43.084547229313714</v>
      </c>
      <c r="M86" s="280">
        <v>45.164784155964725</v>
      </c>
      <c r="N86" s="281">
        <f>L86/K86-1</f>
        <v>-2.6888518014487661E-2</v>
      </c>
      <c r="O86" s="281">
        <f>M86/L86-1</f>
        <v>4.8282668855242461E-2</v>
      </c>
      <c r="P86" s="280">
        <v>44.120919881305639</v>
      </c>
      <c r="Q86" s="280">
        <v>41.766549880140147</v>
      </c>
      <c r="R86" s="280">
        <v>45.7078313253012</v>
      </c>
      <c r="S86" s="281">
        <f>Q86/P86-1</f>
        <v>-5.3361761438774025E-2</v>
      </c>
      <c r="T86" s="281">
        <f>R86/Q86-1</f>
        <v>9.4364544269794237E-2</v>
      </c>
      <c r="U86" s="280">
        <v>43.708043451727079</v>
      </c>
      <c r="V86" s="280">
        <v>43.922282938676382</v>
      </c>
      <c r="W86" s="280">
        <v>47.521220322302867</v>
      </c>
      <c r="X86" s="281">
        <f>V86/U86-1</f>
        <v>4.9016032297559686E-3</v>
      </c>
      <c r="Y86" s="281">
        <f>W86/V86-1</f>
        <v>8.1938759618922052E-2</v>
      </c>
      <c r="Z86" s="280">
        <v>46.262850791886635</v>
      </c>
      <c r="AA86" s="280">
        <v>50.425473510842707</v>
      </c>
      <c r="AB86" s="281">
        <f>IFERROR(AA86/Z86-1,"-")</f>
        <v>8.9977652645783168E-2</v>
      </c>
      <c r="AC86" s="280" t="e">
        <v>#REF!</v>
      </c>
      <c r="AD86" s="280">
        <v>43.385650224215247</v>
      </c>
      <c r="AE86" s="281" t="e">
        <f>AD86/AC86-1</f>
        <v>#REF!</v>
      </c>
    </row>
    <row r="87" spans="3:31">
      <c r="C87" s="277" t="s">
        <v>96</v>
      </c>
      <c r="D87" s="278">
        <v>20.94594594594593</v>
      </c>
      <c r="E87" s="278">
        <v>35.849056603773583</v>
      </c>
      <c r="F87" s="278">
        <v>40.109890109890109</v>
      </c>
      <c r="G87" s="278">
        <v>53.038674033149178</v>
      </c>
      <c r="H87" s="276">
        <f>E87/D87-1</f>
        <v>0.71150334753499811</v>
      </c>
      <c r="I87" s="276">
        <f>F87/E87-1</f>
        <v>0.11885482938114511</v>
      </c>
      <c r="J87" s="276">
        <f>G87/F87-1</f>
        <v>0.32233406493604799</v>
      </c>
      <c r="K87" s="278">
        <v>39.495798319327733</v>
      </c>
      <c r="L87" s="278">
        <v>45.555555555555557</v>
      </c>
      <c r="M87" s="278">
        <v>49.557522123893804</v>
      </c>
      <c r="N87" s="276">
        <f>L87/K87-1</f>
        <v>0.15342789598108753</v>
      </c>
      <c r="O87" s="276">
        <f>M87/L87-1</f>
        <v>8.7848046622059028E-2</v>
      </c>
      <c r="P87" s="278">
        <v>40.86021505376344</v>
      </c>
      <c r="Q87" s="278">
        <v>55.172413793103452</v>
      </c>
      <c r="R87" s="278">
        <v>58.181818181818187</v>
      </c>
      <c r="S87" s="276">
        <f>Q87/P87-1</f>
        <v>0.35027223230490034</v>
      </c>
      <c r="T87" s="276">
        <f>R87/Q87-1</f>
        <v>5.4545454545454675E-2</v>
      </c>
      <c r="U87" s="278">
        <v>39.726027397260275</v>
      </c>
      <c r="V87" s="278">
        <v>57.142857142857139</v>
      </c>
      <c r="W87" s="278">
        <v>52.432432432432435</v>
      </c>
      <c r="X87" s="276">
        <f>V87/U87-1</f>
        <v>0.43842364532019684</v>
      </c>
      <c r="Y87" s="276">
        <f>W87/V87-1</f>
        <v>-8.2432432432432368E-2</v>
      </c>
      <c r="Z87" s="278">
        <v>64.15094339622641</v>
      </c>
      <c r="AA87" s="278">
        <v>45.360824742268044</v>
      </c>
      <c r="AB87" s="276">
        <f>IFERROR(AA87/Z87-1,"-")</f>
        <v>-0.29290479078229226</v>
      </c>
      <c r="AC87" s="278" t="e">
        <v>#REF!</v>
      </c>
      <c r="AD87" s="278">
        <v>51.851851851851848</v>
      </c>
      <c r="AE87" s="276" t="e">
        <f>AD87/AC87-1</f>
        <v>#REF!</v>
      </c>
    </row>
    <row r="88" spans="3:31">
      <c r="C88" s="277" t="s">
        <v>90</v>
      </c>
      <c r="D88" s="278">
        <v>29.4871794871795</v>
      </c>
      <c r="E88" s="278">
        <v>17.532467532467535</v>
      </c>
      <c r="F88" s="278">
        <v>30.769230769230766</v>
      </c>
      <c r="G88" s="278">
        <v>31.645569620253163</v>
      </c>
      <c r="H88" s="276">
        <f>E88/D88-1</f>
        <v>-0.40542066629023166</v>
      </c>
      <c r="I88" s="276">
        <f>F88/E88-1</f>
        <v>0.7549857549857546</v>
      </c>
      <c r="J88" s="276">
        <f>G88/F88-1</f>
        <v>2.8481012658227778E-2</v>
      </c>
      <c r="K88" s="278">
        <v>31.395348837209305</v>
      </c>
      <c r="L88" s="278">
        <v>26.595744680851062</v>
      </c>
      <c r="M88" s="278">
        <v>39.603960396039611</v>
      </c>
      <c r="N88" s="276">
        <f>L88/K88-1</f>
        <v>-0.15287628053585511</v>
      </c>
      <c r="O88" s="276">
        <f>M88/L88-1</f>
        <v>0.48910891089108954</v>
      </c>
      <c r="P88" s="278">
        <v>33.766233766233768</v>
      </c>
      <c r="Q88" s="278">
        <v>23.376623376623378</v>
      </c>
      <c r="R88" s="278">
        <v>29.761904761904763</v>
      </c>
      <c r="S88" s="276">
        <f>Q88/P88-1</f>
        <v>-0.30769230769230771</v>
      </c>
      <c r="T88" s="276">
        <f>R88/Q88-1</f>
        <v>0.27314814814814814</v>
      </c>
      <c r="U88" s="278">
        <v>31.666666666666668</v>
      </c>
      <c r="V88" s="278">
        <v>23.214285714285715</v>
      </c>
      <c r="W88" s="278">
        <v>30</v>
      </c>
      <c r="X88" s="276">
        <f>V88/U88-1</f>
        <v>-0.26691729323308266</v>
      </c>
      <c r="Y88" s="276">
        <f>W88/V88-1</f>
        <v>0.29230769230769216</v>
      </c>
      <c r="Z88" s="278">
        <v>20</v>
      </c>
      <c r="AA88" s="278">
        <v>34.615384615384613</v>
      </c>
      <c r="AB88" s="276">
        <f>IFERROR(AA88/Z88-1,"-")</f>
        <v>0.73076923076923062</v>
      </c>
      <c r="AC88" s="278" t="e">
        <v>#REF!</v>
      </c>
      <c r="AD88" s="278">
        <v>29.26829268292683</v>
      </c>
      <c r="AE88" s="276" t="e">
        <f>AD88/AC88-1</f>
        <v>#REF!</v>
      </c>
    </row>
    <row r="89" spans="3:31">
      <c r="C89" s="273" t="s">
        <v>85</v>
      </c>
      <c r="D89" s="274">
        <v>18.652849740932652</v>
      </c>
      <c r="E89" s="274">
        <v>19.494584837545126</v>
      </c>
      <c r="F89" s="274">
        <v>24.316109422492403</v>
      </c>
      <c r="G89" s="274">
        <v>26.937269372693727</v>
      </c>
      <c r="H89" s="275">
        <f>E89/D89-1</f>
        <v>4.5126353790613249E-2</v>
      </c>
      <c r="I89" s="275">
        <f>F89/E89-1</f>
        <v>0.24732635370933242</v>
      </c>
      <c r="J89" s="275">
        <f>G89/F89-1</f>
        <v>0.10779520295202949</v>
      </c>
      <c r="K89" s="274">
        <v>20.846905537459286</v>
      </c>
      <c r="L89" s="274">
        <v>30.405405405405403</v>
      </c>
      <c r="M89" s="274">
        <v>20.629370629370626</v>
      </c>
      <c r="N89" s="275">
        <f>L89/K89-1</f>
        <v>0.45850929054054035</v>
      </c>
      <c r="O89" s="275">
        <f>M89/L89-1</f>
        <v>-0.32152292152292161</v>
      </c>
      <c r="P89" s="274">
        <v>19.487179487179489</v>
      </c>
      <c r="Q89" s="274">
        <v>31.325301204819276</v>
      </c>
      <c r="R89" s="274">
        <v>21.578947368421051</v>
      </c>
      <c r="S89" s="275">
        <f>Q89/P89-1</f>
        <v>0.60748256182625227</v>
      </c>
      <c r="T89" s="275">
        <f>R89/Q89-1</f>
        <v>-0.31113360323886641</v>
      </c>
      <c r="U89" s="274">
        <v>21.105527638190956</v>
      </c>
      <c r="V89" s="274">
        <v>31.325301204819276</v>
      </c>
      <c r="W89" s="274">
        <v>21.649484536082475</v>
      </c>
      <c r="X89" s="275">
        <f>V89/U89-1</f>
        <v>0.48422260470453216</v>
      </c>
      <c r="Y89" s="275">
        <f>W89/V89-1</f>
        <v>-0.30888183980967476</v>
      </c>
      <c r="Z89" s="274">
        <v>0</v>
      </c>
      <c r="AA89" s="274">
        <v>25</v>
      </c>
      <c r="AB89" s="275" t="str">
        <f>IFERROR(AA89/Z89-1,"-")</f>
        <v>-</v>
      </c>
      <c r="AC89" s="274" t="e">
        <v>#REF!</v>
      </c>
      <c r="AD89" s="274">
        <v>22.857142857142858</v>
      </c>
      <c r="AE89" s="275" t="e">
        <f>AD89/AC89-1</f>
        <v>#REF!</v>
      </c>
    </row>
    <row r="90" spans="3:31">
      <c r="C90" s="277" t="s">
        <v>89</v>
      </c>
      <c r="D90" s="278">
        <v>18.604651162790699</v>
      </c>
      <c r="E90" s="278">
        <v>17.451523545706372</v>
      </c>
      <c r="F90" s="278">
        <v>18.518518518518519</v>
      </c>
      <c r="G90" s="278">
        <v>23.280423280423278</v>
      </c>
      <c r="H90" s="276">
        <f>E90/D90-1</f>
        <v>-6.198060941828254E-2</v>
      </c>
      <c r="I90" s="276">
        <f>F90/E90-1</f>
        <v>6.1140505584949878E-2</v>
      </c>
      <c r="J90" s="276">
        <f>G90/F90-1</f>
        <v>0.2571428571428569</v>
      </c>
      <c r="K90" s="278">
        <v>21.397379912663755</v>
      </c>
      <c r="L90" s="278">
        <v>20.179372197309419</v>
      </c>
      <c r="M90" s="278">
        <v>29.824561403508774</v>
      </c>
      <c r="N90" s="276">
        <f>L90/K90-1</f>
        <v>-5.6923217717580132E-2</v>
      </c>
      <c r="O90" s="276">
        <f>M90/L90-1</f>
        <v>0.47797270955165683</v>
      </c>
      <c r="P90" s="278">
        <v>23.756906077348066</v>
      </c>
      <c r="Q90" s="278">
        <v>18.75</v>
      </c>
      <c r="R90" s="278">
        <v>23.033707865168537</v>
      </c>
      <c r="S90" s="276">
        <f>Q90/P90-1</f>
        <v>-0.21075581395348841</v>
      </c>
      <c r="T90" s="276">
        <f>R90/Q90-1</f>
        <v>0.22846441947565532</v>
      </c>
      <c r="U90" s="278">
        <v>19.93006993006993</v>
      </c>
      <c r="V90" s="278">
        <v>18.315018315018314</v>
      </c>
      <c r="W90" s="278">
        <v>24.014336917562723</v>
      </c>
      <c r="X90" s="276">
        <f>V90/U90-1</f>
        <v>-8.103592314118635E-2</v>
      </c>
      <c r="Y90" s="276">
        <f>W90/V90-1</f>
        <v>0.31118279569892482</v>
      </c>
      <c r="Z90" s="278">
        <v>13.821138211382113</v>
      </c>
      <c r="AA90" s="278">
        <v>24.786324786324787</v>
      </c>
      <c r="AB90" s="276">
        <f>IFERROR(AA90/Z90-1,"-")</f>
        <v>0.79336349924585226</v>
      </c>
      <c r="AC90" s="278" t="e">
        <v>#REF!</v>
      </c>
      <c r="AD90" s="278">
        <v>26.136363636363637</v>
      </c>
      <c r="AE90" s="276" t="e">
        <f>AD90/AC90-1</f>
        <v>#REF!</v>
      </c>
    </row>
    <row r="91" spans="3:31">
      <c r="C91" s="277" t="s">
        <v>86</v>
      </c>
      <c r="D91" s="278">
        <v>18.587360594795541</v>
      </c>
      <c r="E91" s="278">
        <v>24.566273421235252</v>
      </c>
      <c r="F91" s="278">
        <v>24.818049490538574</v>
      </c>
      <c r="G91" s="278">
        <v>26.237623762376238</v>
      </c>
      <c r="H91" s="276">
        <f>E91/D91-1</f>
        <v>0.32166551006245636</v>
      </c>
      <c r="I91" s="276">
        <f>F91/E91-1</f>
        <v>1.0248850730680381E-2</v>
      </c>
      <c r="J91" s="276">
        <f>G91/F91-1</f>
        <v>5.7199268313928187E-2</v>
      </c>
      <c r="K91" s="278">
        <v>25.873362445414848</v>
      </c>
      <c r="L91" s="278">
        <v>26.231263383297645</v>
      </c>
      <c r="M91" s="278">
        <v>33.333333333333336</v>
      </c>
      <c r="N91" s="276">
        <f>L91/K91-1</f>
        <v>1.3832795742643178E-2</v>
      </c>
      <c r="O91" s="276">
        <f>M91/L91-1</f>
        <v>0.27074829931972788</v>
      </c>
      <c r="P91" s="278">
        <v>25.070422535211268</v>
      </c>
      <c r="Q91" s="278">
        <v>23.961218836565099</v>
      </c>
      <c r="R91" s="278">
        <v>32.137733142037305</v>
      </c>
      <c r="S91" s="276">
        <f>Q91/P91-1</f>
        <v>-4.4243518316785413E-2</v>
      </c>
      <c r="T91" s="276">
        <f>R91/Q91-1</f>
        <v>0.34123949876016946</v>
      </c>
      <c r="U91" s="278">
        <v>23.775510204081634</v>
      </c>
      <c r="V91" s="278">
        <v>23.956262425447317</v>
      </c>
      <c r="W91" s="278">
        <v>29.670329670329672</v>
      </c>
      <c r="X91" s="276">
        <f>V91/U91-1</f>
        <v>7.602453945852794E-3</v>
      </c>
      <c r="Y91" s="276">
        <f>W91/V91-1</f>
        <v>0.2385208152843008</v>
      </c>
      <c r="Z91" s="278">
        <v>21.259842519685037</v>
      </c>
      <c r="AA91" s="278">
        <v>23.650385604113112</v>
      </c>
      <c r="AB91" s="276">
        <f>IFERROR(AA91/Z91-1,"-")</f>
        <v>0.11244406360087611</v>
      </c>
      <c r="AC91" s="278" t="e">
        <v>#REF!</v>
      </c>
      <c r="AD91" s="278">
        <v>36.553524804177542</v>
      </c>
      <c r="AE91" s="276" t="e">
        <f>AD91/AC91-1</f>
        <v>#REF!</v>
      </c>
    </row>
    <row r="92" spans="3:31">
      <c r="C92" s="277" t="s">
        <v>82</v>
      </c>
      <c r="D92" s="278">
        <v>17.31601731601733</v>
      </c>
      <c r="E92" s="278">
        <v>19.588550983899822</v>
      </c>
      <c r="F92" s="278">
        <v>24.65986394557823</v>
      </c>
      <c r="G92" s="278">
        <v>26.03960396039604</v>
      </c>
      <c r="H92" s="276">
        <f>E92/D92-1</f>
        <v>0.13123881932021386</v>
      </c>
      <c r="I92" s="276">
        <f>F92/E92-1</f>
        <v>0.25889168452769229</v>
      </c>
      <c r="J92" s="276">
        <f>G92/F92-1</f>
        <v>5.5950836462956621E-2</v>
      </c>
      <c r="K92" s="278">
        <v>20.713664055700612</v>
      </c>
      <c r="L92" s="278">
        <v>25.118934348239769</v>
      </c>
      <c r="M92" s="278">
        <v>24.451410658307211</v>
      </c>
      <c r="N92" s="276">
        <f>L92/K92-1</f>
        <v>0.21267460361880208</v>
      </c>
      <c r="O92" s="276">
        <f>M92/L92-1</f>
        <v>-2.6574522656027222E-2</v>
      </c>
      <c r="P92" s="278">
        <v>20.869565217391305</v>
      </c>
      <c r="Q92" s="278">
        <v>23.289902280130292</v>
      </c>
      <c r="R92" s="278">
        <v>22.118380062305295</v>
      </c>
      <c r="S92" s="276">
        <f>Q92/P92-1</f>
        <v>0.11597448425624313</v>
      </c>
      <c r="T92" s="276">
        <f>R92/Q92-1</f>
        <v>-5.0301723198919457E-2</v>
      </c>
      <c r="U92" s="278">
        <v>22.696011004126547</v>
      </c>
      <c r="V92" s="278">
        <v>24.26127527216174</v>
      </c>
      <c r="W92" s="278">
        <v>22.156573116691284</v>
      </c>
      <c r="X92" s="276">
        <f>V92/U92-1</f>
        <v>6.8966492294641579E-2</v>
      </c>
      <c r="Y92" s="276">
        <f>W92/V92-1</f>
        <v>-8.6751505510737403E-2</v>
      </c>
      <c r="Z92" s="278">
        <v>41.463414634146346</v>
      </c>
      <c r="AA92" s="278">
        <v>21.05263157894737</v>
      </c>
      <c r="AB92" s="276">
        <f>IFERROR(AA92/Z92-1,"-")</f>
        <v>-0.49226006191950467</v>
      </c>
      <c r="AC92" s="278" t="e">
        <v>#REF!</v>
      </c>
      <c r="AD92" s="278">
        <v>21.084337349397593</v>
      </c>
      <c r="AE92" s="276" t="e">
        <f>AD92/AC92-1</f>
        <v>#REF!</v>
      </c>
    </row>
    <row r="93" spans="3:31">
      <c r="C93" s="273" t="s">
        <v>80</v>
      </c>
      <c r="D93" s="274">
        <v>25.625</v>
      </c>
      <c r="E93" s="274">
        <v>29.955947136563879</v>
      </c>
      <c r="F93" s="274">
        <v>34.112149532710276</v>
      </c>
      <c r="G93" s="274">
        <v>25</v>
      </c>
      <c r="H93" s="275">
        <f>E93/D93-1</f>
        <v>0.16901257118298063</v>
      </c>
      <c r="I93" s="275">
        <f>F93/E93-1</f>
        <v>0.13874381528312241</v>
      </c>
      <c r="J93" s="275">
        <f>G93/F93-1</f>
        <v>-0.26712328767123283</v>
      </c>
      <c r="K93" s="274">
        <v>28.695652173913043</v>
      </c>
      <c r="L93" s="274">
        <v>28.282828282828284</v>
      </c>
      <c r="M93" s="274">
        <v>28.571428571428573</v>
      </c>
      <c r="N93" s="275">
        <f>L93/K93-1</f>
        <v>-1.4386287113559826E-2</v>
      </c>
      <c r="O93" s="275">
        <f>M93/L93-1</f>
        <v>1.0204081632653184E-2</v>
      </c>
      <c r="P93" s="274">
        <v>26.446280991735538</v>
      </c>
      <c r="Q93" s="274">
        <v>16.216216216216218</v>
      </c>
      <c r="R93" s="274">
        <v>25.185185185185183</v>
      </c>
      <c r="S93" s="275">
        <f>Q93/P93-1</f>
        <v>-0.38682432432432434</v>
      </c>
      <c r="T93" s="275">
        <f>R93/Q93-1</f>
        <v>0.55308641975308626</v>
      </c>
      <c r="U93" s="274">
        <v>26.984126984126984</v>
      </c>
      <c r="V93" s="274">
        <v>19.834710743801654</v>
      </c>
      <c r="W93" s="274">
        <v>25.170068027210885</v>
      </c>
      <c r="X93" s="275">
        <f>V93/U93-1</f>
        <v>-0.26494895478852698</v>
      </c>
      <c r="Y93" s="275">
        <f>W93/V93-1</f>
        <v>0.26899092970521532</v>
      </c>
      <c r="Z93" s="274">
        <v>63.63636363636364</v>
      </c>
      <c r="AA93" s="274">
        <v>20</v>
      </c>
      <c r="AB93" s="275">
        <f>IFERROR(AA93/Z93-1,"-")</f>
        <v>-0.68571428571428572</v>
      </c>
      <c r="AC93" s="274" t="e">
        <v>#REF!</v>
      </c>
      <c r="AD93" s="274">
        <v>22.772277227722775</v>
      </c>
      <c r="AE93" s="275" t="e">
        <f>AD93/AC93-1</f>
        <v>#REF!</v>
      </c>
    </row>
    <row r="94" spans="3:31">
      <c r="C94" s="273" t="s">
        <v>78</v>
      </c>
      <c r="D94" s="274">
        <v>13.553113553113562</v>
      </c>
      <c r="E94" s="274">
        <v>16.140350877192983</v>
      </c>
      <c r="F94" s="274">
        <v>16.955017301038062</v>
      </c>
      <c r="G94" s="274">
        <v>28.703703703703706</v>
      </c>
      <c r="H94" s="275">
        <f>E94/D94-1</f>
        <v>0.19089615931721116</v>
      </c>
      <c r="I94" s="275">
        <f>F94/E94-1</f>
        <v>5.0473897999097295E-2</v>
      </c>
      <c r="J94" s="275">
        <f>G94/F94-1</f>
        <v>0.69293272864701461</v>
      </c>
      <c r="K94" s="274">
        <v>16.287878787878789</v>
      </c>
      <c r="L94" s="274">
        <v>20.52401746724891</v>
      </c>
      <c r="M94" s="274">
        <v>25</v>
      </c>
      <c r="N94" s="275">
        <f>L94/K94-1</f>
        <v>0.26007921194272376</v>
      </c>
      <c r="O94" s="275">
        <f>M94/L94-1</f>
        <v>0.21808510638297851</v>
      </c>
      <c r="P94" s="274">
        <v>17.341040462427745</v>
      </c>
      <c r="Q94" s="274">
        <v>27.338129496402878</v>
      </c>
      <c r="R94" s="274">
        <v>21.212121212121211</v>
      </c>
      <c r="S94" s="275">
        <f>Q94/P94-1</f>
        <v>0.57649880095923267</v>
      </c>
      <c r="T94" s="275">
        <f>R94/Q94-1</f>
        <v>-0.22408293460925044</v>
      </c>
      <c r="U94" s="274">
        <v>20.3125</v>
      </c>
      <c r="V94" s="274">
        <v>27.333333333333336</v>
      </c>
      <c r="W94" s="274">
        <v>20.408163265306122</v>
      </c>
      <c r="X94" s="275">
        <f>V94/U94-1</f>
        <v>0.34564102564102583</v>
      </c>
      <c r="Y94" s="275">
        <f>W94/V94-1</f>
        <v>-0.25335988053758096</v>
      </c>
      <c r="Z94" s="274">
        <v>22.222222222222221</v>
      </c>
      <c r="AA94" s="274">
        <v>14.285714285714285</v>
      </c>
      <c r="AB94" s="275">
        <f>IFERROR(AA94/Z94-1,"-")</f>
        <v>-0.35714285714285721</v>
      </c>
      <c r="AC94" s="274" t="e">
        <v>#REF!</v>
      </c>
      <c r="AD94" s="274">
        <v>21.875</v>
      </c>
      <c r="AE94" s="275" t="e">
        <f>AD94/AC94-1</f>
        <v>#REF!</v>
      </c>
    </row>
    <row r="95" spans="3:31">
      <c r="C95" s="24" t="s">
        <v>202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</sheetData>
  <sortState ref="C77:AE94">
    <sortCondition descending="1" ref="AA77:AA94"/>
  </sortState>
  <mergeCells count="4">
    <mergeCell ref="C3:AE3"/>
    <mergeCell ref="C23:AE23"/>
    <mergeCell ref="C75:AE75"/>
    <mergeCell ref="C95:AE9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G32:I39"/>
  <sheetViews>
    <sheetView showGridLines="0" zoomScaleNormal="100" workbookViewId="0"/>
  </sheetViews>
  <sheetFormatPr baseColWidth="10" defaultRowHeight="12.75"/>
  <cols>
    <col min="7" max="7" width="10" customWidth="1"/>
    <col min="8" max="8" width="7.140625" customWidth="1"/>
    <col min="9" max="9" width="12.28515625" customWidth="1"/>
  </cols>
  <sheetData>
    <row r="32" ht="15.75" customHeight="1"/>
    <row r="36" spans="7:9">
      <c r="G36" s="18"/>
      <c r="H36" s="18"/>
      <c r="I36" s="19" t="s">
        <v>71</v>
      </c>
    </row>
    <row r="37" spans="7:9">
      <c r="G37" s="18"/>
      <c r="H37" s="18"/>
      <c r="I37" s="19"/>
    </row>
    <row r="38" spans="7:9">
      <c r="G38" s="18"/>
      <c r="H38" s="18"/>
      <c r="I38" s="18"/>
    </row>
    <row r="39" spans="7:9">
      <c r="G39" s="18"/>
      <c r="H39" s="18"/>
      <c r="I39" s="18"/>
    </row>
  </sheetData>
  <mergeCells count="1">
    <mergeCell ref="I36:I37"/>
  </mergeCells>
  <hyperlinks>
    <hyperlink ref="I36:I37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E22"/>
  <sheetViews>
    <sheetView showGridLines="0" zoomScaleNormal="100" workbookViewId="0">
      <selection activeCell="I23" sqref="I23"/>
    </sheetView>
  </sheetViews>
  <sheetFormatPr baseColWidth="10" defaultRowHeight="12.75"/>
  <cols>
    <col min="1" max="1" width="14.85546875" customWidth="1"/>
    <col min="2" max="2" width="12" customWidth="1"/>
    <col min="3" max="3" width="22.85546875" customWidth="1"/>
    <col min="4" max="10" width="9.7109375" customWidth="1"/>
    <col min="11" max="13" width="8.85546875" hidden="1" customWidth="1"/>
    <col min="14" max="17" width="11.42578125" hidden="1" customWidth="1"/>
    <col min="18" max="18" width="12.85546875" hidden="1" customWidth="1"/>
    <col min="19" max="19" width="11.42578125" hidden="1" customWidth="1"/>
    <col min="20" max="20" width="12.85546875" hidden="1" customWidth="1"/>
    <col min="21" max="28" width="11.42578125" customWidth="1"/>
    <col min="29" max="29" width="13.85546875" hidden="1" customWidth="1"/>
    <col min="30" max="30" width="14.85546875" hidden="1" customWidth="1"/>
    <col min="31" max="31" width="11.42578125" hidden="1" customWidth="1"/>
  </cols>
  <sheetData>
    <row r="1" spans="3:31" ht="33" customHeight="1"/>
    <row r="2" spans="3:31" ht="33" customHeight="1"/>
    <row r="3" spans="3:31" ht="36" customHeight="1">
      <c r="C3" s="180" t="s">
        <v>347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</row>
    <row r="4" spans="3:31" ht="27" customHeight="1">
      <c r="C4" s="1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4" t="str">
        <f>actualizaciones!$Y$7</f>
        <v>I trimestre 2010</v>
      </c>
      <c r="AD4" s="14" t="str">
        <f>actualizaciones!$Z$7</f>
        <v>I trimestre 2011</v>
      </c>
      <c r="AE4" s="14" t="str">
        <f>actualizaciones!$AA$7</f>
        <v>Var.11/10</v>
      </c>
    </row>
    <row r="5" spans="3:31" ht="15" customHeight="1">
      <c r="C5" s="277" t="s">
        <v>348</v>
      </c>
      <c r="D5" s="278">
        <v>50.272727272727302</v>
      </c>
      <c r="E5" s="278">
        <v>52.372727272727275</v>
      </c>
      <c r="F5" s="278">
        <v>52.036363636363639</v>
      </c>
      <c r="G5" s="278">
        <v>50.709090909090911</v>
      </c>
      <c r="H5" s="276">
        <f t="shared" ref="H5:I11" si="0">E5/D5-1</f>
        <v>4.1772151898733512E-2</v>
      </c>
      <c r="I5" s="276">
        <f t="shared" si="0"/>
        <v>-6.4224960944280207E-3</v>
      </c>
      <c r="J5" s="276">
        <f>IFERROR(G5/F5-1,"-")</f>
        <v>-2.5506638714185903E-2</v>
      </c>
      <c r="K5" s="282">
        <v>50.493273542600896</v>
      </c>
      <c r="L5" s="282">
        <v>53.641687941132304</v>
      </c>
      <c r="M5" s="278">
        <v>47.624941977409868</v>
      </c>
      <c r="N5" s="283">
        <f>L5/K5-1</f>
        <v>6.2353144837700158E-2</v>
      </c>
      <c r="O5" s="283">
        <f>M5/L5-1</f>
        <v>-0.11216548536513915</v>
      </c>
      <c r="P5" s="282">
        <v>50.797477744807125</v>
      </c>
      <c r="Q5" s="282">
        <v>54.785174257790892</v>
      </c>
      <c r="R5" s="282">
        <v>46.310240963855421</v>
      </c>
      <c r="S5" s="283">
        <f t="shared" ref="S5:T9" si="1">Q5/P5-1</f>
        <v>7.8501860525770351E-2</v>
      </c>
      <c r="T5" s="283">
        <f t="shared" si="1"/>
        <v>-0.15469391872437588</v>
      </c>
      <c r="U5" s="282">
        <v>51.934578298547542</v>
      </c>
      <c r="V5" s="282">
        <v>51.827565270188224</v>
      </c>
      <c r="W5" s="282">
        <v>44.741050559724442</v>
      </c>
      <c r="X5" s="283">
        <f>V5/U5-1</f>
        <v>-2.060535232309979E-3</v>
      </c>
      <c r="Y5" s="283">
        <f>W5/V5-1</f>
        <v>-0.1367325413324022</v>
      </c>
      <c r="Z5" s="282">
        <v>48.73575993331481</v>
      </c>
      <c r="AA5" s="282">
        <v>42.547351084271206</v>
      </c>
      <c r="AB5" s="283">
        <f>AA5/Z5-1</f>
        <v>-0.12697881099035313</v>
      </c>
      <c r="AC5" s="278">
        <v>55.224913494809691</v>
      </c>
      <c r="AD5" s="278">
        <v>49.065769805680119</v>
      </c>
      <c r="AE5" s="283">
        <f>AD5/AC5-1</f>
        <v>-0.11152835376932624</v>
      </c>
    </row>
    <row r="6" spans="3:31" ht="15" customHeight="1">
      <c r="C6" s="277" t="s">
        <v>349</v>
      </c>
      <c r="D6" s="278">
        <v>28.981818181818198</v>
      </c>
      <c r="E6" s="278">
        <v>25.363636363636363</v>
      </c>
      <c r="F6" s="278">
        <v>23.663636363636364</v>
      </c>
      <c r="G6" s="278">
        <v>22.163636363636364</v>
      </c>
      <c r="H6" s="276">
        <f t="shared" si="0"/>
        <v>-0.12484316185696409</v>
      </c>
      <c r="I6" s="276">
        <f t="shared" si="0"/>
        <v>-6.7025089605734722E-2</v>
      </c>
      <c r="J6" s="276">
        <f t="shared" ref="J6:J11" si="2">IFERROR(G6/F6-1,"-")</f>
        <v>-6.3388398002305002E-2</v>
      </c>
      <c r="K6" s="282">
        <v>24.768310911808669</v>
      </c>
      <c r="L6" s="282">
        <v>23.17164739450368</v>
      </c>
      <c r="M6" s="278">
        <v>18.350611171282686</v>
      </c>
      <c r="N6" s="283">
        <f t="shared" ref="N6:O11" si="3">L6/K6-1</f>
        <v>-6.4463964579181576E-2</v>
      </c>
      <c r="O6" s="283">
        <f t="shared" si="3"/>
        <v>-0.20805755159059358</v>
      </c>
      <c r="P6" s="282">
        <v>23.701780415430267</v>
      </c>
      <c r="Q6" s="282">
        <v>22.20173335791997</v>
      </c>
      <c r="R6" s="282">
        <v>14.871987951807229</v>
      </c>
      <c r="S6" s="283">
        <f t="shared" si="1"/>
        <v>-6.328837037633428E-2</v>
      </c>
      <c r="T6" s="283">
        <f t="shared" si="1"/>
        <v>-0.33014293469559297</v>
      </c>
      <c r="U6" s="282">
        <v>23.581105822043206</v>
      </c>
      <c r="V6" s="282">
        <v>22.222222222222221</v>
      </c>
      <c r="W6" s="282">
        <v>17.542133103702792</v>
      </c>
      <c r="X6" s="283">
        <f t="shared" ref="X6:Y11" si="4">V6/U6-1</f>
        <v>-5.7625948930296711E-2</v>
      </c>
      <c r="Y6" s="283">
        <f t="shared" si="4"/>
        <v>-0.21060401033337439</v>
      </c>
      <c r="Z6" s="282">
        <v>21.672686857460405</v>
      </c>
      <c r="AA6" s="282">
        <v>21.218775734284929</v>
      </c>
      <c r="AB6" s="283">
        <f t="shared" ref="AB6:AB11" si="5">AA6/Z6-1</f>
        <v>-2.0943924773186406E-2</v>
      </c>
      <c r="AC6" s="278">
        <v>22.8719723183391</v>
      </c>
      <c r="AD6" s="278">
        <v>20.478325859491779</v>
      </c>
      <c r="AE6" s="283">
        <f t="shared" ref="AE6:AE11" si="6">AD6/AC6-1</f>
        <v>-0.1046541341311461</v>
      </c>
    </row>
    <row r="7" spans="3:31" ht="15" customHeight="1">
      <c r="C7" s="277" t="s">
        <v>350</v>
      </c>
      <c r="D7" s="278">
        <v>16.054545454545501</v>
      </c>
      <c r="E7" s="278">
        <v>17</v>
      </c>
      <c r="F7" s="278">
        <v>19.5</v>
      </c>
      <c r="G7" s="278">
        <v>20.290909090909089</v>
      </c>
      <c r="H7" s="276">
        <f t="shared" si="0"/>
        <v>5.8890147225365119E-2</v>
      </c>
      <c r="I7" s="276">
        <f t="shared" si="0"/>
        <v>0.14705882352941169</v>
      </c>
      <c r="J7" s="276">
        <f t="shared" si="2"/>
        <v>4.0559440559440496E-2</v>
      </c>
      <c r="K7" s="282">
        <v>19.192825112107624</v>
      </c>
      <c r="L7" s="282">
        <v>19.237122691094758</v>
      </c>
      <c r="M7" s="278">
        <v>21.089277425344267</v>
      </c>
      <c r="N7" s="283">
        <f t="shared" si="3"/>
        <v>2.3080280640492834E-3</v>
      </c>
      <c r="O7" s="283">
        <f t="shared" si="3"/>
        <v>9.62802371223066E-2</v>
      </c>
      <c r="P7" s="282">
        <v>19.91839762611276</v>
      </c>
      <c r="Q7" s="282">
        <v>19.214456942651669</v>
      </c>
      <c r="R7" s="282">
        <v>21.649096385542169</v>
      </c>
      <c r="S7" s="283">
        <f t="shared" si="1"/>
        <v>-3.5341230588661121E-2</v>
      </c>
      <c r="T7" s="283">
        <f t="shared" si="1"/>
        <v>0.12670873031473295</v>
      </c>
      <c r="U7" s="282">
        <v>19.553277187843282</v>
      </c>
      <c r="V7" s="282">
        <v>20.121432908318155</v>
      </c>
      <c r="W7" s="282">
        <v>23.200885717800467</v>
      </c>
      <c r="X7" s="283">
        <f t="shared" si="4"/>
        <v>2.9056802857994057E-2</v>
      </c>
      <c r="Y7" s="283">
        <f t="shared" si="4"/>
        <v>0.15304341512424169</v>
      </c>
      <c r="Z7" s="282">
        <v>21.228118921922757</v>
      </c>
      <c r="AA7" s="282">
        <v>24.81471314850398</v>
      </c>
      <c r="AB7" s="283">
        <f t="shared" si="5"/>
        <v>0.16895487724431701</v>
      </c>
      <c r="AC7" s="278">
        <v>18.581314878892734</v>
      </c>
      <c r="AD7" s="278">
        <v>20.627802690582961</v>
      </c>
      <c r="AE7" s="283">
        <f t="shared" si="6"/>
        <v>0.11013686733304939</v>
      </c>
    </row>
    <row r="8" spans="3:31" ht="15" customHeight="1">
      <c r="C8" s="226" t="s">
        <v>351</v>
      </c>
      <c r="D8" s="284">
        <v>4.8818181818181801</v>
      </c>
      <c r="E8" s="284">
        <v>6.2454545454545451</v>
      </c>
      <c r="F8" s="284">
        <v>6.1818181818181817</v>
      </c>
      <c r="G8" s="284">
        <v>6.2727272727272725</v>
      </c>
      <c r="H8" s="276">
        <f t="shared" si="0"/>
        <v>0.27932960893854797</v>
      </c>
      <c r="I8" s="276">
        <f t="shared" si="0"/>
        <v>-1.0189228529839833E-2</v>
      </c>
      <c r="J8" s="276">
        <f t="shared" si="2"/>
        <v>1.4705882352941124E-2</v>
      </c>
      <c r="K8" s="285">
        <v>6.5321375186846042</v>
      </c>
      <c r="L8" s="285">
        <v>5.9768734044150778</v>
      </c>
      <c r="M8" s="284">
        <v>8.0922172365774401</v>
      </c>
      <c r="N8" s="283">
        <f t="shared" si="3"/>
        <v>-8.5004963946524792E-2</v>
      </c>
      <c r="O8" s="283">
        <f t="shared" si="3"/>
        <v>0.35392147181832079</v>
      </c>
      <c r="P8" s="285">
        <v>6.3983679525222552</v>
      </c>
      <c r="Q8" s="285">
        <v>6.1958325650009218</v>
      </c>
      <c r="R8" s="285">
        <v>10.918674698795181</v>
      </c>
      <c r="S8" s="283">
        <f t="shared" si="1"/>
        <v>-3.1654226362754501E-2</v>
      </c>
      <c r="T8" s="283">
        <f t="shared" si="1"/>
        <v>0.76226109796328179</v>
      </c>
      <c r="U8" s="285">
        <v>6.3468814841938244</v>
      </c>
      <c r="V8" s="285">
        <v>6.3509411050394657</v>
      </c>
      <c r="W8" s="285">
        <v>9.2016238159675243</v>
      </c>
      <c r="X8" s="283">
        <f t="shared" si="4"/>
        <v>6.3962449208343486E-4</v>
      </c>
      <c r="Y8" s="283">
        <f t="shared" si="4"/>
        <v>0.44885988765760154</v>
      </c>
      <c r="Z8" s="285">
        <v>6.557377049180328</v>
      </c>
      <c r="AA8" s="285">
        <v>7.4663738676914635</v>
      </c>
      <c r="AB8" s="283">
        <f t="shared" si="5"/>
        <v>0.13862201482294823</v>
      </c>
      <c r="AC8" s="284">
        <v>5.9169550173010377</v>
      </c>
      <c r="AD8" s="284">
        <v>6.0538116591928253</v>
      </c>
      <c r="AE8" s="283">
        <f t="shared" si="6"/>
        <v>2.3129572810951293E-2</v>
      </c>
    </row>
    <row r="9" spans="3:31" ht="15" customHeight="1">
      <c r="C9" s="277" t="s">
        <v>352</v>
      </c>
      <c r="D9" s="278">
        <v>0.71818181818181803</v>
      </c>
      <c r="E9" s="278">
        <v>0.44545454545454544</v>
      </c>
      <c r="F9" s="278">
        <v>0.44545454545454544</v>
      </c>
      <c r="G9" s="278">
        <v>0.35454545454545455</v>
      </c>
      <c r="H9" s="276">
        <f t="shared" si="0"/>
        <v>-0.37974683544303789</v>
      </c>
      <c r="I9" s="276">
        <f t="shared" si="0"/>
        <v>0</v>
      </c>
      <c r="J9" s="276">
        <f t="shared" si="2"/>
        <v>-0.20408163265306123</v>
      </c>
      <c r="K9" s="282">
        <v>0.26905829596412556</v>
      </c>
      <c r="L9" s="282">
        <v>0.36041447664814535</v>
      </c>
      <c r="M9" s="278">
        <v>0.38681726752282219</v>
      </c>
      <c r="N9" s="283">
        <f t="shared" si="3"/>
        <v>0.33954047154227363</v>
      </c>
      <c r="O9" s="283">
        <f t="shared" si="3"/>
        <v>7.3256743514363842E-2</v>
      </c>
      <c r="P9" s="282">
        <v>0.33382789317507416</v>
      </c>
      <c r="Q9" s="282">
        <v>0.36879955744053106</v>
      </c>
      <c r="R9" s="282">
        <v>0.30120481927710846</v>
      </c>
      <c r="S9" s="283">
        <f t="shared" si="1"/>
        <v>0.1047595631774132</v>
      </c>
      <c r="T9" s="283">
        <f t="shared" si="1"/>
        <v>-0.18328313253012041</v>
      </c>
      <c r="U9" s="282">
        <v>0.43939948736726475</v>
      </c>
      <c r="V9" s="282">
        <v>0.32786885245901637</v>
      </c>
      <c r="W9" s="282">
        <v>0.36904908352810922</v>
      </c>
      <c r="X9" s="283">
        <f t="shared" si="4"/>
        <v>-0.25382513661202188</v>
      </c>
      <c r="Y9" s="283">
        <f t="shared" si="4"/>
        <v>0.12559970476073312</v>
      </c>
      <c r="Z9" s="282">
        <v>0.30564045568213394</v>
      </c>
      <c r="AA9" s="282">
        <v>0.41174855888004391</v>
      </c>
      <c r="AB9" s="283">
        <f t="shared" si="5"/>
        <v>0.34716642128116182</v>
      </c>
      <c r="AC9" s="278">
        <v>0.24221453287197231</v>
      </c>
      <c r="AD9" s="278">
        <v>0.41106128550074739</v>
      </c>
      <c r="AE9" s="283">
        <f t="shared" si="6"/>
        <v>0.6970958787102286</v>
      </c>
    </row>
    <row r="10" spans="3:31" ht="15" customHeight="1">
      <c r="C10" s="277" t="s">
        <v>353</v>
      </c>
      <c r="D10" s="278"/>
      <c r="E10" s="278"/>
      <c r="F10" s="278"/>
      <c r="G10" s="278">
        <v>2.6636363636363636</v>
      </c>
      <c r="H10" s="276"/>
      <c r="I10" s="286" t="s">
        <v>94</v>
      </c>
      <c r="J10" s="276" t="str">
        <f t="shared" si="2"/>
        <v>-</v>
      </c>
      <c r="K10" s="282"/>
      <c r="L10" s="282"/>
      <c r="M10" s="278">
        <v>6.2354943524678941</v>
      </c>
      <c r="N10" s="283"/>
      <c r="O10" s="283"/>
      <c r="P10" s="282"/>
      <c r="Q10" s="282"/>
      <c r="R10" s="287">
        <v>7.6430722891566267</v>
      </c>
      <c r="S10" s="283"/>
      <c r="T10" s="283"/>
      <c r="U10" s="282"/>
      <c r="V10" s="282">
        <v>1.8093503339404979</v>
      </c>
      <c r="W10" s="287">
        <v>7.5286013039734287</v>
      </c>
      <c r="X10" s="283"/>
      <c r="Y10" s="283"/>
      <c r="Z10" s="287">
        <v>4.1400388996943596</v>
      </c>
      <c r="AA10" s="287">
        <v>7.384024155915454</v>
      </c>
      <c r="AB10" s="283">
        <f t="shared" si="5"/>
        <v>0.78356395551273272</v>
      </c>
      <c r="AC10" s="278">
        <v>0</v>
      </c>
      <c r="AD10" s="278">
        <v>5.493273542600897</v>
      </c>
      <c r="AE10" s="283"/>
    </row>
    <row r="11" spans="3:31" ht="15" customHeight="1">
      <c r="C11" s="277" t="s">
        <v>66</v>
      </c>
      <c r="D11" s="278">
        <v>2.9</v>
      </c>
      <c r="E11" s="278">
        <v>2.3181818181818183</v>
      </c>
      <c r="F11" s="278">
        <v>2.9</v>
      </c>
      <c r="G11" s="278">
        <v>2.5272727272727273</v>
      </c>
      <c r="H11" s="276">
        <f t="shared" si="0"/>
        <v>-0.20062695924764884</v>
      </c>
      <c r="I11" s="276">
        <f t="shared" si="0"/>
        <v>0.25098039215686252</v>
      </c>
      <c r="J11" s="276">
        <f t="shared" si="2"/>
        <v>-0.12852664576802508</v>
      </c>
      <c r="K11" s="282">
        <v>3.109118086696562</v>
      </c>
      <c r="L11" s="282">
        <v>2.7481603844421083</v>
      </c>
      <c r="M11" s="278">
        <v>2.4601578214451494</v>
      </c>
      <c r="N11" s="283">
        <f t="shared" si="3"/>
        <v>-0.11609649173472569</v>
      </c>
      <c r="O11" s="283">
        <f t="shared" si="3"/>
        <v>-0.10479830967195358</v>
      </c>
      <c r="P11" s="282">
        <v>3.1713649851632049</v>
      </c>
      <c r="Q11" s="282">
        <v>2.6369168356997972</v>
      </c>
      <c r="R11" s="282">
        <v>1.9578313253012047</v>
      </c>
      <c r="S11" s="283">
        <f>Q11/P11-1</f>
        <v>-0.16852306560857866</v>
      </c>
      <c r="T11" s="283">
        <f>R11/Q11-1</f>
        <v>-0.25753012048192769</v>
      </c>
      <c r="U11" s="282">
        <v>2.8805077505187353</v>
      </c>
      <c r="V11" s="282">
        <v>2.5015179113539769</v>
      </c>
      <c r="W11" s="282">
        <v>1.5623077869356625</v>
      </c>
      <c r="X11" s="283">
        <f t="shared" si="4"/>
        <v>-0.13157049797783327</v>
      </c>
      <c r="Y11" s="283">
        <f t="shared" si="4"/>
        <v>-0.37545608614489412</v>
      </c>
      <c r="Z11" s="282">
        <v>2.4729091414281745</v>
      </c>
      <c r="AA11" s="282">
        <v>0.79604721383475163</v>
      </c>
      <c r="AB11" s="283">
        <f t="shared" si="5"/>
        <v>-0.67809281768637408</v>
      </c>
      <c r="AC11" s="278">
        <v>2.5605536332179932</v>
      </c>
      <c r="AD11" s="278">
        <v>2.0179372197309418</v>
      </c>
      <c r="AE11" s="283">
        <f t="shared" si="6"/>
        <v>-0.21191370742940252</v>
      </c>
    </row>
    <row r="12" spans="3:31" ht="33" customHeight="1">
      <c r="C12" s="24" t="s">
        <v>354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3:31">
      <c r="S13" s="288"/>
      <c r="T13" s="288"/>
    </row>
    <row r="14" spans="3:31">
      <c r="S14" s="288"/>
      <c r="T14" s="288"/>
    </row>
    <row r="15" spans="3:31">
      <c r="S15" s="288"/>
      <c r="T15" s="288"/>
    </row>
    <row r="16" spans="3:31">
      <c r="S16" s="288"/>
      <c r="T16" s="288"/>
    </row>
    <row r="21" ht="12.75" customHeight="1"/>
    <row r="22" ht="27.75" customHeight="1"/>
  </sheetData>
  <mergeCells count="2">
    <mergeCell ref="C3:AE3"/>
    <mergeCell ref="C12:AE1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4:AL51"/>
  <sheetViews>
    <sheetView showGridLines="0" topLeftCell="A22" zoomScale="85" zoomScaleNormal="85" workbookViewId="0"/>
  </sheetViews>
  <sheetFormatPr baseColWidth="10" defaultRowHeight="12.75"/>
  <cols>
    <col min="1" max="1" width="11.42578125" style="241"/>
    <col min="2" max="2" width="10.7109375" style="241" customWidth="1"/>
    <col min="3" max="3" width="33" style="241" customWidth="1"/>
    <col min="4" max="10" width="9.7109375" style="241" customWidth="1"/>
    <col min="11" max="13" width="7.5703125" style="241" hidden="1" customWidth="1"/>
    <col min="14" max="15" width="11.42578125" style="241" hidden="1" customWidth="1"/>
    <col min="16" max="18" width="11.42578125" style="241" customWidth="1"/>
    <col min="19" max="20" width="12.85546875" style="241" customWidth="1"/>
    <col min="21" max="28" width="11.42578125" customWidth="1"/>
    <col min="29" max="30" width="13.85546875" hidden="1" customWidth="1"/>
    <col min="31" max="31" width="11.42578125" hidden="1" customWidth="1"/>
    <col min="32" max="32" width="17" hidden="1" customWidth="1"/>
    <col min="33" max="34" width="11.42578125" customWidth="1"/>
    <col min="35" max="35" width="14.85546875" style="241" customWidth="1"/>
    <col min="36" max="16384" width="11.42578125" style="241"/>
  </cols>
  <sheetData>
    <row r="4" spans="3:35" ht="18" customHeight="1">
      <c r="C4" s="167" t="s">
        <v>355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I4"/>
    </row>
    <row r="5" spans="3:35" ht="28.5" customHeight="1">
      <c r="C5" s="13"/>
      <c r="D5" s="13">
        <f>actualizaciones!A7</f>
        <v>2007</v>
      </c>
      <c r="E5" s="13">
        <f>actualizaciones!B7</f>
        <v>2008</v>
      </c>
      <c r="F5" s="13">
        <f>actualizaciones!C7</f>
        <v>2009</v>
      </c>
      <c r="G5" s="13">
        <f>actualizaciones!D7</f>
        <v>2010</v>
      </c>
      <c r="H5" s="14" t="str">
        <f>actualizaciones!H7</f>
        <v>var.08/07</v>
      </c>
      <c r="I5" s="14" t="str">
        <f>actualizaciones!I7</f>
        <v>var.09/08</v>
      </c>
      <c r="J5" s="14" t="str">
        <f>actualizaciones!J7</f>
        <v>var.10/09</v>
      </c>
      <c r="K5" s="14" t="str">
        <f>actualizaciones!$E$7</f>
        <v>Invierno 08-09</v>
      </c>
      <c r="L5" s="14" t="str">
        <f>actualizaciones!$F$7</f>
        <v>Invierno 09-10</v>
      </c>
      <c r="M5" s="14" t="str">
        <f>actualizaciones!$G$7</f>
        <v>Invierno 10-11</v>
      </c>
      <c r="N5" s="14" t="s">
        <v>100</v>
      </c>
      <c r="O5" s="14" t="s">
        <v>140</v>
      </c>
      <c r="P5" s="14" t="str">
        <f>actualizaciones!$N$7</f>
        <v>I semestre 2009</v>
      </c>
      <c r="Q5" s="14" t="str">
        <f>actualizaciones!$O$7</f>
        <v>I semestre 2010</v>
      </c>
      <c r="R5" s="14" t="str">
        <f>actualizaciones!$P$7</f>
        <v>I semestre 2011</v>
      </c>
      <c r="S5" s="14" t="str">
        <f>actualizaciones!$Q$7</f>
        <v>Var. I semestre 10/09</v>
      </c>
      <c r="T5" s="14" t="str">
        <f>actualizaciones!$R$7</f>
        <v>Var. I semestre 11/10</v>
      </c>
      <c r="U5" s="14" t="str">
        <f>actualizaciones!$U$7</f>
        <v>Ene-Sep 2009</v>
      </c>
      <c r="V5" s="14" t="str">
        <f>actualizaciones!$V$7</f>
        <v>Ene-Sep 2010</v>
      </c>
      <c r="W5" s="14" t="s">
        <v>51</v>
      </c>
      <c r="X5" s="14" t="str">
        <f>actualizaciones!$W$7</f>
        <v>Var.10/09</v>
      </c>
      <c r="Y5" s="14" t="s">
        <v>114</v>
      </c>
      <c r="Z5" s="14" t="s">
        <v>53</v>
      </c>
      <c r="AA5" s="14" t="s">
        <v>54</v>
      </c>
      <c r="AB5" s="14" t="s">
        <v>114</v>
      </c>
      <c r="AC5" s="13" t="str">
        <f>actualizaciones!Y7</f>
        <v>I trimestre 2010</v>
      </c>
      <c r="AD5" s="13" t="str">
        <f>actualizaciones!Z7</f>
        <v>I trimestre 2011</v>
      </c>
      <c r="AE5" s="14" t="str">
        <f>actualizaciones!$AA$7</f>
        <v>Var.11/10</v>
      </c>
      <c r="AF5" s="197"/>
      <c r="AG5" s="197"/>
      <c r="AI5"/>
    </row>
    <row r="6" spans="3:35" ht="15" customHeight="1">
      <c r="C6" s="250" t="s">
        <v>356</v>
      </c>
      <c r="D6" s="289">
        <v>17.272727272727298</v>
      </c>
      <c r="E6" s="289">
        <v>16.227272727272727</v>
      </c>
      <c r="F6" s="289">
        <v>17.436363636363637</v>
      </c>
      <c r="G6" s="289">
        <v>15.663636363636364</v>
      </c>
      <c r="H6" s="290">
        <f t="shared" ref="H6:J12" si="0">E6/D6-1</f>
        <v>-6.0526315789475094E-2</v>
      </c>
      <c r="I6" s="290">
        <f t="shared" si="0"/>
        <v>7.4509803921568807E-2</v>
      </c>
      <c r="J6" s="290">
        <f>G6/F6-1</f>
        <v>-0.10166840458811266</v>
      </c>
      <c r="K6" s="289">
        <v>17.937219730941703</v>
      </c>
      <c r="L6" s="289">
        <v>16.72923862441808</v>
      </c>
      <c r="M6" s="289">
        <v>14.62169271236268</v>
      </c>
      <c r="N6" s="290">
        <f>L6/K6-1</f>
        <v>-6.7344946688691953E-2</v>
      </c>
      <c r="O6" s="290">
        <f>M6/L6-1</f>
        <v>-0.1259797866102057</v>
      </c>
      <c r="P6" s="289">
        <v>18.212166172106826</v>
      </c>
      <c r="Q6" s="289">
        <v>15.78462105845473</v>
      </c>
      <c r="R6" s="289">
        <v>14.777861445783133</v>
      </c>
      <c r="S6" s="290">
        <f>IFERROR(Q6/P6-1,"-")</f>
        <v>-0.13329249748281158</v>
      </c>
      <c r="T6" s="290">
        <f>IFERROR(R6/Q6-1,"-")</f>
        <v>-6.3781044153248478E-2</v>
      </c>
      <c r="U6" s="289">
        <v>17.417307457585743</v>
      </c>
      <c r="V6" s="289">
        <v>15.859137826350942</v>
      </c>
      <c r="W6" s="289">
        <v>14.934186246770821</v>
      </c>
      <c r="X6" s="290">
        <f>V6/U6-1</f>
        <v>-8.9460993613922346E-2</v>
      </c>
      <c r="Y6" s="290">
        <f>W6/V6-1</f>
        <v>-5.8322942249941057E-2</v>
      </c>
      <c r="Z6" s="289">
        <v>15.782161711586552</v>
      </c>
      <c r="AA6" s="289">
        <v>15.317046390337634</v>
      </c>
      <c r="AB6" s="290">
        <f>AA6/Z6-1</f>
        <v>-2.9470951429134806E-2</v>
      </c>
      <c r="AC6" s="289">
        <v>16.228373702422147</v>
      </c>
      <c r="AD6" s="289">
        <v>14.312406576980568</v>
      </c>
      <c r="AE6" s="290">
        <f>AD6/AC6-1</f>
        <v>-0.11806279301761546</v>
      </c>
      <c r="AF6" s="289"/>
      <c r="AG6" s="289"/>
      <c r="AH6" s="289"/>
      <c r="AI6"/>
    </row>
    <row r="7" spans="3:35" ht="15" customHeight="1">
      <c r="C7" s="250" t="s">
        <v>357</v>
      </c>
      <c r="D7" s="289">
        <v>82.727272727272705</v>
      </c>
      <c r="E7" s="289">
        <v>83.772727272727266</v>
      </c>
      <c r="F7" s="289">
        <v>82.563636363636363</v>
      </c>
      <c r="G7" s="289">
        <v>84.336363636363643</v>
      </c>
      <c r="H7" s="290">
        <f t="shared" si="0"/>
        <v>1.2637362637362815E-2</v>
      </c>
      <c r="I7" s="290">
        <f t="shared" si="0"/>
        <v>-1.4432989690721598E-2</v>
      </c>
      <c r="J7" s="290">
        <f t="shared" si="0"/>
        <v>2.1471041620788389E-2</v>
      </c>
      <c r="K7" s="289">
        <v>82.062780269058294</v>
      </c>
      <c r="L7" s="289">
        <v>83.270761375581912</v>
      </c>
      <c r="M7" s="289">
        <v>85.378307287637327</v>
      </c>
      <c r="N7" s="290">
        <f t="shared" ref="N7:O12" si="1">L7/K7-1</f>
        <v>1.4720206926490009E-2</v>
      </c>
      <c r="O7" s="290">
        <f t="shared" si="1"/>
        <v>2.5309554965513126E-2</v>
      </c>
      <c r="P7" s="289">
        <v>81.787833827893181</v>
      </c>
      <c r="Q7" s="289">
        <v>84.215378941545268</v>
      </c>
      <c r="R7" s="289">
        <v>85.222138554216869</v>
      </c>
      <c r="S7" s="290">
        <f t="shared" ref="S7:T20" si="2">IFERROR(Q7/P7-1,"-")</f>
        <v>2.9681005108417313E-2</v>
      </c>
      <c r="T7" s="290">
        <f t="shared" si="2"/>
        <v>1.1954581518542007E-2</v>
      </c>
      <c r="U7" s="289">
        <v>82.58269254241425</v>
      </c>
      <c r="V7" s="289">
        <v>84.140862173649055</v>
      </c>
      <c r="W7" s="289">
        <v>85.065813753229179</v>
      </c>
      <c r="X7" s="290">
        <f t="shared" ref="X7:Y12" si="3">V7/U7-1</f>
        <v>1.8867992593418093E-2</v>
      </c>
      <c r="Y7" s="290">
        <f t="shared" si="3"/>
        <v>1.0992894007565868E-2</v>
      </c>
      <c r="Z7" s="289">
        <v>84.217838288413446</v>
      </c>
      <c r="AA7" s="289">
        <v>84.682953609662363</v>
      </c>
      <c r="AB7" s="290">
        <f t="shared" ref="AB7:AB12" si="4">AA7/Z7-1</f>
        <v>5.5227648999500722E-3</v>
      </c>
      <c r="AC7" s="289">
        <v>83.771626297577853</v>
      </c>
      <c r="AD7" s="289">
        <v>85.687593423019436</v>
      </c>
      <c r="AE7" s="290">
        <f t="shared" ref="AE7:AE12" si="5">AD7/AC7-1</f>
        <v>2.2871313475944621E-2</v>
      </c>
      <c r="AF7" s="289"/>
      <c r="AG7" s="289"/>
      <c r="AH7" s="241"/>
      <c r="AI7"/>
    </row>
    <row r="8" spans="3:35" ht="15" customHeight="1">
      <c r="C8" s="291" t="s">
        <v>358</v>
      </c>
      <c r="D8" s="44">
        <v>29.2090909090909</v>
      </c>
      <c r="E8" s="44">
        <v>27.309090909090909</v>
      </c>
      <c r="F8" s="44">
        <v>26.990909090909092</v>
      </c>
      <c r="G8" s="44">
        <v>25.645454545454545</v>
      </c>
      <c r="H8" s="97">
        <f t="shared" si="0"/>
        <v>-6.5048241518829486E-2</v>
      </c>
      <c r="I8" s="97">
        <f t="shared" si="0"/>
        <v>-1.1651131824234273E-2</v>
      </c>
      <c r="J8" s="97">
        <f t="shared" si="0"/>
        <v>-4.9848433816099824E-2</v>
      </c>
      <c r="K8" s="44">
        <v>30.852017937219731</v>
      </c>
      <c r="L8" s="44">
        <v>29.463883465985884</v>
      </c>
      <c r="M8" s="44">
        <v>25.638248491412657</v>
      </c>
      <c r="N8" s="97">
        <f t="shared" si="1"/>
        <v>-4.4993312076329617E-2</v>
      </c>
      <c r="O8" s="97">
        <f t="shared" si="1"/>
        <v>-0.12984150507483749</v>
      </c>
      <c r="P8" s="44">
        <v>28.171364985163205</v>
      </c>
      <c r="Q8" s="44">
        <v>26.295408445509864</v>
      </c>
      <c r="R8" s="44">
        <v>23.964608433734941</v>
      </c>
      <c r="S8" s="97">
        <f t="shared" si="2"/>
        <v>-6.6590899682757221E-2</v>
      </c>
      <c r="T8" s="97">
        <f t="shared" si="2"/>
        <v>-8.863904953615287E-2</v>
      </c>
      <c r="U8" s="44">
        <v>26.144269498352251</v>
      </c>
      <c r="V8" s="44">
        <v>25.197328476016999</v>
      </c>
      <c r="W8" s="44">
        <v>24.271128060031984</v>
      </c>
      <c r="X8" s="97">
        <f t="shared" si="3"/>
        <v>-3.6219830980358192E-2</v>
      </c>
      <c r="Y8" s="97">
        <f t="shared" si="3"/>
        <v>-3.6757881569333017E-2</v>
      </c>
      <c r="Z8" s="44">
        <v>21.728257849402613</v>
      </c>
      <c r="AA8" s="44">
        <v>23.881416415042548</v>
      </c>
      <c r="AB8" s="97">
        <f t="shared" si="4"/>
        <v>9.9094855214042488E-2</v>
      </c>
      <c r="AC8" s="44">
        <v>32.041522491349482</v>
      </c>
      <c r="AD8" s="44">
        <v>25.822122571001493</v>
      </c>
      <c r="AE8" s="97">
        <f t="shared" si="5"/>
        <v>-0.19410438196334434</v>
      </c>
      <c r="AF8" s="289"/>
      <c r="AG8" s="289"/>
      <c r="AH8" s="241"/>
      <c r="AI8"/>
    </row>
    <row r="9" spans="3:35" ht="15" customHeight="1">
      <c r="C9" s="291" t="s">
        <v>359</v>
      </c>
      <c r="D9" s="44">
        <v>5.7727272727272698</v>
      </c>
      <c r="E9" s="44">
        <v>6.1818181818181817</v>
      </c>
      <c r="F9" s="44">
        <v>6.7</v>
      </c>
      <c r="G9" s="44">
        <v>7.1181818181818182</v>
      </c>
      <c r="H9" s="97">
        <f t="shared" si="0"/>
        <v>7.0866141732284005E-2</v>
      </c>
      <c r="I9" s="97">
        <f t="shared" si="0"/>
        <v>8.3823529411764852E-2</v>
      </c>
      <c r="J9" s="97">
        <f t="shared" si="0"/>
        <v>6.241519674355489E-2</v>
      </c>
      <c r="K9" s="44">
        <v>7.7428998505231688</v>
      </c>
      <c r="L9" s="44">
        <v>6.9680132151974767</v>
      </c>
      <c r="M9" s="44">
        <v>9.6704316880705559</v>
      </c>
      <c r="N9" s="97">
        <f t="shared" si="1"/>
        <v>-0.10007705772835673</v>
      </c>
      <c r="O9" s="97">
        <f t="shared" si="1"/>
        <v>0.3878319959237464</v>
      </c>
      <c r="P9" s="44">
        <v>7.0103857566765582</v>
      </c>
      <c r="Q9" s="44">
        <v>6.3802323437211879</v>
      </c>
      <c r="R9" s="44">
        <v>9.4503012048192776</v>
      </c>
      <c r="S9" s="97">
        <f t="shared" si="2"/>
        <v>-8.9888550334797812E-2</v>
      </c>
      <c r="T9" s="97">
        <f t="shared" si="2"/>
        <v>0.48118449230447813</v>
      </c>
      <c r="U9" s="44">
        <v>6.298059318930795</v>
      </c>
      <c r="V9" s="44">
        <v>6.4116575591985425</v>
      </c>
      <c r="W9" s="44">
        <v>8.6111452823225481</v>
      </c>
      <c r="X9" s="97">
        <f t="shared" si="3"/>
        <v>1.8037022916931322E-2</v>
      </c>
      <c r="Y9" s="97">
        <f t="shared" si="3"/>
        <v>0.34304510227132923</v>
      </c>
      <c r="Z9" s="44">
        <v>6.5851625451514311</v>
      </c>
      <c r="AA9" s="44">
        <v>7.1918748284381007</v>
      </c>
      <c r="AB9" s="97">
        <f t="shared" si="4"/>
        <v>9.2133228166612735E-2</v>
      </c>
      <c r="AC9" s="44">
        <v>6.9550173010380627</v>
      </c>
      <c r="AD9" s="44">
        <v>10.089686098654708</v>
      </c>
      <c r="AE9" s="97">
        <f t="shared" si="5"/>
        <v>0.45070611070209465</v>
      </c>
      <c r="AF9" s="289"/>
      <c r="AG9" s="289"/>
      <c r="AH9" s="241"/>
      <c r="AI9"/>
    </row>
    <row r="10" spans="3:35" ht="15" customHeight="1">
      <c r="C10" s="291" t="s">
        <v>360</v>
      </c>
      <c r="D10" s="44">
        <v>29.936363636363598</v>
      </c>
      <c r="E10" s="44">
        <v>30.854545454545455</v>
      </c>
      <c r="F10" s="44">
        <v>29.09090909090909</v>
      </c>
      <c r="G10" s="44">
        <v>27.427272727272726</v>
      </c>
      <c r="H10" s="97">
        <f t="shared" si="0"/>
        <v>3.0671120558762421E-2</v>
      </c>
      <c r="I10" s="97">
        <f t="shared" si="0"/>
        <v>-5.7159693576900428E-2</v>
      </c>
      <c r="J10" s="97">
        <f t="shared" si="0"/>
        <v>-5.7187500000000058E-2</v>
      </c>
      <c r="K10" s="44">
        <v>27.33931240657698</v>
      </c>
      <c r="L10" s="44">
        <v>28.112329178555338</v>
      </c>
      <c r="M10" s="44">
        <v>25.700139254216307</v>
      </c>
      <c r="N10" s="97">
        <f t="shared" si="1"/>
        <v>2.8274916372527104E-2</v>
      </c>
      <c r="O10" s="97">
        <f t="shared" si="1"/>
        <v>-8.5805409755200901E-2</v>
      </c>
      <c r="P10" s="44">
        <v>27.893175074183976</v>
      </c>
      <c r="Q10" s="44">
        <v>28.010326387608334</v>
      </c>
      <c r="R10" s="44">
        <v>24.397590361445783</v>
      </c>
      <c r="S10" s="97">
        <f t="shared" si="2"/>
        <v>4.1999992153201049E-3</v>
      </c>
      <c r="T10" s="97">
        <f t="shared" si="2"/>
        <v>-0.12897871935404548</v>
      </c>
      <c r="U10" s="44">
        <v>29.146832662028562</v>
      </c>
      <c r="V10" s="44">
        <v>27.85670916818458</v>
      </c>
      <c r="W10" s="44">
        <v>24.541764054619264</v>
      </c>
      <c r="X10" s="97">
        <f t="shared" si="3"/>
        <v>-4.4262905297586919E-2</v>
      </c>
      <c r="Y10" s="97">
        <f t="shared" si="3"/>
        <v>-0.11899988234616554</v>
      </c>
      <c r="Z10" s="44">
        <v>27.924423450958599</v>
      </c>
      <c r="AA10" s="44">
        <v>24.348064781773264</v>
      </c>
      <c r="AB10" s="97">
        <f t="shared" si="4"/>
        <v>-0.12807278458107485</v>
      </c>
      <c r="AC10" s="44">
        <v>26.435986159169548</v>
      </c>
      <c r="AD10" s="44">
        <v>24.551569506726459</v>
      </c>
      <c r="AE10" s="97">
        <f t="shared" si="5"/>
        <v>-7.1282252952362901E-2</v>
      </c>
      <c r="AF10" s="289"/>
      <c r="AG10" s="289"/>
      <c r="AH10" s="241"/>
      <c r="AI10"/>
    </row>
    <row r="11" spans="3:35" ht="15" customHeight="1">
      <c r="C11" s="291" t="s">
        <v>361</v>
      </c>
      <c r="D11" s="44">
        <v>4.4090909090909101</v>
      </c>
      <c r="E11" s="44">
        <v>6.6727272727272728</v>
      </c>
      <c r="F11" s="44">
        <v>6.3090909090909095</v>
      </c>
      <c r="G11" s="44">
        <v>6.1454545454545455</v>
      </c>
      <c r="H11" s="97">
        <f t="shared" si="0"/>
        <v>0.51340206185566983</v>
      </c>
      <c r="I11" s="97">
        <f t="shared" si="0"/>
        <v>-5.4495912806539426E-2</v>
      </c>
      <c r="J11" s="97">
        <f t="shared" si="0"/>
        <v>-2.5936599423631135E-2</v>
      </c>
      <c r="K11" s="44">
        <v>4.8131539611360239</v>
      </c>
      <c r="L11" s="44">
        <v>6.2021324523201686</v>
      </c>
      <c r="M11" s="44">
        <v>4.7346433544793438</v>
      </c>
      <c r="N11" s="97">
        <f t="shared" si="1"/>
        <v>0.28857969273360018</v>
      </c>
      <c r="O11" s="97">
        <f t="shared" si="1"/>
        <v>-0.23661040926203514</v>
      </c>
      <c r="P11" s="44">
        <v>6.4725519287833828</v>
      </c>
      <c r="Q11" s="44">
        <v>7.2469113037064359</v>
      </c>
      <c r="R11" s="44">
        <v>5.0075301204819276</v>
      </c>
      <c r="S11" s="97">
        <f t="shared" si="2"/>
        <v>0.11963741402822636</v>
      </c>
      <c r="T11" s="97">
        <f t="shared" si="2"/>
        <v>-0.30901181060118343</v>
      </c>
      <c r="U11" s="44">
        <v>6.6520200170877581</v>
      </c>
      <c r="V11" s="44">
        <v>6.7638129933211903</v>
      </c>
      <c r="W11" s="44">
        <v>4.773034813630213</v>
      </c>
      <c r="X11" s="97">
        <f t="shared" si="3"/>
        <v>1.6805868885880981E-2</v>
      </c>
      <c r="Y11" s="97">
        <f t="shared" si="3"/>
        <v>-0.29432779730260683</v>
      </c>
      <c r="Z11" s="44">
        <v>6.1961656015559878</v>
      </c>
      <c r="AA11" s="44">
        <v>4.3370848202031294</v>
      </c>
      <c r="AB11" s="97">
        <f t="shared" si="4"/>
        <v>-0.30003729740309137</v>
      </c>
      <c r="AC11" s="44">
        <v>6.1937716262975782</v>
      </c>
      <c r="AD11" s="44">
        <v>4.9327354260089686</v>
      </c>
      <c r="AE11" s="97">
        <f t="shared" si="5"/>
        <v>-0.20359746473933416</v>
      </c>
      <c r="AF11" s="289"/>
      <c r="AG11" s="289"/>
      <c r="AH11" s="241"/>
      <c r="AI11"/>
    </row>
    <row r="12" spans="3:35" ht="15" customHeight="1">
      <c r="C12" s="291" t="s">
        <v>362</v>
      </c>
      <c r="D12" s="44">
        <v>13.4</v>
      </c>
      <c r="E12" s="44">
        <v>12.754545454545454</v>
      </c>
      <c r="F12" s="44">
        <v>13.472727272727273</v>
      </c>
      <c r="G12" s="44">
        <v>18</v>
      </c>
      <c r="H12" s="97">
        <f t="shared" si="0"/>
        <v>-4.8168249660787033E-2</v>
      </c>
      <c r="I12" s="97">
        <f t="shared" si="0"/>
        <v>5.6307911617961448E-2</v>
      </c>
      <c r="J12" s="97">
        <f t="shared" si="0"/>
        <v>0.33603238866396756</v>
      </c>
      <c r="K12" s="44">
        <v>11.315396113602391</v>
      </c>
      <c r="L12" s="44">
        <v>12.524403063523051</v>
      </c>
      <c r="M12" s="44">
        <v>19.634844499458456</v>
      </c>
      <c r="N12" s="97">
        <f t="shared" si="1"/>
        <v>0.10684618883710995</v>
      </c>
      <c r="O12" s="97">
        <f t="shared" si="1"/>
        <v>0.56772697268457861</v>
      </c>
      <c r="P12" s="44">
        <v>12.240356083086054</v>
      </c>
      <c r="Q12" s="44">
        <v>16.282500460999447</v>
      </c>
      <c r="R12" s="44">
        <v>22.402108433734941</v>
      </c>
      <c r="S12" s="97">
        <f t="shared" si="2"/>
        <v>0.330230946753167</v>
      </c>
      <c r="T12" s="97">
        <f t="shared" si="2"/>
        <v>0.37583957005826263</v>
      </c>
      <c r="U12" s="44">
        <v>14.34151104601489</v>
      </c>
      <c r="V12" s="44">
        <v>17.911353976927746</v>
      </c>
      <c r="W12" s="44">
        <v>22.86874154262517</v>
      </c>
      <c r="X12" s="97">
        <f t="shared" si="3"/>
        <v>0.24891679262101296</v>
      </c>
      <c r="Y12" s="97">
        <f t="shared" si="3"/>
        <v>0.2767734684984291</v>
      </c>
      <c r="Z12" s="44">
        <v>21.783828841344818</v>
      </c>
      <c r="AA12" s="44">
        <v>24.924512764205325</v>
      </c>
      <c r="AB12" s="97">
        <f t="shared" si="4"/>
        <v>0.1441750183466195</v>
      </c>
      <c r="AC12" s="44">
        <v>12.145328719723183</v>
      </c>
      <c r="AD12" s="44">
        <v>20.291479820627803</v>
      </c>
      <c r="AE12" s="97">
        <f t="shared" si="5"/>
        <v>0.6707229823821752</v>
      </c>
      <c r="AF12" s="289"/>
      <c r="AG12" s="289"/>
      <c r="AH12" s="241"/>
      <c r="AI12"/>
    </row>
    <row r="13" spans="3:35" ht="15" customHeight="1">
      <c r="C13" s="250" t="s">
        <v>363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 t="str">
        <f t="shared" si="2"/>
        <v>-</v>
      </c>
      <c r="T13" s="106" t="str">
        <f t="shared" si="2"/>
        <v>-</v>
      </c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241"/>
      <c r="AG13" s="241"/>
      <c r="AH13" s="241"/>
      <c r="AI13"/>
    </row>
    <row r="14" spans="3:35" ht="15" customHeight="1">
      <c r="C14" s="291" t="s">
        <v>190</v>
      </c>
      <c r="D14" s="44">
        <v>12.3363636363636</v>
      </c>
      <c r="E14" s="44">
        <v>10.336363636363636</v>
      </c>
      <c r="F14" s="44">
        <v>9.5909090909090917</v>
      </c>
      <c r="G14" s="44">
        <v>11.209090909090909</v>
      </c>
      <c r="H14" s="97">
        <f t="shared" ref="H14:J17" si="6">E14/D14-1</f>
        <v>-0.16212232866617293</v>
      </c>
      <c r="I14" s="97">
        <f t="shared" si="6"/>
        <v>-7.2119613016710549E-2</v>
      </c>
      <c r="J14" s="97">
        <f t="shared" si="6"/>
        <v>0.1687203791469194</v>
      </c>
      <c r="K14" s="44">
        <v>9.8206278026905824</v>
      </c>
      <c r="L14" s="44">
        <v>9.4158282024327971</v>
      </c>
      <c r="M14" s="44">
        <v>13.368404765588735</v>
      </c>
      <c r="N14" s="97">
        <f>IFERROR(L14/K14-1,"-")</f>
        <v>-4.1219320026249395E-2</v>
      </c>
      <c r="O14" s="97">
        <f>IFERROR(M14/L14-1,"-")</f>
        <v>0.41978002127680059</v>
      </c>
      <c r="P14" s="44">
        <v>10.126112759643917</v>
      </c>
      <c r="Q14" s="44">
        <v>9.0909090909090917</v>
      </c>
      <c r="R14" s="44">
        <v>14.175451807228916</v>
      </c>
      <c r="S14" s="97">
        <f t="shared" si="2"/>
        <v>-0.1022311022311021</v>
      </c>
      <c r="T14" s="97">
        <f t="shared" si="2"/>
        <v>0.5592996987951806</v>
      </c>
      <c r="U14" s="44">
        <v>9.5447333089222504</v>
      </c>
      <c r="V14" s="44">
        <v>10.953248330297511</v>
      </c>
      <c r="W14" s="44">
        <v>14.663550252183541</v>
      </c>
      <c r="X14" s="97">
        <f t="shared" ref="X14:Y16" si="7">V14/U14-1</f>
        <v>0.14756986662567151</v>
      </c>
      <c r="Y14" s="97">
        <f t="shared" si="7"/>
        <v>0.33873987058460586</v>
      </c>
      <c r="Z14" s="44">
        <v>13.142539594331758</v>
      </c>
      <c r="AA14" s="44">
        <v>14.960197639308262</v>
      </c>
      <c r="AB14" s="97">
        <f>AA14/Z14-1</f>
        <v>0.13830341022981907</v>
      </c>
      <c r="AC14" s="44">
        <v>9.273356401384083</v>
      </c>
      <c r="AD14" s="44">
        <v>14.013452914798206</v>
      </c>
      <c r="AE14" s="97">
        <f>AD14/AC14-1</f>
        <v>0.51115219864801542</v>
      </c>
      <c r="AF14" s="241"/>
      <c r="AG14" s="241"/>
      <c r="AH14" s="241"/>
      <c r="AI14"/>
    </row>
    <row r="15" spans="3:35" ht="15" customHeight="1">
      <c r="C15" s="291" t="s">
        <v>364</v>
      </c>
      <c r="D15" s="44">
        <v>1.3</v>
      </c>
      <c r="E15" s="44">
        <v>1.0727272727272728</v>
      </c>
      <c r="F15" s="44">
        <v>0.97272727272727277</v>
      </c>
      <c r="G15" s="44">
        <v>1.0636363636363637</v>
      </c>
      <c r="H15" s="97">
        <f t="shared" si="6"/>
        <v>-0.17482517482517479</v>
      </c>
      <c r="I15" s="97">
        <f t="shared" si="6"/>
        <v>-9.3220338983050821E-2</v>
      </c>
      <c r="J15" s="97">
        <f t="shared" si="6"/>
        <v>9.3457943925233655E-2</v>
      </c>
      <c r="K15" s="44">
        <v>1.1360239162929746</v>
      </c>
      <c r="L15" s="44">
        <v>0.72082895329629071</v>
      </c>
      <c r="M15" s="44">
        <v>1.6555779049976791</v>
      </c>
      <c r="N15" s="97">
        <f t="shared" ref="N15:O20" si="8">IFERROR(L15/K15-1,"-")</f>
        <v>-0.36548082926944936</v>
      </c>
      <c r="O15" s="97">
        <f t="shared" si="8"/>
        <v>1.2967694311207385</v>
      </c>
      <c r="P15" s="44">
        <v>1.2240356083086052</v>
      </c>
      <c r="Q15" s="44">
        <v>0.94043887147335425</v>
      </c>
      <c r="R15" s="44">
        <v>2.1084337349397591</v>
      </c>
      <c r="S15" s="97">
        <f t="shared" si="2"/>
        <v>-0.23168994015388988</v>
      </c>
      <c r="T15" s="97">
        <f t="shared" si="2"/>
        <v>1.2419678714859437</v>
      </c>
      <c r="U15" s="44">
        <v>1.0496765531551324</v>
      </c>
      <c r="V15" s="44">
        <v>1.0443230115361264</v>
      </c>
      <c r="W15" s="44">
        <v>2.1281830483454298</v>
      </c>
      <c r="X15" s="97">
        <f t="shared" si="7"/>
        <v>-5.1001821493623645E-3</v>
      </c>
      <c r="Y15" s="97">
        <f t="shared" si="7"/>
        <v>1.0378590003633272</v>
      </c>
      <c r="Z15" s="44">
        <v>1.3614893025840511</v>
      </c>
      <c r="AA15" s="44">
        <v>2.2508921218775733</v>
      </c>
      <c r="AB15" s="97">
        <f>AA15/Z15-1</f>
        <v>0.65325729523211962</v>
      </c>
      <c r="AC15" s="44">
        <v>0.51903114186851207</v>
      </c>
      <c r="AD15" s="44">
        <v>1.9431988041853512</v>
      </c>
      <c r="AE15" s="97">
        <f>AD15/AC15-1</f>
        <v>2.7438963627304438</v>
      </c>
      <c r="AF15" s="241"/>
      <c r="AG15" s="241"/>
      <c r="AH15" s="241"/>
      <c r="AI15"/>
    </row>
    <row r="16" spans="3:35" ht="15" customHeight="1">
      <c r="C16" s="291" t="s">
        <v>365</v>
      </c>
      <c r="D16" s="44">
        <v>0.43636363636363601</v>
      </c>
      <c r="E16" s="44">
        <v>0.66363636363636369</v>
      </c>
      <c r="F16" s="44">
        <v>0.2818181818181818</v>
      </c>
      <c r="G16" s="44">
        <v>0.4</v>
      </c>
      <c r="H16" s="97">
        <f t="shared" si="6"/>
        <v>0.52083333333333459</v>
      </c>
      <c r="I16" s="97">
        <f t="shared" si="6"/>
        <v>-0.57534246575342474</v>
      </c>
      <c r="J16" s="97">
        <f t="shared" si="6"/>
        <v>0.41935483870967749</v>
      </c>
      <c r="K16" s="44">
        <v>0.41853512705530643</v>
      </c>
      <c r="L16" s="44">
        <v>0.270310857486109</v>
      </c>
      <c r="M16" s="44">
        <v>0.58796224663468977</v>
      </c>
      <c r="N16" s="97">
        <f t="shared" si="8"/>
        <v>-0.35415012979211813</v>
      </c>
      <c r="O16" s="97">
        <f t="shared" si="8"/>
        <v>1.1751336668557775</v>
      </c>
      <c r="P16" s="44">
        <v>0.29673590504451036</v>
      </c>
      <c r="Q16" s="44">
        <v>0.31347962382445144</v>
      </c>
      <c r="R16" s="44">
        <v>0.6212349397590361</v>
      </c>
      <c r="S16" s="97">
        <f t="shared" si="2"/>
        <v>5.6426332288401326E-2</v>
      </c>
      <c r="T16" s="97">
        <f t="shared" si="2"/>
        <v>0.98173945783132499</v>
      </c>
      <c r="U16" s="44">
        <v>0.30513853289393383</v>
      </c>
      <c r="V16" s="44">
        <v>0.37644201578627806</v>
      </c>
      <c r="W16" s="44">
        <v>0.62738344199778573</v>
      </c>
      <c r="X16" s="97">
        <f t="shared" si="7"/>
        <v>0.23367577413479057</v>
      </c>
      <c r="Y16" s="97">
        <f t="shared" si="7"/>
        <v>0.6666137564037955</v>
      </c>
      <c r="Z16" s="44">
        <v>0.47235343150875242</v>
      </c>
      <c r="AA16" s="44">
        <v>0.63134779028273402</v>
      </c>
      <c r="AB16" s="97">
        <f>AA16/Z16-1</f>
        <v>0.33660041013385866</v>
      </c>
      <c r="AC16" s="44">
        <v>0.34602076124567471</v>
      </c>
      <c r="AD16" s="44">
        <v>0.63527653213751867</v>
      </c>
      <c r="AE16" s="97">
        <f>AD16/AC16-1</f>
        <v>0.83594917787742906</v>
      </c>
      <c r="AF16" s="241"/>
      <c r="AG16" s="241"/>
      <c r="AH16" s="241"/>
      <c r="AI16"/>
    </row>
    <row r="17" spans="3:38" ht="15" customHeight="1">
      <c r="C17" s="291" t="s">
        <v>366</v>
      </c>
      <c r="D17" s="44">
        <v>0.25454545454545502</v>
      </c>
      <c r="E17" s="44">
        <v>0.25454545454545452</v>
      </c>
      <c r="F17" s="44">
        <v>0.25454545454545452</v>
      </c>
      <c r="G17" s="44">
        <v>0.19090909090909092</v>
      </c>
      <c r="H17" s="97">
        <f t="shared" si="6"/>
        <v>-1.9984014443252818E-15</v>
      </c>
      <c r="I17" s="97">
        <f t="shared" si="6"/>
        <v>0</v>
      </c>
      <c r="J17" s="97">
        <f t="shared" si="6"/>
        <v>-0.24999999999999989</v>
      </c>
      <c r="K17" s="44" t="e">
        <v>#REF!</v>
      </c>
      <c r="L17" s="44" t="e">
        <v>#REF!</v>
      </c>
      <c r="M17" s="44">
        <v>0.43323533962556088</v>
      </c>
      <c r="N17" s="97" t="str">
        <f t="shared" si="8"/>
        <v>-</v>
      </c>
      <c r="O17" s="97" t="str">
        <f t="shared" si="8"/>
        <v>-</v>
      </c>
      <c r="P17" s="44">
        <v>0</v>
      </c>
      <c r="Q17" s="44">
        <v>0.22127973446431864</v>
      </c>
      <c r="R17" s="44">
        <v>0.48945783132530118</v>
      </c>
      <c r="S17" s="97" t="str">
        <f>IFERROR(Q17/P17-1,"-")</f>
        <v>-</v>
      </c>
      <c r="T17" s="97">
        <f t="shared" si="2"/>
        <v>1.211941516064257</v>
      </c>
      <c r="U17" s="44" t="s">
        <v>94</v>
      </c>
      <c r="V17" s="44" t="s">
        <v>94</v>
      </c>
      <c r="W17" s="44">
        <v>0.41825562799852378</v>
      </c>
      <c r="X17" s="97" t="str">
        <f>IFERROR(V17/U17-1,"-")</f>
        <v>-</v>
      </c>
      <c r="Y17" s="97" t="str">
        <f>IFERROR(W17/V17-1,"-")</f>
        <v>-</v>
      </c>
      <c r="Z17" s="44">
        <v>0.19449847179772159</v>
      </c>
      <c r="AA17" s="44">
        <v>0.24704913532802636</v>
      </c>
      <c r="AB17" s="97">
        <f>IFERROR(AA17/Z17-1,"-")</f>
        <v>0.27018548292223832</v>
      </c>
      <c r="AC17" s="44">
        <v>0</v>
      </c>
      <c r="AD17" s="44">
        <v>0.41106128550074739</v>
      </c>
      <c r="AE17" s="97" t="str">
        <f>IFERROR(AD17/AC17-1,"-")</f>
        <v>-</v>
      </c>
      <c r="AF17" s="241"/>
      <c r="AG17" s="241"/>
      <c r="AH17" s="241"/>
    </row>
    <row r="18" spans="3:38" ht="15" customHeight="1">
      <c r="C18" s="291" t="s">
        <v>367</v>
      </c>
      <c r="D18" s="44" t="s">
        <v>94</v>
      </c>
      <c r="E18" s="44" t="s">
        <v>94</v>
      </c>
      <c r="F18" s="44" t="s">
        <v>94</v>
      </c>
      <c r="G18" s="44" t="s">
        <v>94</v>
      </c>
      <c r="H18" s="97" t="str">
        <f>IFERROR(E18/D18-1,"-")</f>
        <v>-</v>
      </c>
      <c r="I18" s="97" t="str">
        <f t="shared" ref="I18:J20" si="9">IFERROR(F18/E18-1,"-")</f>
        <v>-</v>
      </c>
      <c r="J18" s="97" t="str">
        <f t="shared" si="9"/>
        <v>-</v>
      </c>
      <c r="K18" s="44">
        <v>0</v>
      </c>
      <c r="L18" s="44">
        <v>0.49556990539119988</v>
      </c>
      <c r="M18" s="44">
        <v>0.82005260714838313</v>
      </c>
      <c r="N18" s="97" t="str">
        <f t="shared" si="8"/>
        <v>-</v>
      </c>
      <c r="O18" s="97">
        <f t="shared" si="8"/>
        <v>0.65476676090941921</v>
      </c>
      <c r="P18" s="44">
        <v>0</v>
      </c>
      <c r="Q18" s="44">
        <v>0.36879955744053106</v>
      </c>
      <c r="R18" s="44">
        <v>0.97891566265060237</v>
      </c>
      <c r="S18" s="97" t="str">
        <f t="shared" si="2"/>
        <v>-</v>
      </c>
      <c r="T18" s="97">
        <f t="shared" si="2"/>
        <v>1.6543298192771085</v>
      </c>
      <c r="U18" s="44">
        <v>0</v>
      </c>
      <c r="V18" s="44">
        <v>0.32786885245901637</v>
      </c>
      <c r="W18" s="44">
        <v>0.88571780046746218</v>
      </c>
      <c r="X18" s="97" t="str">
        <f t="shared" ref="X18:X20" si="10">IFERROR(V18/U18-1,"-")</f>
        <v>-</v>
      </c>
      <c r="Y18" s="97">
        <f t="shared" ref="Y18:Y20" si="11">IFERROR(W18/V18-1,"-")</f>
        <v>1.7014392914257597</v>
      </c>
      <c r="Z18" s="44">
        <v>0.25006946373992778</v>
      </c>
      <c r="AA18" s="44">
        <v>0.68624759813340652</v>
      </c>
      <c r="AB18" s="97">
        <f>IFERROR(AA18/Z18-1,"-")</f>
        <v>1.7442278952023664</v>
      </c>
      <c r="AC18" s="44" t="s">
        <v>94</v>
      </c>
      <c r="AD18" s="44">
        <v>0.97159940209267559</v>
      </c>
      <c r="AE18" s="97" t="str">
        <f>IFERROR(AD18/AC18-1,"-")</f>
        <v>-</v>
      </c>
      <c r="AF18" s="241"/>
      <c r="AG18" s="241"/>
      <c r="AH18" s="241"/>
    </row>
    <row r="19" spans="3:38" ht="15" customHeight="1">
      <c r="C19" s="291" t="s">
        <v>368</v>
      </c>
      <c r="D19" s="44" t="s">
        <v>94</v>
      </c>
      <c r="E19" s="44" t="s">
        <v>94</v>
      </c>
      <c r="F19" s="44" t="s">
        <v>94</v>
      </c>
      <c r="G19" s="44" t="s">
        <v>94</v>
      </c>
      <c r="H19" s="97" t="str">
        <f t="shared" ref="H19:H20" si="12">IFERROR(E19/D19-1,"-")</f>
        <v>-</v>
      </c>
      <c r="I19" s="97" t="str">
        <f t="shared" si="9"/>
        <v>-</v>
      </c>
      <c r="J19" s="97" t="str">
        <f t="shared" si="9"/>
        <v>-</v>
      </c>
      <c r="K19" s="44">
        <v>0</v>
      </c>
      <c r="L19" s="44">
        <v>0.30034539720678782</v>
      </c>
      <c r="M19" s="44">
        <v>0.43323533962556088</v>
      </c>
      <c r="N19" s="97" t="str">
        <f t="shared" si="8"/>
        <v>-</v>
      </c>
      <c r="O19" s="97">
        <f t="shared" si="8"/>
        <v>0.44245706328330492</v>
      </c>
      <c r="P19" s="44">
        <v>0</v>
      </c>
      <c r="Q19" s="44">
        <v>0.3503595795685045</v>
      </c>
      <c r="R19" s="44">
        <v>0.52710843373493976</v>
      </c>
      <c r="S19" s="97" t="str">
        <f t="shared" si="2"/>
        <v>-</v>
      </c>
      <c r="T19" s="97">
        <f t="shared" si="2"/>
        <v>0.50447844007609399</v>
      </c>
      <c r="U19" s="44">
        <v>0</v>
      </c>
      <c r="V19" s="44">
        <v>0.30358227079538552</v>
      </c>
      <c r="W19" s="44">
        <v>0.40595399188092018</v>
      </c>
      <c r="X19" s="97" t="str">
        <f t="shared" si="10"/>
        <v>-</v>
      </c>
      <c r="Y19" s="97">
        <f t="shared" si="11"/>
        <v>0.33721244925575111</v>
      </c>
      <c r="Z19" s="44">
        <v>0.19449847179772159</v>
      </c>
      <c r="AA19" s="44">
        <v>0.30194894317869886</v>
      </c>
      <c r="AB19" s="97">
        <f t="shared" ref="AB19:AB20" si="13">IFERROR(AA19/Z19-1,"-")</f>
        <v>0.55244892357162456</v>
      </c>
      <c r="AC19" s="44" t="s">
        <v>94</v>
      </c>
      <c r="AD19" s="44">
        <v>0.52316890881913303</v>
      </c>
      <c r="AE19" s="97" t="str">
        <f t="shared" ref="AE19:AE20" si="14">IFERROR(AD19/AC19-1,"-")</f>
        <v>-</v>
      </c>
      <c r="AF19" s="241"/>
      <c r="AG19" s="241"/>
      <c r="AH19" s="241"/>
    </row>
    <row r="20" spans="3:38" ht="15" customHeight="1">
      <c r="C20" s="291" t="s">
        <v>369</v>
      </c>
      <c r="D20" s="44" t="s">
        <v>94</v>
      </c>
      <c r="E20" s="44" t="s">
        <v>94</v>
      </c>
      <c r="F20" s="44" t="s">
        <v>94</v>
      </c>
      <c r="G20" s="44" t="s">
        <v>94</v>
      </c>
      <c r="H20" s="97" t="str">
        <f t="shared" si="12"/>
        <v>-</v>
      </c>
      <c r="I20" s="97" t="str">
        <f t="shared" si="9"/>
        <v>-</v>
      </c>
      <c r="J20" s="97" t="str">
        <f t="shared" si="9"/>
        <v>-</v>
      </c>
      <c r="K20" s="44">
        <v>0</v>
      </c>
      <c r="L20" s="44">
        <v>57.065625469289685</v>
      </c>
      <c r="M20" s="44">
        <v>55.051833513848059</v>
      </c>
      <c r="N20" s="97" t="str">
        <f t="shared" si="8"/>
        <v>-</v>
      </c>
      <c r="O20" s="97">
        <f t="shared" si="8"/>
        <v>-3.5289054292857336E-2</v>
      </c>
      <c r="P20" s="44">
        <v>0</v>
      </c>
      <c r="Q20" s="44">
        <v>58.43628987645215</v>
      </c>
      <c r="R20" s="44">
        <v>53.689759036144579</v>
      </c>
      <c r="S20" s="97" t="str">
        <f t="shared" si="2"/>
        <v>-</v>
      </c>
      <c r="T20" s="97">
        <f t="shared" si="2"/>
        <v>-8.122573918266951E-2</v>
      </c>
      <c r="U20" s="44">
        <v>0</v>
      </c>
      <c r="V20" s="44">
        <v>56.672738312082572</v>
      </c>
      <c r="W20" s="44">
        <v>52.355763316521099</v>
      </c>
      <c r="X20" s="97" t="str">
        <f>IFERROR(V20/U20-1,"-")</f>
        <v>-</v>
      </c>
      <c r="Y20" s="97">
        <f t="shared" si="11"/>
        <v>-7.6173749921681466E-2</v>
      </c>
      <c r="Z20" s="44">
        <v>55.015282022784106</v>
      </c>
      <c r="AA20" s="44">
        <v>50.013724951962665</v>
      </c>
      <c r="AB20" s="97">
        <f t="shared" si="13"/>
        <v>-9.0912140898416038E-2</v>
      </c>
      <c r="AC20" s="44" t="s">
        <v>94</v>
      </c>
      <c r="AD20" s="44">
        <v>56.278026905829599</v>
      </c>
      <c r="AE20" s="97" t="str">
        <f t="shared" si="14"/>
        <v>-</v>
      </c>
      <c r="AF20" s="241"/>
      <c r="AG20" s="241"/>
      <c r="AH20" s="241"/>
    </row>
    <row r="21" spans="3:38" ht="15" customHeight="1">
      <c r="C21" s="166" t="s">
        <v>298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241"/>
      <c r="AG21" s="241"/>
      <c r="AH21" s="241"/>
    </row>
    <row r="22" spans="3:38" ht="15" customHeight="1"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AD22" s="241"/>
      <c r="AE22" s="241"/>
      <c r="AF22" s="241"/>
      <c r="AG22" s="241"/>
      <c r="AH22" s="241"/>
    </row>
    <row r="23" spans="3:38" ht="15" customHeight="1"/>
    <row r="24" spans="3:38" ht="15" customHeight="1"/>
    <row r="25" spans="3:38" ht="15" customHeight="1"/>
    <row r="26" spans="3:38" ht="18" customHeight="1">
      <c r="C26" s="292"/>
      <c r="I26" s="293"/>
      <c r="J26" s="293"/>
      <c r="K26" s="293"/>
      <c r="L26" s="293"/>
      <c r="M26" s="293"/>
      <c r="N26" s="293"/>
      <c r="O26" s="293"/>
    </row>
    <row r="27" spans="3:38" ht="15" customHeight="1">
      <c r="I27" s="293"/>
      <c r="J27" s="293"/>
      <c r="K27" s="293"/>
      <c r="L27" s="293"/>
      <c r="M27" s="293"/>
      <c r="N27" s="293"/>
      <c r="O27" s="293"/>
      <c r="AJ27"/>
      <c r="AK27"/>
      <c r="AL27"/>
    </row>
    <row r="28" spans="3:38">
      <c r="I28" s="293"/>
      <c r="J28" s="293"/>
      <c r="K28" s="293"/>
      <c r="L28" s="293"/>
      <c r="M28" s="293"/>
      <c r="N28" s="293"/>
      <c r="O28" s="293"/>
      <c r="AJ28"/>
      <c r="AK28"/>
      <c r="AL28"/>
    </row>
    <row r="29" spans="3:38" ht="15" customHeight="1">
      <c r="I29" s="293"/>
      <c r="J29" s="293"/>
      <c r="K29" s="293"/>
      <c r="L29" s="293"/>
      <c r="M29" s="293"/>
      <c r="N29" s="293"/>
      <c r="O29" s="293"/>
      <c r="AJ29"/>
      <c r="AK29"/>
      <c r="AL29"/>
    </row>
    <row r="30" spans="3:38" ht="15" customHeight="1">
      <c r="I30" s="293"/>
      <c r="J30" s="293"/>
      <c r="K30" s="293"/>
      <c r="L30" s="293"/>
      <c r="M30" s="293"/>
      <c r="N30" s="293"/>
      <c r="O30" s="293"/>
      <c r="AJ30"/>
      <c r="AK30"/>
      <c r="AL30"/>
    </row>
    <row r="31" spans="3:38" ht="15" customHeight="1">
      <c r="I31" s="293"/>
      <c r="J31" s="293"/>
      <c r="K31" s="293"/>
      <c r="L31" s="293"/>
      <c r="M31" s="293"/>
      <c r="N31" s="293"/>
      <c r="O31" s="293"/>
      <c r="AJ31"/>
      <c r="AK31"/>
      <c r="AL31"/>
    </row>
    <row r="32" spans="3:38" ht="15" customHeight="1">
      <c r="I32" s="293"/>
      <c r="J32" s="293"/>
      <c r="K32" s="293"/>
      <c r="L32" s="293"/>
      <c r="M32" s="293"/>
      <c r="N32" s="293"/>
      <c r="O32" s="293"/>
      <c r="AJ32"/>
      <c r="AK32"/>
      <c r="AL32"/>
    </row>
    <row r="33" spans="36:38" ht="15" customHeight="1">
      <c r="AJ33"/>
      <c r="AK33"/>
      <c r="AL33"/>
    </row>
    <row r="34" spans="36:38" ht="15" customHeight="1">
      <c r="AJ34"/>
      <c r="AK34"/>
      <c r="AL34"/>
    </row>
    <row r="35" spans="36:38" ht="15" customHeight="1">
      <c r="AJ35"/>
      <c r="AK35"/>
      <c r="AL35"/>
    </row>
    <row r="36" spans="36:38" ht="15" customHeight="1">
      <c r="AJ36"/>
      <c r="AK36"/>
      <c r="AL36"/>
    </row>
    <row r="37" spans="36:38" ht="15" customHeight="1"/>
    <row r="38" spans="36:38" ht="15" customHeight="1"/>
    <row r="39" spans="36:38" ht="15" customHeight="1"/>
    <row r="40" spans="36:38" ht="15" customHeight="1"/>
    <row r="41" spans="36:38" ht="15" customHeight="1"/>
    <row r="42" spans="36:38" ht="15" customHeight="1"/>
    <row r="43" spans="36:38" ht="15" customHeight="1"/>
    <row r="44" spans="36:38" ht="15" customHeight="1"/>
    <row r="45" spans="36:38" ht="15" customHeight="1"/>
    <row r="46" spans="36:38" ht="15" customHeight="1"/>
    <row r="47" spans="36:38" ht="15" customHeight="1"/>
    <row r="48" spans="36:38" ht="15" customHeight="1"/>
    <row r="49" ht="15" customHeight="1"/>
    <row r="50" ht="15" customHeight="1"/>
    <row r="51" ht="15" customHeight="1"/>
  </sheetData>
  <mergeCells count="2">
    <mergeCell ref="C21:AE21"/>
    <mergeCell ref="C4:AE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3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34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2" width="10.140625" hidden="1" customWidth="1"/>
    <col min="13" max="13" width="14.28515625" hidden="1" customWidth="1"/>
    <col min="14" max="15" width="11.42578125" hidden="1" customWidth="1"/>
    <col min="16" max="18" width="13.7109375" hidden="1" customWidth="1"/>
    <col min="19" max="20" width="18.28515625" hidden="1" customWidth="1"/>
    <col min="21" max="28" width="11.42578125" customWidth="1"/>
    <col min="29" max="30" width="13.85546875" hidden="1" customWidth="1"/>
    <col min="31" max="31" width="10.5703125" hidden="1" customWidth="1"/>
    <col min="32" max="32" width="23.85546875" customWidth="1"/>
    <col min="33" max="34" width="13.85546875" customWidth="1"/>
    <col min="35" max="35" width="5.5703125" customWidth="1"/>
    <col min="36" max="36" width="16.85546875" customWidth="1"/>
    <col min="37" max="37" width="11.42578125" customWidth="1"/>
    <col min="38" max="38" width="5.5703125" customWidth="1"/>
    <col min="39" max="39" width="23.85546875" bestFit="1" customWidth="1"/>
    <col min="41" max="41" width="5.5703125" customWidth="1"/>
    <col min="42" max="42" width="23.85546875" bestFit="1" customWidth="1"/>
    <col min="44" max="44" width="5.5703125" customWidth="1"/>
    <col min="45" max="45" width="13.85546875" bestFit="1" customWidth="1"/>
    <col min="47" max="47" width="5.5703125" customWidth="1"/>
    <col min="48" max="48" width="13.85546875" bestFit="1" customWidth="1"/>
    <col min="50" max="50" width="5.5703125" customWidth="1"/>
  </cols>
  <sheetData>
    <row r="2" spans="3:31" ht="32.25" customHeight="1"/>
    <row r="3" spans="3:31" ht="36" customHeight="1">
      <c r="C3" s="208" t="s">
        <v>370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15" customHeight="1">
      <c r="C4" s="73"/>
      <c r="D4" s="73">
        <f>actualizaciones!$A$7</f>
        <v>2007</v>
      </c>
      <c r="E4" s="73">
        <f>actualizaciones!$B$7</f>
        <v>2008</v>
      </c>
      <c r="F4" s="73">
        <f>actualizaciones!$C$7</f>
        <v>2009</v>
      </c>
      <c r="G4" s="73">
        <f>actualizaciones!$D$7</f>
        <v>2010</v>
      </c>
      <c r="H4" s="14" t="str">
        <f>actualizaciones!$H$7</f>
        <v>var.08/07</v>
      </c>
      <c r="I4" s="14" t="str">
        <f>actualizaciones!$I$7</f>
        <v>var.09/08</v>
      </c>
      <c r="J4" s="14" t="str">
        <f>actualizaciones!$J$7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73" t="str">
        <f>actualizaciones!$Y$7</f>
        <v>I trimestre 2010</v>
      </c>
      <c r="AD4" s="73" t="str">
        <f>actualizaciones!$Z$7</f>
        <v>I trimestre 2011</v>
      </c>
      <c r="AE4" s="14" t="str">
        <f>actualizaciones!$AA$7</f>
        <v>Var.11/10</v>
      </c>
    </row>
    <row r="5" spans="3:31" ht="14.25" customHeight="1">
      <c r="C5" s="219" t="s">
        <v>91</v>
      </c>
      <c r="D5" s="16">
        <v>35.034013605442198</v>
      </c>
      <c r="E5" s="16">
        <v>50.672645739910315</v>
      </c>
      <c r="F5" s="16">
        <v>47.368421052631582</v>
      </c>
      <c r="G5" s="16">
        <v>43.801652892561982</v>
      </c>
      <c r="H5" s="17">
        <f>E5/D5-1</f>
        <v>0.4463842570420995</v>
      </c>
      <c r="I5" s="17">
        <f>F5/E5-1</f>
        <v>-6.5207265952491822E-2</v>
      </c>
      <c r="J5" s="17">
        <f>G5/F5-1</f>
        <v>-7.5298438934802703E-2</v>
      </c>
      <c r="K5" s="16">
        <v>54.838709677419352</v>
      </c>
      <c r="L5" s="16">
        <v>39.090909090909093</v>
      </c>
      <c r="M5" s="16">
        <v>26.206896551724139</v>
      </c>
      <c r="N5" s="17">
        <f>IFERROR(L5/K5-1,"-")</f>
        <v>-0.28716577540106947</v>
      </c>
      <c r="O5" s="17">
        <f>IFERROR(M5/L5-1,"-")</f>
        <v>-0.3295910184442663</v>
      </c>
      <c r="P5" s="16">
        <v>55.084745762711862</v>
      </c>
      <c r="Q5" s="16">
        <v>39.449541284403672</v>
      </c>
      <c r="R5" s="16">
        <v>28.260869565217391</v>
      </c>
      <c r="S5" s="17">
        <f>Q5/P5-1</f>
        <v>-0.28383909668313334</v>
      </c>
      <c r="T5" s="17">
        <f>R5/Q5-1</f>
        <v>-0.28361981799797786</v>
      </c>
      <c r="U5" s="16">
        <v>49.748743718592962</v>
      </c>
      <c r="V5" s="16">
        <v>46.391752577319586</v>
      </c>
      <c r="W5" s="16">
        <v>37.053571428571431</v>
      </c>
      <c r="X5" s="17">
        <f>V5/U5-1</f>
        <v>-6.7478912839737615E-2</v>
      </c>
      <c r="Y5" s="17">
        <f>W5/V5-1</f>
        <v>-0.20128968253968249</v>
      </c>
      <c r="Z5" s="16">
        <v>50</v>
      </c>
      <c r="AA5" s="16">
        <v>50.943396226415096</v>
      </c>
      <c r="AB5" s="17">
        <f>IFERROR(AA5/Z5-1,"-")</f>
        <v>1.8867924528301883E-2</v>
      </c>
      <c r="AC5" s="16">
        <v>40.277777777777779</v>
      </c>
      <c r="AD5" s="16">
        <v>26.153846153846153</v>
      </c>
      <c r="AE5" s="17">
        <f>IFERROR(AD5/AC5-1,"-")</f>
        <v>-0.35066312997347482</v>
      </c>
    </row>
    <row r="6" spans="3:31" ht="15" customHeight="1">
      <c r="C6" s="226" t="s">
        <v>83</v>
      </c>
      <c r="D6" s="106">
        <v>23.4817813765182</v>
      </c>
      <c r="E6" s="106">
        <v>36.032388663967609</v>
      </c>
      <c r="F6" s="106">
        <v>55.294117647058826</v>
      </c>
      <c r="G6" s="106">
        <v>45.723684210526315</v>
      </c>
      <c r="H6" s="17">
        <f>E6/D6-1</f>
        <v>0.53448275862069083</v>
      </c>
      <c r="I6" s="17">
        <f>F6/E6-1</f>
        <v>0.53456708526107088</v>
      </c>
      <c r="J6" s="17">
        <f>G6/F6-1</f>
        <v>-0.17308230683090708</v>
      </c>
      <c r="K6" s="106">
        <v>53.254437869822482</v>
      </c>
      <c r="L6" s="106">
        <v>46.25</v>
      </c>
      <c r="M6" s="106">
        <v>25.213675213675213</v>
      </c>
      <c r="N6" s="17">
        <f>IFERROR(L6/K6-1,"-")</f>
        <v>-0.13152777777777769</v>
      </c>
      <c r="O6" s="17">
        <f>IFERROR(M6/L6-1,"-")</f>
        <v>-0.45483945483945487</v>
      </c>
      <c r="P6" s="106">
        <v>57.04697986577181</v>
      </c>
      <c r="Q6" s="106">
        <v>50</v>
      </c>
      <c r="R6" s="106">
        <v>26.21359223300971</v>
      </c>
      <c r="S6" s="17">
        <f>Q6/P6-1</f>
        <v>-0.12352941176470589</v>
      </c>
      <c r="T6" s="17">
        <f>R6/Q6-1</f>
        <v>-0.47572815533980584</v>
      </c>
      <c r="U6" s="106">
        <v>56.542056074766357</v>
      </c>
      <c r="V6" s="106">
        <v>54.205607476635514</v>
      </c>
      <c r="W6" s="106">
        <v>31.74061433447099</v>
      </c>
      <c r="X6" s="17">
        <f>V6/U6-1</f>
        <v>-4.1322314049586861E-2</v>
      </c>
      <c r="Y6" s="17">
        <f>W6/V6-1</f>
        <v>-0.41444039072613859</v>
      </c>
      <c r="Z6" s="106">
        <v>65.78947368421052</v>
      </c>
      <c r="AA6" s="106">
        <v>42.342342342342342</v>
      </c>
      <c r="AB6" s="17">
        <f>IFERROR(AA6/Z6-1,"-")</f>
        <v>-0.35639639639639631</v>
      </c>
      <c r="AC6" s="106">
        <v>41.77215189873418</v>
      </c>
      <c r="AD6" s="106">
        <v>22.727272727272727</v>
      </c>
      <c r="AE6" s="17">
        <f>IFERROR(AD6/AC6-1,"-")</f>
        <v>-0.4559228650137741</v>
      </c>
    </row>
    <row r="7" spans="3:31" ht="15" customHeight="1">
      <c r="C7" s="294" t="s">
        <v>81</v>
      </c>
      <c r="D7" s="274">
        <v>10.067114093959701</v>
      </c>
      <c r="E7" s="274">
        <v>4.2553191489361701</v>
      </c>
      <c r="F7" s="274">
        <v>6.9767441860465116</v>
      </c>
      <c r="G7" s="274">
        <v>6.9164265129682994</v>
      </c>
      <c r="H7" s="97">
        <f>E7/D7-1</f>
        <v>-0.57730496453900582</v>
      </c>
      <c r="I7" s="97">
        <f>F7/E7-1</f>
        <v>0.63953488372093026</v>
      </c>
      <c r="J7" s="97">
        <f>G7/F7-1</f>
        <v>-8.6455331412104153E-3</v>
      </c>
      <c r="K7" s="274">
        <v>4.3103448275862073</v>
      </c>
      <c r="L7" s="274">
        <v>6.0975609756097562</v>
      </c>
      <c r="M7" s="274">
        <v>6.5015479876160986</v>
      </c>
      <c r="N7" s="97">
        <f>IFERROR(L7/K7-1,"-")</f>
        <v>0.41463414634146334</v>
      </c>
      <c r="O7" s="97">
        <f>IFERROR(M7/L7-1,"-")</f>
        <v>6.6253869969040258E-2</v>
      </c>
      <c r="P7" s="274">
        <v>4.4776119402985071</v>
      </c>
      <c r="Q7" s="274">
        <v>5.0505050505050502</v>
      </c>
      <c r="R7" s="274">
        <v>6.4864864864864868</v>
      </c>
      <c r="S7" s="97">
        <f>Q7/P7-1</f>
        <v>0.12794612794612803</v>
      </c>
      <c r="T7" s="97">
        <f>R7/Q7-1</f>
        <v>0.28432432432432453</v>
      </c>
      <c r="U7" s="274">
        <v>5.7142857142857144</v>
      </c>
      <c r="V7" s="274">
        <v>6.3106796116504853</v>
      </c>
      <c r="W7" s="274">
        <v>6.8783068783068781</v>
      </c>
      <c r="X7" s="97">
        <f>V7/U7-1</f>
        <v>0.10436893203883479</v>
      </c>
      <c r="Y7" s="97">
        <f>W7/V7-1</f>
        <v>8.9947089947089998E-2</v>
      </c>
      <c r="Z7" s="274">
        <v>41.666666666666664</v>
      </c>
      <c r="AA7" s="274">
        <v>40</v>
      </c>
      <c r="AB7" s="97">
        <f>IFERROR(AA7/Z7-1,"-")</f>
        <v>-3.9999999999999925E-2</v>
      </c>
      <c r="AC7" s="274">
        <v>4.1237113402061851</v>
      </c>
      <c r="AD7" s="274">
        <v>4.9689440993788816</v>
      </c>
      <c r="AE7" s="97">
        <f>IFERROR(AD7/AC7-1,"-")</f>
        <v>0.20496894409937894</v>
      </c>
    </row>
    <row r="8" spans="3:31" ht="15" customHeight="1">
      <c r="C8" s="226" t="s">
        <v>90</v>
      </c>
      <c r="D8" s="106">
        <v>26.923076923076898</v>
      </c>
      <c r="E8" s="106">
        <v>17.532467532467532</v>
      </c>
      <c r="F8" s="106">
        <v>23.717948717948719</v>
      </c>
      <c r="G8" s="106">
        <v>27.848101265822784</v>
      </c>
      <c r="H8" s="17">
        <f>E8/D8-1</f>
        <v>-0.34879406307977678</v>
      </c>
      <c r="I8" s="17">
        <f>F8/E8-1</f>
        <v>0.35280151946818616</v>
      </c>
      <c r="J8" s="17">
        <f>G8/F8-1</f>
        <v>0.17413616147793354</v>
      </c>
      <c r="K8" s="106">
        <v>23.255813953488371</v>
      </c>
      <c r="L8" s="106">
        <v>30.851063829787233</v>
      </c>
      <c r="M8" s="106">
        <v>34.653465346534652</v>
      </c>
      <c r="N8" s="17">
        <f>IFERROR(L8/K8-1,"-")</f>
        <v>0.32659574468085117</v>
      </c>
      <c r="O8" s="17">
        <f>IFERROR(M8/L8-1,"-")</f>
        <v>0.12325025606008877</v>
      </c>
      <c r="P8" s="106">
        <v>22.077922077922079</v>
      </c>
      <c r="Q8" s="106">
        <v>24.675324675324674</v>
      </c>
      <c r="R8" s="106">
        <v>35.714285714285715</v>
      </c>
      <c r="S8" s="17">
        <f>Q8/P8-1</f>
        <v>0.11764705882352922</v>
      </c>
      <c r="T8" s="17">
        <f>R8/Q8-1</f>
        <v>0.44736842105263164</v>
      </c>
      <c r="U8" s="106">
        <v>18.333333333333332</v>
      </c>
      <c r="V8" s="106">
        <v>23.214285714285715</v>
      </c>
      <c r="W8" s="106">
        <v>30.833333333333332</v>
      </c>
      <c r="X8" s="17">
        <f>V8/U8-1</f>
        <v>0.26623376623376638</v>
      </c>
      <c r="Y8" s="17">
        <f>W8/V8-1</f>
        <v>0.32820512820512815</v>
      </c>
      <c r="Z8" s="106">
        <v>22.222222222222221</v>
      </c>
      <c r="AA8" s="106">
        <v>30.76923076923077</v>
      </c>
      <c r="AB8" s="17">
        <f>IFERROR(AA8/Z8-1,"-")</f>
        <v>0.3846153846153848</v>
      </c>
      <c r="AC8" s="106">
        <v>26.315789473684209</v>
      </c>
      <c r="AD8" s="106">
        <v>29.26829268292683</v>
      </c>
      <c r="AE8" s="17">
        <f>IFERROR(AD8/AC8-1,"-")</f>
        <v>0.11219512195121961</v>
      </c>
    </row>
    <row r="9" spans="3:31" ht="15" customHeight="1">
      <c r="C9" s="219" t="s">
        <v>89</v>
      </c>
      <c r="D9" s="16">
        <v>15.988372093023299</v>
      </c>
      <c r="E9" s="16">
        <v>17.72853185595568</v>
      </c>
      <c r="F9" s="16">
        <v>32.275132275132272</v>
      </c>
      <c r="G9" s="16">
        <v>25.396825396825395</v>
      </c>
      <c r="H9" s="17">
        <f>E9/D9-1</f>
        <v>0.1088390833543158</v>
      </c>
      <c r="I9" s="17">
        <f>F9/E9-1</f>
        <v>0.82051917989417955</v>
      </c>
      <c r="J9" s="17">
        <f>G9/F9-1</f>
        <v>-0.21311475409836067</v>
      </c>
      <c r="K9" s="16">
        <v>20.087336244541486</v>
      </c>
      <c r="L9" s="16">
        <v>23.766816143497756</v>
      </c>
      <c r="M9" s="16">
        <v>25</v>
      </c>
      <c r="N9" s="17">
        <f>IFERROR(L9/K9-1,"-")</f>
        <v>0.18317410801325784</v>
      </c>
      <c r="O9" s="17">
        <f>IFERROR(M9/L9-1,"-")</f>
        <v>5.1886792452830344E-2</v>
      </c>
      <c r="P9" s="16">
        <v>28.729281767955801</v>
      </c>
      <c r="Q9" s="16">
        <v>18.75</v>
      </c>
      <c r="R9" s="16">
        <v>28.651685393258425</v>
      </c>
      <c r="S9" s="17">
        <f>Q9/P9-1</f>
        <v>-0.34735576923076927</v>
      </c>
      <c r="T9" s="17">
        <f>R9/Q9-1</f>
        <v>0.5280898876404494</v>
      </c>
      <c r="U9" s="16">
        <v>32.51748251748252</v>
      </c>
      <c r="V9" s="16">
        <v>24.908424908424909</v>
      </c>
      <c r="W9" s="16">
        <v>29.390681003584231</v>
      </c>
      <c r="X9" s="17">
        <f>V9/U9-1</f>
        <v>-0.23399897593445984</v>
      </c>
      <c r="Y9" s="17">
        <f>W9/V9-1</f>
        <v>0.17994939911448449</v>
      </c>
      <c r="Z9" s="16">
        <v>32.520325203252035</v>
      </c>
      <c r="AA9" s="16">
        <v>29.914529914529915</v>
      </c>
      <c r="AB9" s="17">
        <f>IFERROR(AA9/Z9-1,"-")</f>
        <v>-8.0128205128205177E-2</v>
      </c>
      <c r="AC9" s="16">
        <v>17.708333333333332</v>
      </c>
      <c r="AD9" s="16">
        <v>17.045454545454547</v>
      </c>
      <c r="AE9" s="17">
        <f>IFERROR(AD9/AC9-1,"-")</f>
        <v>-3.743315508021372E-2</v>
      </c>
    </row>
    <row r="10" spans="3:31" ht="15" customHeight="1">
      <c r="C10" s="219" t="s">
        <v>96</v>
      </c>
      <c r="D10" s="16">
        <v>10.8108108108108</v>
      </c>
      <c r="E10" s="16">
        <v>13.679245283018869</v>
      </c>
      <c r="F10" s="16">
        <v>18.131868131868131</v>
      </c>
      <c r="G10" s="16">
        <v>25.966850828729282</v>
      </c>
      <c r="H10" s="17">
        <f>E10/D10-1</f>
        <v>0.26533018867924674</v>
      </c>
      <c r="I10" s="17">
        <f>F10/E10-1</f>
        <v>0.32550208412277359</v>
      </c>
      <c r="J10" s="17">
        <f>G10/F10-1</f>
        <v>0.43211116691779683</v>
      </c>
      <c r="K10" s="16">
        <v>18.487394957983192</v>
      </c>
      <c r="L10" s="16">
        <v>17.777777777777779</v>
      </c>
      <c r="M10" s="16">
        <v>36.283185840707965</v>
      </c>
      <c r="N10" s="17">
        <f>IFERROR(L10/K10-1,"-")</f>
        <v>-3.8383838383838298E-2</v>
      </c>
      <c r="O10" s="17">
        <f>IFERROR(M10/L10-1,"-")</f>
        <v>1.040929203539823</v>
      </c>
      <c r="P10" s="16">
        <v>21.50537634408602</v>
      </c>
      <c r="Q10" s="16">
        <v>21.839080459770116</v>
      </c>
      <c r="R10" s="16">
        <v>42.727272727272727</v>
      </c>
      <c r="S10" s="17">
        <f>Q10/P10-1</f>
        <v>1.5517241379310542E-2</v>
      </c>
      <c r="T10" s="17">
        <f>R10/Q10-1</f>
        <v>0.95645933014354045</v>
      </c>
      <c r="U10" s="16">
        <v>18.493150684931507</v>
      </c>
      <c r="V10" s="16">
        <v>23.30827067669173</v>
      </c>
      <c r="W10" s="16">
        <v>34.594594594594597</v>
      </c>
      <c r="X10" s="17">
        <f>V10/U10-1</f>
        <v>0.26037315510999726</v>
      </c>
      <c r="Y10" s="17">
        <f>W10/V10-1</f>
        <v>0.48421970357454236</v>
      </c>
      <c r="Z10" s="16">
        <v>26.415094339622641</v>
      </c>
      <c r="AA10" s="16">
        <v>27.835051546391753</v>
      </c>
      <c r="AB10" s="17">
        <f>IFERROR(AA10/Z10-1,"-")</f>
        <v>5.3755522827687807E-2</v>
      </c>
      <c r="AC10" s="16">
        <v>10</v>
      </c>
      <c r="AD10" s="16">
        <v>40.74074074074074</v>
      </c>
      <c r="AE10" s="17">
        <f>IFERROR(AD10/AC10-1,"-")</f>
        <v>3.0740740740740744</v>
      </c>
    </row>
    <row r="11" spans="3:31" ht="15" customHeight="1">
      <c r="C11" s="219" t="s">
        <v>86</v>
      </c>
      <c r="D11" s="16">
        <v>20.3221809169765</v>
      </c>
      <c r="E11" s="16">
        <v>21.30464954892436</v>
      </c>
      <c r="F11" s="16">
        <v>18.413391557496361</v>
      </c>
      <c r="G11" s="16">
        <v>18.175388967468177</v>
      </c>
      <c r="H11" s="17">
        <f>E11/D11-1</f>
        <v>4.8344645486702476E-2</v>
      </c>
      <c r="I11" s="17">
        <f>F11/E11-1</f>
        <v>-0.13571018780611555</v>
      </c>
      <c r="J11" s="17">
        <f>G11/F11-1</f>
        <v>-1.292551615409987E-2</v>
      </c>
      <c r="K11" s="16">
        <v>19.978165938864628</v>
      </c>
      <c r="L11" s="16">
        <v>19.593147751605997</v>
      </c>
      <c r="M11" s="16">
        <v>18.101545253863133</v>
      </c>
      <c r="N11" s="17">
        <f>IFERROR(L11/K11-1,"-")</f>
        <v>-1.9271948608136968E-2</v>
      </c>
      <c r="O11" s="17">
        <f>IFERROR(M11/L11-1,"-")</f>
        <v>-7.61287832181331E-2</v>
      </c>
      <c r="P11" s="16">
        <v>19.577464788732396</v>
      </c>
      <c r="Q11" s="16">
        <v>17.867036011080334</v>
      </c>
      <c r="R11" s="16">
        <v>17.073170731707318</v>
      </c>
      <c r="S11" s="17">
        <f>Q11/P11-1</f>
        <v>-8.7367225333306764E-2</v>
      </c>
      <c r="T11" s="17">
        <f>R11/Q11-1</f>
        <v>-4.4431839667233852E-2</v>
      </c>
      <c r="U11" s="16">
        <v>17.959183673469386</v>
      </c>
      <c r="V11" s="16">
        <v>17.693836978131213</v>
      </c>
      <c r="W11" s="16">
        <v>15.784215784215784</v>
      </c>
      <c r="X11" s="17">
        <f>V11/U11-1</f>
        <v>-1.4774986444966443E-2</v>
      </c>
      <c r="Y11" s="17">
        <f>W11/V11-1</f>
        <v>-0.10792578208308545</v>
      </c>
      <c r="Z11" s="16">
        <v>16.27296587926509</v>
      </c>
      <c r="AA11" s="16">
        <v>14.395886889460154</v>
      </c>
      <c r="AB11" s="17">
        <f>IFERROR(AA11/Z11-1,"-")</f>
        <v>-0.11534953147027105</v>
      </c>
      <c r="AC11" s="16">
        <v>20.050125313283207</v>
      </c>
      <c r="AD11" s="16">
        <v>17.493472584856399</v>
      </c>
      <c r="AE11" s="17">
        <f>IFERROR(AD11/AC11-1,"-")</f>
        <v>-0.12751305483028708</v>
      </c>
    </row>
    <row r="12" spans="3:31" ht="15" customHeight="1">
      <c r="C12" s="221" t="s">
        <v>88</v>
      </c>
      <c r="D12" s="22">
        <v>9.2454545454545496</v>
      </c>
      <c r="E12" s="22">
        <v>9.9090909090909083</v>
      </c>
      <c r="F12" s="22">
        <v>11.3</v>
      </c>
      <c r="G12" s="22">
        <v>10.709090909090909</v>
      </c>
      <c r="H12" s="119">
        <f>E12/D12-1</f>
        <v>7.1779744346115448E-2</v>
      </c>
      <c r="I12" s="119">
        <f>F12/E12-1</f>
        <v>0.14036697247706442</v>
      </c>
      <c r="J12" s="119">
        <f>G12/F12-1</f>
        <v>-5.2292839903459454E-2</v>
      </c>
      <c r="K12" s="22">
        <v>11.449925261584454</v>
      </c>
      <c r="L12" s="22">
        <v>10.58717525153927</v>
      </c>
      <c r="M12" s="22">
        <v>10.010830883490639</v>
      </c>
      <c r="N12" s="119">
        <f>IFERROR(L12/K12-1,"-")</f>
        <v>-7.5349837691935817E-2</v>
      </c>
      <c r="O12" s="119">
        <f>IFERROR(M12/L12-1,"-")</f>
        <v>-5.4437973713983401E-2</v>
      </c>
      <c r="P12" s="22">
        <v>12.444362017804155</v>
      </c>
      <c r="Q12" s="22">
        <v>10.584547298543242</v>
      </c>
      <c r="R12" s="22">
        <v>10.579819277108435</v>
      </c>
      <c r="S12" s="119">
        <f>Q12/P12-1</f>
        <v>-0.14945038697846258</v>
      </c>
      <c r="T12" s="119">
        <f>R12/Q12-1</f>
        <v>-4.4669094496452288E-4</v>
      </c>
      <c r="U12" s="22">
        <v>11.570853167337971</v>
      </c>
      <c r="V12" s="22">
        <v>10.880388585306617</v>
      </c>
      <c r="W12" s="22">
        <v>10.357977611022266</v>
      </c>
      <c r="X12" s="119">
        <f>V12/U12-1</f>
        <v>-5.9672745997709664E-2</v>
      </c>
      <c r="Y12" s="119">
        <f>W12/V12-1</f>
        <v>-4.801399970124598E-2</v>
      </c>
      <c r="Z12" s="22">
        <v>11.308696860238955</v>
      </c>
      <c r="AA12" s="22">
        <v>10.293713972001099</v>
      </c>
      <c r="AB12" s="119">
        <f>IFERROR(AA12/Z12-1,"-")</f>
        <v>-8.9752418053268945E-2</v>
      </c>
      <c r="AC12" s="22">
        <v>10.588235294117647</v>
      </c>
      <c r="AD12" s="22">
        <v>8.9686098654708513</v>
      </c>
      <c r="AE12" s="119">
        <f>IFERROR(AD12/AC12-1,"-")</f>
        <v>-0.15296462381664178</v>
      </c>
    </row>
    <row r="13" spans="3:31" ht="15" customHeight="1">
      <c r="C13" s="219" t="s">
        <v>84</v>
      </c>
      <c r="D13" s="16">
        <v>12.592592592592601</v>
      </c>
      <c r="E13" s="16">
        <v>20.161290322580644</v>
      </c>
      <c r="F13" s="16">
        <v>19.558359621451103</v>
      </c>
      <c r="G13" s="16">
        <v>15.408805031446541</v>
      </c>
      <c r="H13" s="17">
        <f>E13/D13-1</f>
        <v>0.60104364326375603</v>
      </c>
      <c r="I13" s="17">
        <f>F13/E13-1</f>
        <v>-2.9905362776025179E-2</v>
      </c>
      <c r="J13" s="17">
        <f>G13/F13-1</f>
        <v>-0.21216271048894297</v>
      </c>
      <c r="K13" s="16">
        <v>31.515151515151516</v>
      </c>
      <c r="L13" s="16">
        <v>19.387755102040817</v>
      </c>
      <c r="M13" s="16">
        <v>10.810810810810811</v>
      </c>
      <c r="N13" s="17">
        <f>IFERROR(L13/K13-1,"-")</f>
        <v>-0.38481161695447408</v>
      </c>
      <c r="O13" s="17">
        <f>IFERROR(M13/L13-1,"-")</f>
        <v>-0.44238975817923187</v>
      </c>
      <c r="P13" s="16">
        <v>23.48993288590604</v>
      </c>
      <c r="Q13" s="16">
        <v>19.480519480519479</v>
      </c>
      <c r="R13" s="16">
        <v>10.365853658536585</v>
      </c>
      <c r="S13" s="17">
        <f>Q13/P13-1</f>
        <v>-0.17068645640074209</v>
      </c>
      <c r="T13" s="17">
        <f>R13/Q13-1</f>
        <v>-0.46788617886178863</v>
      </c>
      <c r="U13" s="16">
        <v>19.026548672566371</v>
      </c>
      <c r="V13" s="16">
        <v>18.48341232227488</v>
      </c>
      <c r="W13" s="16">
        <v>9.6385542168674707</v>
      </c>
      <c r="X13" s="17">
        <f>V13/U13-1</f>
        <v>-2.8546236085087662E-2</v>
      </c>
      <c r="Y13" s="17">
        <f>W13/V13-1</f>
        <v>-0.47852950262588811</v>
      </c>
      <c r="Z13" s="16">
        <v>18.666666666666668</v>
      </c>
      <c r="AA13" s="16">
        <v>8.4905660377358494</v>
      </c>
      <c r="AB13" s="17">
        <f>IFERROR(AA13/Z13-1,"-")</f>
        <v>-0.54514824797843664</v>
      </c>
      <c r="AC13" s="16">
        <v>20.833333333333332</v>
      </c>
      <c r="AD13" s="16">
        <v>14.473684210526315</v>
      </c>
      <c r="AE13" s="17">
        <f>IFERROR(AD13/AC13-1,"-")</f>
        <v>-0.30526315789473679</v>
      </c>
    </row>
    <row r="14" spans="3:31" ht="15" customHeight="1">
      <c r="C14" s="294" t="s">
        <v>78</v>
      </c>
      <c r="D14" s="274">
        <v>3.2967032967033001</v>
      </c>
      <c r="E14" s="274">
        <v>2.4561403508771931</v>
      </c>
      <c r="F14" s="274">
        <v>4.4982698961937713</v>
      </c>
      <c r="G14" s="274">
        <v>8.3333333333333339</v>
      </c>
      <c r="H14" s="97">
        <f>E14/D14-1</f>
        <v>-0.25497076023391885</v>
      </c>
      <c r="I14" s="97">
        <f>F14/E14-1</f>
        <v>0.83143845773603542</v>
      </c>
      <c r="J14" s="97">
        <f>G14/F14-1</f>
        <v>0.85256410256410287</v>
      </c>
      <c r="K14" s="274">
        <v>3.7878787878787881</v>
      </c>
      <c r="L14" s="274">
        <v>4.8034934497816595</v>
      </c>
      <c r="M14" s="274">
        <v>6.1111111111111107</v>
      </c>
      <c r="N14" s="97">
        <f>IFERROR(L14/K14-1,"-")</f>
        <v>0.26812227074235806</v>
      </c>
      <c r="O14" s="97">
        <f>IFERROR(M14/L14-1,"-")</f>
        <v>0.27222222222222214</v>
      </c>
      <c r="P14" s="274">
        <v>4.6242774566473992</v>
      </c>
      <c r="Q14" s="274">
        <v>7.9136690647482011</v>
      </c>
      <c r="R14" s="274">
        <v>5.3030303030303028</v>
      </c>
      <c r="S14" s="97">
        <f>Q14/P14-1</f>
        <v>0.71133093525179825</v>
      </c>
      <c r="T14" s="97">
        <f>R14/Q14-1</f>
        <v>-0.32988980716253447</v>
      </c>
      <c r="U14" s="274">
        <v>5.729166666666667</v>
      </c>
      <c r="V14" s="274">
        <v>8.6666666666666661</v>
      </c>
      <c r="W14" s="274">
        <v>5.4421768707482991</v>
      </c>
      <c r="X14" s="97">
        <f>V14/U14-1</f>
        <v>0.51272727272727248</v>
      </c>
      <c r="Y14" s="97">
        <f>W14/V14-1</f>
        <v>-0.37205651491365777</v>
      </c>
      <c r="Z14" s="274">
        <v>22.222222222222221</v>
      </c>
      <c r="AA14" s="274">
        <v>7.1428571428571432</v>
      </c>
      <c r="AB14" s="97">
        <f>IFERROR(AA14/Z14-1,"-")</f>
        <v>-0.6785714285714286</v>
      </c>
      <c r="AC14" s="274">
        <v>6.8181818181818183</v>
      </c>
      <c r="AD14" s="274">
        <v>5.208333333333333</v>
      </c>
      <c r="AE14" s="97">
        <f>IFERROR(AD14/AC14-1,"-")</f>
        <v>-0.23611111111111116</v>
      </c>
    </row>
    <row r="15" spans="3:31" ht="15" customHeight="1">
      <c r="C15" s="219" t="s">
        <v>82</v>
      </c>
      <c r="D15" s="16">
        <v>5.7359307359307401</v>
      </c>
      <c r="E15" s="16">
        <v>3.6672629695885508</v>
      </c>
      <c r="F15" s="16">
        <v>6.1224489795918364</v>
      </c>
      <c r="G15" s="16">
        <v>6.9306930693069306</v>
      </c>
      <c r="H15" s="17">
        <f>E15/D15-1</f>
        <v>-0.36065075775475119</v>
      </c>
      <c r="I15" s="17">
        <f>F15/E15-1</f>
        <v>0.66948730711796922</v>
      </c>
      <c r="J15" s="17">
        <f>G15/F15-1</f>
        <v>0.13201320132013206</v>
      </c>
      <c r="K15" s="16">
        <v>3.5683202785030463</v>
      </c>
      <c r="L15" s="16">
        <v>7.1360608943862989</v>
      </c>
      <c r="M15" s="16">
        <v>4.9111807732497388</v>
      </c>
      <c r="N15" s="17">
        <f>IFERROR(L15/K15-1,"-")</f>
        <v>0.99983755308533095</v>
      </c>
      <c r="O15" s="17">
        <f>IFERROR(M15/L15-1,"-")</f>
        <v>-0.31177986764193666</v>
      </c>
      <c r="P15" s="16">
        <v>3.1884057971014492</v>
      </c>
      <c r="Q15" s="16">
        <v>6.3517915309446256</v>
      </c>
      <c r="R15" s="16">
        <v>4.5171339563862931</v>
      </c>
      <c r="S15" s="17">
        <f>Q15/P15-1</f>
        <v>0.99215279834172354</v>
      </c>
      <c r="T15" s="17">
        <f>R15/Q15-1</f>
        <v>-0.28884096173815799</v>
      </c>
      <c r="U15" s="16">
        <v>4.4016506189821181</v>
      </c>
      <c r="V15" s="16">
        <v>7.3094867807153969</v>
      </c>
      <c r="W15" s="16">
        <v>4.5790251107828652</v>
      </c>
      <c r="X15" s="17">
        <f>V15/U15-1</f>
        <v>0.66062402799377939</v>
      </c>
      <c r="Y15" s="17">
        <f>W15/V15-1</f>
        <v>-0.3735503944184293</v>
      </c>
      <c r="Z15" s="16">
        <v>29.26829268292683</v>
      </c>
      <c r="AA15" s="16">
        <v>7.0175438596491224</v>
      </c>
      <c r="AB15" s="17">
        <f>IFERROR(AA15/Z15-1,"-")</f>
        <v>-0.76023391812865504</v>
      </c>
      <c r="AC15" s="16">
        <v>5.982905982905983</v>
      </c>
      <c r="AD15" s="16">
        <v>4.0160642570281126</v>
      </c>
      <c r="AE15" s="17">
        <f>IFERROR(AD15/AC15-1,"-")</f>
        <v>-0.32874354561101549</v>
      </c>
    </row>
    <row r="16" spans="3:31" ht="15" customHeight="1">
      <c r="C16" s="294" t="s">
        <v>92</v>
      </c>
      <c r="D16" s="274" t="s">
        <v>94</v>
      </c>
      <c r="E16" s="274">
        <v>6.209850107066381</v>
      </c>
      <c r="F16" s="274">
        <v>7.6511723570547101</v>
      </c>
      <c r="G16" s="274">
        <v>7.8697981046559535</v>
      </c>
      <c r="H16" s="97" t="s">
        <v>94</v>
      </c>
      <c r="I16" s="97">
        <f>F16/E16-1</f>
        <v>0.23210258301536202</v>
      </c>
      <c r="J16" s="97">
        <f>G16/F16-1</f>
        <v>2.8574150130033393E-2</v>
      </c>
      <c r="K16" s="274">
        <v>12.039800995024876</v>
      </c>
      <c r="L16" s="274">
        <v>9.0991810737033667</v>
      </c>
      <c r="M16" s="274">
        <v>8.8751289989680089</v>
      </c>
      <c r="N16" s="97">
        <f>IFERROR(L16/K16-1,"-")</f>
        <v>-0.24424157197753038</v>
      </c>
      <c r="O16" s="97">
        <f>IFERROR(M16/L16-1,"-")</f>
        <v>-2.4623323013415854E-2</v>
      </c>
      <c r="P16" s="274">
        <v>10.505836575875486</v>
      </c>
      <c r="Q16" s="274">
        <v>9.0178571428571423</v>
      </c>
      <c r="R16" s="274">
        <v>9.1005291005291014</v>
      </c>
      <c r="S16" s="97">
        <f>Q16/P16-1</f>
        <v>-0.14163359788359797</v>
      </c>
      <c r="T16" s="97">
        <f>R16/Q16-1</f>
        <v>9.1675834250093402E-3</v>
      </c>
      <c r="U16" s="274">
        <v>7.6343545956805627</v>
      </c>
      <c r="V16" s="274">
        <v>8.0058224163027649</v>
      </c>
      <c r="W16" s="274">
        <v>7.5526932084309131</v>
      </c>
      <c r="X16" s="97">
        <f>V16/U16-1</f>
        <v>4.8657396767026517E-2</v>
      </c>
      <c r="Y16" s="97">
        <f>W16/V16-1</f>
        <v>-5.6599957419629532E-2</v>
      </c>
      <c r="Z16" s="274">
        <v>7.0145423438836616</v>
      </c>
      <c r="AA16" s="274">
        <v>5.9748427672955975</v>
      </c>
      <c r="AB16" s="97">
        <f>IFERROR(AA16/Z16-1,"-")</f>
        <v>-0.14822058597944476</v>
      </c>
      <c r="AC16" s="274">
        <v>11.221945137157107</v>
      </c>
      <c r="AD16" s="274">
        <v>6.6489361702127656</v>
      </c>
      <c r="AE16" s="97">
        <f>IFERROR(AD16/AC16-1,"-")</f>
        <v>-0.40750591016548465</v>
      </c>
    </row>
    <row r="17" spans="3:31" ht="15" customHeight="1">
      <c r="C17" s="219" t="s">
        <v>95</v>
      </c>
      <c r="D17" s="16">
        <v>6.0804899387576601</v>
      </c>
      <c r="E17" s="16">
        <v>5.8306709265175716</v>
      </c>
      <c r="F17" s="16">
        <v>7.2391220639199076</v>
      </c>
      <c r="G17" s="16">
        <v>7.501963864886096</v>
      </c>
      <c r="H17" s="17">
        <f>E17/D17-1</f>
        <v>-4.1085342588549789E-2</v>
      </c>
      <c r="I17" s="17">
        <f>F17/E17-1</f>
        <v>0.24155901699009918</v>
      </c>
      <c r="J17" s="17">
        <f>G17/F17-1</f>
        <v>3.6308518995169736E-2</v>
      </c>
      <c r="K17" s="16">
        <v>10.774710596616206</v>
      </c>
      <c r="L17" s="16">
        <v>8.6132644272179153</v>
      </c>
      <c r="M17" s="16">
        <v>8.4066471163245353</v>
      </c>
      <c r="N17" s="17">
        <f>IFERROR(L17/K17-1,"-")</f>
        <v>-0.20060364034994049</v>
      </c>
      <c r="O17" s="17">
        <f>IFERROR(M17/L17-1,"-")</f>
        <v>-2.3988269794721462E-2</v>
      </c>
      <c r="P17" s="16">
        <v>9.6888888888888882</v>
      </c>
      <c r="Q17" s="16">
        <v>8.5884353741496593</v>
      </c>
      <c r="R17" s="16">
        <v>8.7221095334685597</v>
      </c>
      <c r="S17" s="17">
        <f>Q17/P17-1</f>
        <v>-0.11357891780565432</v>
      </c>
      <c r="T17" s="17">
        <f>R17/Q17-1</f>
        <v>1.5564436768220391E-2</v>
      </c>
      <c r="U17" s="16">
        <v>7.2232645403377109</v>
      </c>
      <c r="V17" s="16">
        <v>7.6459684893419837</v>
      </c>
      <c r="W17" s="16">
        <v>7.2594259988745078</v>
      </c>
      <c r="X17" s="17">
        <f>V17/U17-1</f>
        <v>5.8519793459552494E-2</v>
      </c>
      <c r="Y17" s="17">
        <f>W17/V17-1</f>
        <v>-5.0555072389624978E-2</v>
      </c>
      <c r="Z17" s="16">
        <v>6.7323481116584567</v>
      </c>
      <c r="AA17" s="16">
        <v>5.7692307692307692</v>
      </c>
      <c r="AB17" s="17">
        <f>IFERROR(AA17/Z17-1,"-")</f>
        <v>-0.14305816135084437</v>
      </c>
      <c r="AC17" s="16">
        <v>10.663507109004739</v>
      </c>
      <c r="AD17" s="16">
        <v>6.1728395061728394</v>
      </c>
      <c r="AE17" s="17">
        <f>IFERROR(AD17/AC17-1,"-")</f>
        <v>-0.42112482853223587</v>
      </c>
    </row>
    <row r="18" spans="3:31" ht="15" customHeight="1">
      <c r="C18" s="219" t="s">
        <v>79</v>
      </c>
      <c r="D18" s="16">
        <v>1.7790262172284601</v>
      </c>
      <c r="E18" s="16">
        <v>1.3391707442698944</v>
      </c>
      <c r="F18" s="16">
        <v>1.4274591227614846</v>
      </c>
      <c r="G18" s="16">
        <v>1.1506008693428791</v>
      </c>
      <c r="H18" s="17">
        <f>E18/D18-1</f>
        <v>-0.24724507637881543</v>
      </c>
      <c r="I18" s="17">
        <f>F18/E18-1</f>
        <v>6.5927648785162551E-2</v>
      </c>
      <c r="J18" s="17">
        <f>G18/F18-1</f>
        <v>-0.19395179098579762</v>
      </c>
      <c r="K18" s="16">
        <v>1.2037833190025795</v>
      </c>
      <c r="L18" s="16">
        <v>1.8899622007559849</v>
      </c>
      <c r="M18" s="16">
        <v>0.85470085470085466</v>
      </c>
      <c r="N18" s="17">
        <f>IFERROR(L18/K18-1,"-")</f>
        <v>0.57001859962800738</v>
      </c>
      <c r="O18" s="17">
        <f>IFERROR(M18/L18-1,"-")</f>
        <v>-0.54776828110161446</v>
      </c>
      <c r="P18" s="16">
        <v>1.0326086956521738</v>
      </c>
      <c r="Q18" s="16">
        <v>1.5706806282722514</v>
      </c>
      <c r="R18" s="16">
        <v>0.8724100327153762</v>
      </c>
      <c r="S18" s="17">
        <f>Q18/P18-1</f>
        <v>0.5210801873794435</v>
      </c>
      <c r="T18" s="17">
        <f>R18/Q18-1</f>
        <v>-0.44456561250454385</v>
      </c>
      <c r="U18" s="16">
        <v>1.0409188801148601</v>
      </c>
      <c r="V18" s="16">
        <v>1.3157894736842106</v>
      </c>
      <c r="W18" s="16">
        <v>0.76923076923076927</v>
      </c>
      <c r="X18" s="17">
        <f>V18/U18-1</f>
        <v>0.26406533575317592</v>
      </c>
      <c r="Y18" s="17">
        <f>W18/V18-1</f>
        <v>-0.41538461538461535</v>
      </c>
      <c r="Z18" s="16">
        <v>1.1755485893416928</v>
      </c>
      <c r="AA18" s="16">
        <v>0.5780346820809249</v>
      </c>
      <c r="AB18" s="17">
        <f>IFERROR(AA18/Z18-1,"-")</f>
        <v>-0.50828516377649324</v>
      </c>
      <c r="AC18" s="16">
        <v>1.4629049111807733</v>
      </c>
      <c r="AD18" s="16">
        <v>0.91324200913242004</v>
      </c>
      <c r="AE18" s="17">
        <f>IFERROR(AD18/AC18-1,"-")</f>
        <v>-0.37573385518591007</v>
      </c>
    </row>
    <row r="19" spans="3:31" ht="15" customHeight="1">
      <c r="C19" s="294" t="s">
        <v>80</v>
      </c>
      <c r="D19" s="274">
        <v>3.75</v>
      </c>
      <c r="E19" s="274">
        <v>5.7268722466960353</v>
      </c>
      <c r="F19" s="274">
        <v>7.009345794392523</v>
      </c>
      <c r="G19" s="274">
        <v>5.1136363636363633</v>
      </c>
      <c r="H19" s="97">
        <f>E19/D19-1</f>
        <v>0.52716593245227616</v>
      </c>
      <c r="I19" s="97">
        <f>F19/E19-1</f>
        <v>0.22393961179007893</v>
      </c>
      <c r="J19" s="97">
        <f>G19/F19-1</f>
        <v>-0.2704545454545455</v>
      </c>
      <c r="K19" s="274">
        <v>3.9130434782608696</v>
      </c>
      <c r="L19" s="274">
        <v>7.5757575757575761</v>
      </c>
      <c r="M19" s="274">
        <v>3.5714285714285716</v>
      </c>
      <c r="N19" s="97">
        <f>IFERROR(L19/K19-1,"-")</f>
        <v>0.93602693602693599</v>
      </c>
      <c r="O19" s="97">
        <f>IFERROR(M19/L19-1,"-")</f>
        <v>-0.52857142857142858</v>
      </c>
      <c r="P19" s="274">
        <v>2.4793388429752068</v>
      </c>
      <c r="Q19" s="274">
        <v>3.6036036036036037</v>
      </c>
      <c r="R19" s="274">
        <v>3.7037037037037037</v>
      </c>
      <c r="S19" s="97">
        <f>Q19/P19-1</f>
        <v>0.45345345345345334</v>
      </c>
      <c r="T19" s="97">
        <f>R19/Q19-1</f>
        <v>2.7777777777777679E-2</v>
      </c>
      <c r="U19" s="274">
        <v>3.1746031746031744</v>
      </c>
      <c r="V19" s="274">
        <v>5.785123966942149</v>
      </c>
      <c r="W19" s="274">
        <v>3.4013605442176869</v>
      </c>
      <c r="X19" s="97">
        <f>V19/U19-1</f>
        <v>0.82231404958677712</v>
      </c>
      <c r="Y19" s="97">
        <f>W19/V19-1</f>
        <v>-0.41205053449951412</v>
      </c>
      <c r="Z19" s="274">
        <v>27.272727272727273</v>
      </c>
      <c r="AA19" s="274">
        <v>0</v>
      </c>
      <c r="AB19" s="97">
        <f>IFERROR(AA19/Z19-1,"-")</f>
        <v>-1</v>
      </c>
      <c r="AC19" s="274">
        <v>4.301075268817204</v>
      </c>
      <c r="AD19" s="274">
        <v>3.9603960396039604</v>
      </c>
      <c r="AE19" s="97">
        <f>IFERROR(AD19/AC19-1,"-")</f>
        <v>-7.9207920792079167E-2</v>
      </c>
    </row>
    <row r="20" spans="3:31" ht="15" customHeight="1">
      <c r="C20" s="294" t="s">
        <v>85</v>
      </c>
      <c r="D20" s="274">
        <v>4.14507772020725</v>
      </c>
      <c r="E20" s="274">
        <v>2.5270758122743682</v>
      </c>
      <c r="F20" s="274">
        <v>6.0790273556231007</v>
      </c>
      <c r="G20" s="274">
        <v>7.0110701107011071</v>
      </c>
      <c r="H20" s="97">
        <f>E20/D20-1</f>
        <v>-0.39034296028880811</v>
      </c>
      <c r="I20" s="97">
        <f>F20/E20-1</f>
        <v>1.4055579678679986</v>
      </c>
      <c r="J20" s="97">
        <f>G20/F20-1</f>
        <v>0.15332103321033208</v>
      </c>
      <c r="K20" s="274">
        <v>2.2801302931596092</v>
      </c>
      <c r="L20" s="274">
        <v>9.7972972972972965</v>
      </c>
      <c r="M20" s="274">
        <v>3.1468531468531467</v>
      </c>
      <c r="N20" s="97">
        <f>IFERROR(L20/K20-1,"-")</f>
        <v>3.2968146718146709</v>
      </c>
      <c r="O20" s="97">
        <f>IFERROR(M20/L20-1,"-")</f>
        <v>-0.67880395466602361</v>
      </c>
      <c r="P20" s="274">
        <v>1.0256410256410255</v>
      </c>
      <c r="Q20" s="274">
        <v>8.4337349397590362</v>
      </c>
      <c r="R20" s="274">
        <v>2.6315789473684212</v>
      </c>
      <c r="S20" s="97">
        <f>Q20/P20-1</f>
        <v>7.2228915662650603</v>
      </c>
      <c r="T20" s="97">
        <f>R20/Q20-1</f>
        <v>-0.68796992481203012</v>
      </c>
      <c r="U20" s="274">
        <v>2.512562814070352</v>
      </c>
      <c r="V20" s="274">
        <v>8.4337349397590362</v>
      </c>
      <c r="W20" s="274">
        <v>2.5773195876288661</v>
      </c>
      <c r="X20" s="97">
        <f>V20/U20-1</f>
        <v>2.3566265060240963</v>
      </c>
      <c r="Y20" s="97">
        <f>W20/V20-1</f>
        <v>-0.69440353460972015</v>
      </c>
      <c r="Z20" s="274">
        <v>0</v>
      </c>
      <c r="AA20" s="274">
        <v>0</v>
      </c>
      <c r="AB20" s="97" t="str">
        <f>IFERROR(AA20/Z20-1,"-")</f>
        <v>-</v>
      </c>
      <c r="AC20" s="274">
        <v>8.4337349397590362</v>
      </c>
      <c r="AD20" s="274">
        <v>2.1428571428571428</v>
      </c>
      <c r="AE20" s="97">
        <f>IFERROR(AD20/AC20-1,"-")</f>
        <v>-0.74591836734693873</v>
      </c>
    </row>
    <row r="21" spans="3:31">
      <c r="C21" s="219" t="s">
        <v>224</v>
      </c>
      <c r="D21" s="16">
        <v>2.0270270270270299</v>
      </c>
      <c r="E21" s="16">
        <v>1.6042780748663101</v>
      </c>
      <c r="F21" s="16">
        <v>0.64516129032258063</v>
      </c>
      <c r="G21" s="16">
        <v>1.1627906976744187</v>
      </c>
      <c r="H21" s="17">
        <f>E21/D21-1</f>
        <v>-0.20855614973262149</v>
      </c>
      <c r="I21" s="17">
        <f>F21/E21-1</f>
        <v>-0.59784946236559144</v>
      </c>
      <c r="J21" s="17">
        <f>G21/F21-1</f>
        <v>0.80232558139534893</v>
      </c>
      <c r="K21" s="16">
        <v>1.639344262295082</v>
      </c>
      <c r="L21" s="16">
        <v>1.7699115044247788</v>
      </c>
      <c r="M21" s="16">
        <v>0</v>
      </c>
      <c r="N21" s="97">
        <f>IFERROR(L21/K21-1,"-")</f>
        <v>7.9646017699115168E-2</v>
      </c>
      <c r="O21" s="97">
        <f>IFERROR(M21/L21-1,"-")</f>
        <v>-1</v>
      </c>
      <c r="P21" s="16">
        <v>1.1904761904761905</v>
      </c>
      <c r="Q21" s="16">
        <v>1.8867924528301887</v>
      </c>
      <c r="R21" s="16">
        <v>0</v>
      </c>
      <c r="S21" s="17">
        <f>Q21/P21-1</f>
        <v>0.58490566037735858</v>
      </c>
      <c r="T21" s="17">
        <f>R21/Q21-1</f>
        <v>-1</v>
      </c>
      <c r="U21" s="16">
        <v>0.8928571428571429</v>
      </c>
      <c r="V21" s="16">
        <v>1.4492753623188406</v>
      </c>
      <c r="W21" s="16">
        <v>0</v>
      </c>
      <c r="X21" s="17">
        <f>V21/U21-1</f>
        <v>0.62318840579710133</v>
      </c>
      <c r="Y21" s="17">
        <f>W21/V21-1</f>
        <v>-1</v>
      </c>
      <c r="Z21" s="16">
        <v>0</v>
      </c>
      <c r="AA21" s="16">
        <v>0</v>
      </c>
      <c r="AB21" s="17" t="str">
        <f>IFERROR(AA21/Z21-1,"-")</f>
        <v>-</v>
      </c>
      <c r="AC21" s="16">
        <v>2.9850746268656718</v>
      </c>
      <c r="AD21" s="16">
        <v>0</v>
      </c>
      <c r="AE21" s="17">
        <f>IFERROR(AD21/AC21-1,"-")</f>
        <v>-1</v>
      </c>
    </row>
    <row r="22" spans="3:31">
      <c r="C22" s="294" t="s">
        <v>97</v>
      </c>
      <c r="D22" s="274" t="s">
        <v>94</v>
      </c>
      <c r="E22" s="274">
        <v>0.59171597633136097</v>
      </c>
      <c r="F22" s="274">
        <v>1.2048192771084338</v>
      </c>
      <c r="G22" s="274">
        <v>0</v>
      </c>
      <c r="H22" s="97" t="s">
        <v>94</v>
      </c>
      <c r="I22" s="97">
        <f>F22/E22-1</f>
        <v>1.036144578313253</v>
      </c>
      <c r="J22" s="97">
        <f>G22/F22-1</f>
        <v>-1</v>
      </c>
      <c r="K22" s="274">
        <v>0</v>
      </c>
      <c r="L22" s="274">
        <v>0</v>
      </c>
      <c r="M22" s="274">
        <v>0</v>
      </c>
      <c r="N22" s="17" t="str">
        <f>IFERROR(L22/K22-1,"-")</f>
        <v>-</v>
      </c>
      <c r="O22" s="17" t="str">
        <f>IFERROR(M22/L22-1,"-")</f>
        <v>-</v>
      </c>
      <c r="P22" s="274">
        <v>1.0309278350515463</v>
      </c>
      <c r="Q22" s="274">
        <v>0</v>
      </c>
      <c r="R22" s="274">
        <v>0</v>
      </c>
      <c r="S22" s="97">
        <f>Q22/P22-1</f>
        <v>-1</v>
      </c>
      <c r="T22" s="97" t="e">
        <f>R22/Q22-1</f>
        <v>#DIV/0!</v>
      </c>
      <c r="U22" s="274">
        <v>1.4184397163120568</v>
      </c>
      <c r="V22" s="274">
        <v>0</v>
      </c>
      <c r="W22" s="274">
        <v>0</v>
      </c>
      <c r="X22" s="97">
        <f>V22/U22-1</f>
        <v>-1</v>
      </c>
      <c r="Y22" s="97" t="e">
        <f>W22/V22-1</f>
        <v>#DIV/0!</v>
      </c>
      <c r="Z22" s="274">
        <v>0</v>
      </c>
      <c r="AA22" s="274">
        <v>0</v>
      </c>
      <c r="AB22" s="97" t="str">
        <f>IFERROR(AA22/Z22-1,"-")</f>
        <v>-</v>
      </c>
      <c r="AC22" s="274">
        <v>0</v>
      </c>
      <c r="AD22" s="274">
        <v>0</v>
      </c>
      <c r="AE22" s="97" t="str">
        <f>IFERROR(AD22/AC22-1,"-")</f>
        <v>-</v>
      </c>
    </row>
    <row r="23" spans="3:31" ht="15" customHeight="1">
      <c r="C23" s="219" t="s">
        <v>170</v>
      </c>
      <c r="D23" s="16">
        <v>37.037037037037003</v>
      </c>
      <c r="E23" s="16">
        <v>13.679245283018869</v>
      </c>
      <c r="F23" s="16">
        <v>51.975683890577507</v>
      </c>
      <c r="G23" s="16">
        <v>36.065573770491802</v>
      </c>
      <c r="H23" s="17">
        <f>E23/D23-1</f>
        <v>-0.63066037735849023</v>
      </c>
      <c r="I23" s="17">
        <f t="shared" ref="H14:J23" si="0">F23/E23-1</f>
        <v>2.7996017188973901</v>
      </c>
      <c r="J23" s="17">
        <f t="shared" si="0"/>
        <v>-0.30610679704726296</v>
      </c>
      <c r="K23" s="16">
        <v>18.487394957983192</v>
      </c>
      <c r="L23" s="16">
        <v>17.777777777777779</v>
      </c>
      <c r="M23" s="16">
        <v>34.841628959276015</v>
      </c>
      <c r="N23" s="17">
        <f t="shared" ref="N5:O23" si="1">IFERROR(L23/K23-1,"-")</f>
        <v>-3.8383838383838298E-2</v>
      </c>
      <c r="O23" s="17">
        <f t="shared" si="1"/>
        <v>0.95984162895927572</v>
      </c>
      <c r="P23" s="16">
        <v>21.50537634408602</v>
      </c>
      <c r="Q23" s="16">
        <v>21.839080459770116</v>
      </c>
      <c r="R23" s="16">
        <v>35.748792270531403</v>
      </c>
      <c r="S23" s="17">
        <f t="shared" ref="S5:T23" si="2">Q23/P23-1</f>
        <v>1.5517241379310542E-2</v>
      </c>
      <c r="T23" s="17">
        <f t="shared" si="2"/>
        <v>0.63691838291380631</v>
      </c>
      <c r="U23" s="16">
        <v>18.493150684931507</v>
      </c>
      <c r="V23" s="16">
        <v>23.30827067669173</v>
      </c>
      <c r="W23" s="16">
        <v>32.336956521739133</v>
      </c>
      <c r="X23" s="17">
        <f t="shared" ref="X5:Y23" si="3">V23/U23-1</f>
        <v>0.26037315510999726</v>
      </c>
      <c r="Y23" s="17">
        <f t="shared" si="3"/>
        <v>0.38735974754558211</v>
      </c>
      <c r="Z23" s="16">
        <v>26.415094339622641</v>
      </c>
      <c r="AA23" s="16">
        <v>30.392156862745097</v>
      </c>
      <c r="AB23" s="17">
        <f t="shared" ref="AB5:AB23" si="4">IFERROR(AA23/Z23-1,"-")</f>
        <v>0.15056022408963576</v>
      </c>
      <c r="AC23" s="16">
        <v>10</v>
      </c>
      <c r="AD23" s="16">
        <v>36.55913978494624</v>
      </c>
      <c r="AE23" s="17">
        <f t="shared" ref="AE5:AE23" si="5">IFERROR(AD23/AC23-1,"-")</f>
        <v>2.655913978494624</v>
      </c>
    </row>
    <row r="24" spans="3:31" ht="15" customHeight="1">
      <c r="C24" s="295" t="s">
        <v>220</v>
      </c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</row>
    <row r="25" spans="3:3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3:31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3:3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3:31">
      <c r="C28" s="18"/>
      <c r="D28" s="18"/>
      <c r="E28" s="18"/>
      <c r="F28" s="18"/>
      <c r="G28" s="18"/>
      <c r="H28" s="18"/>
      <c r="I28" s="87" t="s">
        <v>98</v>
      </c>
      <c r="J28" s="227"/>
      <c r="K28" s="18"/>
      <c r="L28" s="18"/>
      <c r="M28" s="18"/>
      <c r="N28" s="18"/>
      <c r="O28" s="18"/>
      <c r="P28" s="18"/>
    </row>
    <row r="29" spans="3:31">
      <c r="C29" s="18"/>
      <c r="D29" s="18"/>
      <c r="E29" s="18"/>
      <c r="F29" s="18"/>
      <c r="G29" s="18"/>
      <c r="H29" s="18"/>
      <c r="I29" s="87"/>
      <c r="J29" s="227"/>
      <c r="K29" s="18"/>
      <c r="L29" s="18"/>
      <c r="M29" s="18"/>
      <c r="N29" s="18"/>
      <c r="O29" s="18"/>
      <c r="P29" s="18"/>
    </row>
    <row r="30" spans="3:3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3:31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3:31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>
      <c r="I33" s="18"/>
      <c r="J33" s="18"/>
      <c r="K33" s="18"/>
      <c r="L33" s="18"/>
      <c r="M33" s="18"/>
      <c r="N33" s="18"/>
      <c r="O33" s="18"/>
      <c r="P33" s="18"/>
    </row>
    <row r="34" spans="3:16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</sheetData>
  <sortState ref="C5:AE22">
    <sortCondition descending="1" ref="AA5:AA22"/>
  </sortState>
  <mergeCells count="3">
    <mergeCell ref="C3:AE3"/>
    <mergeCell ref="C24:AE24"/>
    <mergeCell ref="I28:I29"/>
  </mergeCells>
  <hyperlinks>
    <hyperlink ref="I28:I29" location="'GRAFICA ESCAL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>
      <selection activeCell="J46" sqref="J46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8"/>
      <c r="K35" s="18"/>
      <c r="L35" s="18"/>
      <c r="M35" s="18"/>
    </row>
    <row r="36" spans="10:13">
      <c r="J36" s="18"/>
      <c r="K36" s="18"/>
      <c r="L36" s="18"/>
      <c r="M36" s="18"/>
    </row>
    <row r="37" spans="10:13">
      <c r="J37" s="18"/>
      <c r="K37" s="18"/>
      <c r="L37" s="18"/>
      <c r="M37" s="18"/>
    </row>
    <row r="38" spans="10:13">
      <c r="J38" s="18"/>
      <c r="K38" s="18"/>
      <c r="L38" s="87" t="s">
        <v>71</v>
      </c>
      <c r="M38" s="18"/>
    </row>
    <row r="39" spans="10:13">
      <c r="J39" s="18"/>
      <c r="K39" s="18"/>
      <c r="L39" s="87"/>
      <c r="M39" s="18"/>
    </row>
    <row r="40" spans="10:13">
      <c r="J40" s="18"/>
      <c r="K40" s="18"/>
      <c r="L40" s="18"/>
      <c r="M40" s="18"/>
    </row>
    <row r="41" spans="10:13">
      <c r="J41" s="18"/>
      <c r="K41" s="18"/>
      <c r="L41" s="18"/>
      <c r="M41" s="18"/>
    </row>
  </sheetData>
  <mergeCells count="1">
    <mergeCell ref="L38:L39"/>
  </mergeCells>
  <hyperlinks>
    <hyperlink ref="L38:L39" location="'escala nacionalidad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3:AE21"/>
  <sheetViews>
    <sheetView showGridLines="0" topLeftCell="D7" zoomScaleNormal="100" workbookViewId="0">
      <selection activeCell="AJ37" sqref="AJ37"/>
    </sheetView>
  </sheetViews>
  <sheetFormatPr baseColWidth="10" defaultRowHeight="12.75"/>
  <cols>
    <col min="1" max="2" width="11.42578125" style="241"/>
    <col min="3" max="3" width="17.5703125" style="241" customWidth="1"/>
    <col min="4" max="10" width="9.7109375" style="241" customWidth="1"/>
    <col min="11" max="11" width="10.42578125" style="241" hidden="1" customWidth="1"/>
    <col min="12" max="13" width="9.7109375" style="241" hidden="1" customWidth="1"/>
    <col min="14" max="15" width="13" style="241" hidden="1" customWidth="1"/>
    <col min="16" max="16" width="13.7109375" style="241" hidden="1" customWidth="1"/>
    <col min="17" max="18" width="13.7109375" hidden="1" customWidth="1"/>
    <col min="19" max="20" width="18.28515625" hidden="1" customWidth="1"/>
    <col min="21" max="23" width="11.42578125" customWidth="1"/>
    <col min="24" max="28" width="13.7109375" style="241" customWidth="1"/>
    <col min="29" max="30" width="15" style="241" hidden="1" customWidth="1"/>
    <col min="31" max="31" width="11.42578125" style="241" hidden="1" customWidth="1"/>
    <col min="32" max="16384" width="11.42578125" style="241"/>
  </cols>
  <sheetData>
    <row r="3" spans="3:31" ht="22.5" customHeight="1"/>
    <row r="4" spans="3:31" ht="18" customHeight="1">
      <c r="C4" s="167" t="s">
        <v>371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</row>
    <row r="5" spans="3:31" ht="15" customHeight="1">
      <c r="C5" s="73"/>
      <c r="D5" s="73">
        <f>actualizaciones!A7</f>
        <v>2007</v>
      </c>
      <c r="E5" s="73">
        <f>actualizaciones!B7</f>
        <v>2008</v>
      </c>
      <c r="F5" s="73">
        <f>actualizaciones!C7</f>
        <v>2009</v>
      </c>
      <c r="G5" s="73">
        <f>actualizaciones!D7</f>
        <v>2010</v>
      </c>
      <c r="H5" s="14" t="str">
        <f>actualizaciones!H7</f>
        <v>var.08/07</v>
      </c>
      <c r="I5" s="14" t="str">
        <f>actualizaciones!I7</f>
        <v>var.09/08</v>
      </c>
      <c r="J5" s="14" t="str">
        <f>actualizaciones!J7</f>
        <v>var.10/09</v>
      </c>
      <c r="K5" s="14" t="str">
        <f>actualizaciones!$E$7</f>
        <v>Invierno 08-09</v>
      </c>
      <c r="L5" s="14" t="str">
        <f>actualizaciones!$F$7</f>
        <v>Invierno 09-10</v>
      </c>
      <c r="M5" s="14" t="str">
        <f>actualizaciones!$G$7</f>
        <v>Invierno 10-11</v>
      </c>
      <c r="N5" s="14" t="s">
        <v>100</v>
      </c>
      <c r="O5" s="14" t="s">
        <v>140</v>
      </c>
      <c r="P5" s="14" t="str">
        <f>actualizaciones!$N$7</f>
        <v>I semestre 2009</v>
      </c>
      <c r="Q5" s="14" t="str">
        <f>actualizaciones!$O$7</f>
        <v>I semestre 2010</v>
      </c>
      <c r="R5" s="14" t="str">
        <f>actualizaciones!$P$7</f>
        <v>I semestre 2011</v>
      </c>
      <c r="S5" s="14" t="str">
        <f>actualizaciones!$Q$7</f>
        <v>Var. I semestre 10/09</v>
      </c>
      <c r="T5" s="14" t="str">
        <f>actualizaciones!$R$7</f>
        <v>Var. I semestre 11/10</v>
      </c>
      <c r="U5" s="14" t="str">
        <f>actualizaciones!$U$7</f>
        <v>Ene-Sep 2009</v>
      </c>
      <c r="V5" s="14" t="str">
        <f>actualizaciones!$V$7</f>
        <v>Ene-Sep 2010</v>
      </c>
      <c r="W5" s="14" t="s">
        <v>51</v>
      </c>
      <c r="X5" s="14" t="str">
        <f>actualizaciones!$W$7</f>
        <v>Var.10/09</v>
      </c>
      <c r="Y5" s="14" t="s">
        <v>114</v>
      </c>
      <c r="Z5" s="14" t="s">
        <v>53</v>
      </c>
      <c r="AA5" s="14" t="s">
        <v>54</v>
      </c>
      <c r="AB5" s="14" t="s">
        <v>114</v>
      </c>
      <c r="AC5" s="73" t="str">
        <f>actualizaciones!Y7</f>
        <v>I trimestre 2010</v>
      </c>
      <c r="AD5" s="73" t="str">
        <f>actualizaciones!Z7</f>
        <v>I trimestre 2011</v>
      </c>
      <c r="AE5" s="14" t="str">
        <f>actualizaciones!$AA$7</f>
        <v>Var.11/10</v>
      </c>
    </row>
    <row r="6" spans="3:31" ht="15" customHeight="1">
      <c r="C6" s="81" t="s">
        <v>372</v>
      </c>
      <c r="D6" s="110">
        <v>64.090909090909093</v>
      </c>
      <c r="E6" s="110">
        <v>68.281818181818181</v>
      </c>
      <c r="F6" s="110">
        <v>70.63636363636364</v>
      </c>
      <c r="G6" s="110">
        <v>76.218181818181819</v>
      </c>
      <c r="H6" s="70">
        <f t="shared" ref="H6:J12" si="0">E6/D6-1</f>
        <v>6.5390070921985677E-2</v>
      </c>
      <c r="I6" s="70">
        <f t="shared" si="0"/>
        <v>3.4482758620689724E-2</v>
      </c>
      <c r="J6" s="70">
        <f t="shared" si="0"/>
        <v>7.9021879021879071E-2</v>
      </c>
      <c r="K6" s="110">
        <v>69.715994020926757</v>
      </c>
      <c r="L6" s="110">
        <v>74.605796666166086</v>
      </c>
      <c r="M6" s="110">
        <v>77.564598483676306</v>
      </c>
      <c r="N6" s="70">
        <f t="shared" ref="N6:O12" si="1">L6/K6-1</f>
        <v>7.0138893003111269E-2</v>
      </c>
      <c r="O6" s="70">
        <f>M6/L6-1</f>
        <v>3.9659141108696838E-2</v>
      </c>
      <c r="P6" s="110">
        <v>69.306379821958458</v>
      </c>
      <c r="Q6" s="110">
        <v>73.962751244698509</v>
      </c>
      <c r="R6" s="110">
        <v>77.183734939759034</v>
      </c>
      <c r="S6" s="70">
        <f t="shared" ref="S6:T12" si="2">Q6/P6-1</f>
        <v>6.7185321678925325E-2</v>
      </c>
      <c r="T6" s="70">
        <f t="shared" si="2"/>
        <v>4.3548727445308577E-2</v>
      </c>
      <c r="U6" s="110">
        <v>69.351885756133285</v>
      </c>
      <c r="V6" s="110">
        <v>75.239829993928353</v>
      </c>
      <c r="W6" s="110">
        <v>78.41062861360561</v>
      </c>
      <c r="X6" s="70">
        <f t="shared" ref="X6:Y12" si="3">V6/U6-1</f>
        <v>8.4899554981089365E-2</v>
      </c>
      <c r="Y6" s="70">
        <f>W6/V6-1</f>
        <v>4.2142554281862754E-2</v>
      </c>
      <c r="Z6" s="110">
        <v>76.826896360100022</v>
      </c>
      <c r="AA6" s="110">
        <v>80.42821850123525</v>
      </c>
      <c r="AB6" s="70">
        <f>AA6/Z6-1</f>
        <v>4.6875798864179696E-2</v>
      </c>
      <c r="AC6" s="110">
        <v>75.605536332179938</v>
      </c>
      <c r="AD6" s="110">
        <v>75.336322869955154</v>
      </c>
      <c r="AE6" s="70">
        <f t="shared" ref="AE6:AE12" si="4">AD6/AC6-1</f>
        <v>-3.5607638710738465E-3</v>
      </c>
    </row>
    <row r="7" spans="3:31" ht="15" customHeight="1">
      <c r="C7" s="296" t="s">
        <v>373</v>
      </c>
      <c r="D7" s="106">
        <v>23.772727272727298</v>
      </c>
      <c r="E7" s="106">
        <v>24.545454545454547</v>
      </c>
      <c r="F7" s="106">
        <v>23.627272727272729</v>
      </c>
      <c r="G7" s="106">
        <v>23.563636363636363</v>
      </c>
      <c r="H7" s="17">
        <f t="shared" si="0"/>
        <v>3.2504780114721799E-2</v>
      </c>
      <c r="I7" s="17">
        <f t="shared" si="0"/>
        <v>-3.7407407407407445E-2</v>
      </c>
      <c r="J7" s="17">
        <f t="shared" si="0"/>
        <v>-2.6933435936900008E-3</v>
      </c>
      <c r="K7" s="106">
        <v>21.958146487294471</v>
      </c>
      <c r="L7" s="106">
        <v>21.639885868749062</v>
      </c>
      <c r="M7" s="106">
        <v>21.089277425344267</v>
      </c>
      <c r="N7" s="56">
        <f t="shared" si="1"/>
        <v>-1.449396554165272E-2</v>
      </c>
      <c r="O7" s="91">
        <f t="shared" si="1"/>
        <v>-2.5444147290995978E-2</v>
      </c>
      <c r="P7" s="106">
        <v>23.275222551928785</v>
      </c>
      <c r="Q7" s="106">
        <v>22.79181264982482</v>
      </c>
      <c r="R7" s="106">
        <v>21.423192771084338</v>
      </c>
      <c r="S7" s="56">
        <f t="shared" si="2"/>
        <v>-2.0769292367685876E-2</v>
      </c>
      <c r="T7" s="91">
        <f t="shared" si="2"/>
        <v>-6.0048750828556874E-2</v>
      </c>
      <c r="U7" s="106">
        <v>24.325643842304405</v>
      </c>
      <c r="V7" s="106">
        <v>24.310868245294476</v>
      </c>
      <c r="W7" s="106">
        <v>22.019928650510519</v>
      </c>
      <c r="X7" s="91">
        <f t="shared" si="3"/>
        <v>-6.0740826042327001E-4</v>
      </c>
      <c r="Y7" s="91">
        <f t="shared" si="3"/>
        <v>-9.4235202612616864E-2</v>
      </c>
      <c r="Z7" s="106">
        <v>27.202000555709919</v>
      </c>
      <c r="AA7" s="106">
        <v>23.332418336535824</v>
      </c>
      <c r="AB7" s="91">
        <f>AA7/Z7-1</f>
        <v>-0.14225358944645117</v>
      </c>
      <c r="AC7" s="106">
        <v>21.107266435986158</v>
      </c>
      <c r="AD7" s="106">
        <v>20.40358744394619</v>
      </c>
      <c r="AE7" s="56">
        <f t="shared" si="4"/>
        <v>-3.3338234213041162E-2</v>
      </c>
    </row>
    <row r="8" spans="3:31" ht="15" customHeight="1">
      <c r="C8" s="296" t="s">
        <v>374</v>
      </c>
      <c r="D8" s="106">
        <v>10.0818181818182</v>
      </c>
      <c r="E8" s="106">
        <v>11.218181818181819</v>
      </c>
      <c r="F8" s="106">
        <v>10.945454545454545</v>
      </c>
      <c r="G8" s="106">
        <v>11.527272727272727</v>
      </c>
      <c r="H8" s="17">
        <f t="shared" si="0"/>
        <v>0.11271415689810449</v>
      </c>
      <c r="I8" s="17">
        <f t="shared" si="0"/>
        <v>-2.4311183144246407E-2</v>
      </c>
      <c r="J8" s="17">
        <f>G8/F8-1</f>
        <v>5.315614617940212E-2</v>
      </c>
      <c r="K8" s="106">
        <v>11.629297458893872</v>
      </c>
      <c r="L8" s="106">
        <v>12.854783000450517</v>
      </c>
      <c r="M8" s="106">
        <v>11.867553767600185</v>
      </c>
      <c r="N8" s="56">
        <f t="shared" si="1"/>
        <v>0.10537915518012797</v>
      </c>
      <c r="O8" s="91">
        <f t="shared" si="1"/>
        <v>-7.6798591840541608E-2</v>
      </c>
      <c r="P8" s="106">
        <v>10.756676557863502</v>
      </c>
      <c r="Q8" s="106">
        <v>12.963304444034668</v>
      </c>
      <c r="R8" s="106">
        <v>11.144578313253012</v>
      </c>
      <c r="S8" s="56">
        <f t="shared" si="2"/>
        <v>0.2051403027971539</v>
      </c>
      <c r="T8" s="91">
        <f t="shared" si="2"/>
        <v>-0.14029803424223208</v>
      </c>
      <c r="U8" s="106">
        <v>10.472354448919809</v>
      </c>
      <c r="V8" s="106">
        <v>11.329690346083789</v>
      </c>
      <c r="W8" s="106">
        <v>11.292901955960144</v>
      </c>
      <c r="X8" s="91">
        <f t="shared" si="3"/>
        <v>8.1866585145273785E-2</v>
      </c>
      <c r="Y8" s="91">
        <f t="shared" si="3"/>
        <v>-3.2470781636464441E-3</v>
      </c>
      <c r="Z8" s="106">
        <v>9.1692136704640177</v>
      </c>
      <c r="AA8" s="106">
        <v>11.089761185835849</v>
      </c>
      <c r="AB8" s="91">
        <f>AA8/Z8-1</f>
        <v>0.20945607599464311</v>
      </c>
      <c r="AC8" s="106">
        <v>13.56401384083045</v>
      </c>
      <c r="AD8" s="106">
        <v>11.098654708520179</v>
      </c>
      <c r="AE8" s="56">
        <f t="shared" si="4"/>
        <v>-0.18175734419328271</v>
      </c>
    </row>
    <row r="9" spans="3:31" ht="15" customHeight="1">
      <c r="C9" s="296" t="s">
        <v>375</v>
      </c>
      <c r="D9" s="106">
        <v>30.236363636363599</v>
      </c>
      <c r="E9" s="106">
        <v>32.518181818181816</v>
      </c>
      <c r="F9" s="106">
        <v>36.063636363636363</v>
      </c>
      <c r="G9" s="106">
        <v>41.127272727272725</v>
      </c>
      <c r="H9" s="17">
        <f t="shared" si="0"/>
        <v>7.5466025255563451E-2</v>
      </c>
      <c r="I9" s="17">
        <f t="shared" si="0"/>
        <v>0.10902991333519707</v>
      </c>
      <c r="J9" s="17">
        <f t="shared" si="0"/>
        <v>0.14040836904461806</v>
      </c>
      <c r="K9" s="106">
        <v>36.128550074738413</v>
      </c>
      <c r="L9" s="106">
        <v>40.111127796966514</v>
      </c>
      <c r="M9" s="106">
        <v>44.607767290731857</v>
      </c>
      <c r="N9" s="56">
        <f t="shared" si="1"/>
        <v>0.11023353314731477</v>
      </c>
      <c r="O9" s="91">
        <f t="shared" si="1"/>
        <v>0.11210453908267848</v>
      </c>
      <c r="P9" s="106">
        <v>35.274480712166174</v>
      </c>
      <c r="Q9" s="106">
        <v>38.20763415083902</v>
      </c>
      <c r="R9" s="106">
        <v>44.61596385542169</v>
      </c>
      <c r="S9" s="56">
        <f t="shared" si="2"/>
        <v>8.3152278345552055E-2</v>
      </c>
      <c r="T9" s="91">
        <f t="shared" si="2"/>
        <v>0.16772380303065559</v>
      </c>
      <c r="U9" s="106">
        <v>34.553887464909067</v>
      </c>
      <c r="V9" s="106">
        <v>39.599271402550094</v>
      </c>
      <c r="W9" s="106">
        <v>45.097798007134948</v>
      </c>
      <c r="X9" s="91">
        <f t="shared" si="3"/>
        <v>0.14601494383996094</v>
      </c>
      <c r="Y9" s="91">
        <f t="shared" si="3"/>
        <v>0.13885423670271768</v>
      </c>
      <c r="Z9" s="106">
        <v>40.455682133926089</v>
      </c>
      <c r="AA9" s="106">
        <v>46.006038978863572</v>
      </c>
      <c r="AB9" s="91">
        <f>AA9/Z9-1</f>
        <v>0.13719597723166199</v>
      </c>
      <c r="AC9" s="106">
        <v>40.934256055363321</v>
      </c>
      <c r="AD9" s="106">
        <v>43.834080717488789</v>
      </c>
      <c r="AE9" s="56">
        <f t="shared" si="4"/>
        <v>7.0841025135609526E-2</v>
      </c>
    </row>
    <row r="10" spans="3:31" ht="15" customHeight="1">
      <c r="C10" s="296" t="s">
        <v>376</v>
      </c>
      <c r="D10" s="106">
        <f>SUM(D8:D9)</f>
        <v>40.318181818181799</v>
      </c>
      <c r="E10" s="106">
        <f t="shared" ref="E10:G10" si="5">SUM(E8:E9)</f>
        <v>43.736363636363635</v>
      </c>
      <c r="F10" s="106">
        <f t="shared" si="5"/>
        <v>47.009090909090908</v>
      </c>
      <c r="G10" s="106">
        <f t="shared" si="5"/>
        <v>52.654545454545456</v>
      </c>
      <c r="H10" s="17">
        <f>E10/D10-1</f>
        <v>8.4780157835400605E-2</v>
      </c>
      <c r="I10" s="17">
        <f t="shared" si="0"/>
        <v>7.4828517979629972E-2</v>
      </c>
      <c r="J10" s="17">
        <f>G10/F10-1</f>
        <v>0.1200928253722684</v>
      </c>
      <c r="K10" s="106">
        <f t="shared" ref="K10:M10" si="6">SUM(K8:K9)</f>
        <v>47.757847533632287</v>
      </c>
      <c r="L10" s="106">
        <f t="shared" si="6"/>
        <v>52.965910797417031</v>
      </c>
      <c r="M10" s="106">
        <f t="shared" si="6"/>
        <v>56.475321058332042</v>
      </c>
      <c r="N10" s="56">
        <f t="shared" si="1"/>
        <v>0.10905146552338008</v>
      </c>
      <c r="O10" s="91">
        <f t="shared" si="1"/>
        <v>6.6257904529155365E-2</v>
      </c>
      <c r="P10" s="106">
        <f t="shared" ref="P10:R10" si="7">SUM(P8:P9)</f>
        <v>46.031157270029674</v>
      </c>
      <c r="Q10" s="106">
        <f t="shared" si="7"/>
        <v>51.170938594873689</v>
      </c>
      <c r="R10" s="106">
        <f t="shared" si="7"/>
        <v>55.760542168674704</v>
      </c>
      <c r="S10" s="56">
        <f t="shared" si="2"/>
        <v>0.11165874658968145</v>
      </c>
      <c r="T10" s="91">
        <f>R10/Q10-1</f>
        <v>8.9691604254857227E-2</v>
      </c>
      <c r="U10" s="106">
        <f t="shared" ref="U10:W10" si="8">SUM(U8:U9)</f>
        <v>45.026241913828876</v>
      </c>
      <c r="V10" s="106">
        <f t="shared" si="8"/>
        <v>50.928961748633881</v>
      </c>
      <c r="W10" s="106">
        <f t="shared" si="8"/>
        <v>56.390699963095088</v>
      </c>
      <c r="X10" s="91">
        <f t="shared" si="3"/>
        <v>0.13109510329779717</v>
      </c>
      <c r="Y10" s="91">
        <f t="shared" si="3"/>
        <v>0.10724228468309027</v>
      </c>
      <c r="Z10" s="106">
        <f t="shared" ref="Z10:AA10" si="9">SUM(Z8:Z9)</f>
        <v>49.624895804390107</v>
      </c>
      <c r="AA10" s="106">
        <f t="shared" si="9"/>
        <v>57.095800164699419</v>
      </c>
      <c r="AB10" s="91">
        <f>AA10/Z10-1</f>
        <v>0.15054750723825983</v>
      </c>
      <c r="AC10" s="106">
        <f t="shared" ref="AC10:AD10" si="10">SUM(AC8:AC9)</f>
        <v>54.498269896193769</v>
      </c>
      <c r="AD10" s="106">
        <f t="shared" si="10"/>
        <v>54.932735426008968</v>
      </c>
      <c r="AE10" s="56">
        <f>AD10/AC10-1</f>
        <v>7.9720976581962866E-3</v>
      </c>
    </row>
    <row r="11" spans="3:31" ht="15" customHeight="1">
      <c r="C11" s="297" t="s">
        <v>377</v>
      </c>
      <c r="D11" s="44">
        <v>32.009090909090901</v>
      </c>
      <c r="E11" s="44">
        <v>28.545454545454547</v>
      </c>
      <c r="F11" s="44">
        <v>27.072727272727274</v>
      </c>
      <c r="G11" s="44">
        <v>22.4</v>
      </c>
      <c r="H11" s="97">
        <f t="shared" si="0"/>
        <v>-0.10820789548423715</v>
      </c>
      <c r="I11" s="97">
        <f t="shared" si="0"/>
        <v>-5.1592356687898078E-2</v>
      </c>
      <c r="J11" s="97">
        <f t="shared" si="0"/>
        <v>-0.1725990597716589</v>
      </c>
      <c r="K11" s="44">
        <v>26.756352765321374</v>
      </c>
      <c r="L11" s="44">
        <v>23.426940982129448</v>
      </c>
      <c r="M11" s="44">
        <v>21.228531641652484</v>
      </c>
      <c r="N11" s="56">
        <f t="shared" si="1"/>
        <v>-0.12443444038856977</v>
      </c>
      <c r="O11" s="91">
        <f t="shared" si="1"/>
        <v>-9.3841075629718551E-2</v>
      </c>
      <c r="P11" s="44">
        <v>27.856083086053413</v>
      </c>
      <c r="Q11" s="44">
        <v>24.008851189378571</v>
      </c>
      <c r="R11" s="44">
        <v>21.347891566265059</v>
      </c>
      <c r="S11" s="56">
        <f t="shared" si="2"/>
        <v>-0.1381110145597253</v>
      </c>
      <c r="T11" s="91">
        <f t="shared" si="2"/>
        <v>-0.11083244267392156</v>
      </c>
      <c r="U11" s="44">
        <v>28.280239228609791</v>
      </c>
      <c r="V11" s="44">
        <v>23.193685488767457</v>
      </c>
      <c r="W11" s="44">
        <v>20.17468323286997</v>
      </c>
      <c r="X11" s="91">
        <f t="shared" si="3"/>
        <v>-0.17986247212139939</v>
      </c>
      <c r="Y11" s="91">
        <f t="shared" si="3"/>
        <v>-0.1301648354833288</v>
      </c>
      <c r="Z11" s="44">
        <v>22.256182272853572</v>
      </c>
      <c r="AA11" s="44">
        <v>18.226736206423279</v>
      </c>
      <c r="AB11" s="91">
        <f t="shared" ref="AB11:AB12" si="11">AA11/Z11-1</f>
        <v>-0.18104839442050713</v>
      </c>
      <c r="AC11" s="44">
        <v>22.629757785467127</v>
      </c>
      <c r="AD11" s="44">
        <v>23.318385650224215</v>
      </c>
      <c r="AE11" s="56">
        <f t="shared" si="4"/>
        <v>3.0430191577186294E-2</v>
      </c>
    </row>
    <row r="12" spans="3:31" ht="15" customHeight="1">
      <c r="C12" s="79" t="s">
        <v>150</v>
      </c>
      <c r="D12" s="106">
        <v>3.9</v>
      </c>
      <c r="E12" s="106">
        <v>3.1727272727272728</v>
      </c>
      <c r="F12" s="106">
        <v>2.290909090909091</v>
      </c>
      <c r="G12" s="106">
        <v>1.3818181818181818</v>
      </c>
      <c r="H12" s="17">
        <f t="shared" si="0"/>
        <v>-0.18648018648018638</v>
      </c>
      <c r="I12" s="17">
        <f t="shared" si="0"/>
        <v>-0.27793696275071633</v>
      </c>
      <c r="J12" s="17">
        <f t="shared" si="0"/>
        <v>-0.39682539682539686</v>
      </c>
      <c r="K12" s="106">
        <v>3.5276532137518686</v>
      </c>
      <c r="L12" s="106">
        <v>1.9672623517044601</v>
      </c>
      <c r="M12" s="106">
        <v>1.2068698746712052</v>
      </c>
      <c r="N12" s="56">
        <f t="shared" si="1"/>
        <v>-0.44233113843632044</v>
      </c>
      <c r="O12" s="91">
        <f t="shared" si="1"/>
        <v>-0.38652316828736211</v>
      </c>
      <c r="P12" s="106">
        <v>2.8375370919881306</v>
      </c>
      <c r="Q12" s="106">
        <v>2.028397565922921</v>
      </c>
      <c r="R12" s="106">
        <v>1.4683734939759037</v>
      </c>
      <c r="S12" s="56">
        <f t="shared" si="2"/>
        <v>-0.28515557676755621</v>
      </c>
      <c r="T12" s="91">
        <f t="shared" si="2"/>
        <v>-0.27609186746987957</v>
      </c>
      <c r="U12" s="106">
        <v>2.3678750152569266</v>
      </c>
      <c r="V12" s="106">
        <v>1.5664845173041895</v>
      </c>
      <c r="W12" s="106">
        <v>1.4146881535244187</v>
      </c>
      <c r="X12" s="91">
        <f t="shared" si="3"/>
        <v>-0.33844290462509152</v>
      </c>
      <c r="Y12" s="91">
        <f t="shared" si="3"/>
        <v>-9.6902562459411867E-2</v>
      </c>
      <c r="Z12" s="106">
        <v>0.91692136704640181</v>
      </c>
      <c r="AA12" s="106">
        <v>1.3450452923414769</v>
      </c>
      <c r="AB12" s="91">
        <f t="shared" si="11"/>
        <v>0.46691454761726514</v>
      </c>
      <c r="AC12" s="106">
        <v>1.7647058823529411</v>
      </c>
      <c r="AD12" s="106">
        <v>1.3452914798206279</v>
      </c>
      <c r="AE12" s="56">
        <f t="shared" si="4"/>
        <v>-0.23766816143497749</v>
      </c>
    </row>
    <row r="13" spans="3:31" ht="15" customHeight="1">
      <c r="C13" s="166" t="s">
        <v>220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</row>
    <row r="14" spans="3:31"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X14"/>
      <c r="Y14"/>
      <c r="Z14"/>
      <c r="AA14"/>
      <c r="AB14"/>
      <c r="AC14"/>
      <c r="AD14"/>
    </row>
    <row r="15" spans="3:31" ht="14.25" customHeight="1"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7"/>
      <c r="Q15" s="27"/>
      <c r="R15" s="27"/>
      <c r="S15" s="28"/>
      <c r="T15" s="28"/>
      <c r="X15"/>
      <c r="Y15"/>
      <c r="Z15"/>
      <c r="AA15"/>
      <c r="AB15"/>
      <c r="AC15"/>
      <c r="AD15"/>
    </row>
    <row r="16" spans="3:31"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X16"/>
      <c r="Y16"/>
      <c r="Z16"/>
      <c r="AA16"/>
      <c r="AB16"/>
      <c r="AC16"/>
      <c r="AD16"/>
    </row>
    <row r="17" spans="3:30"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X17"/>
      <c r="Y17"/>
      <c r="Z17"/>
      <c r="AA17"/>
      <c r="AB17"/>
      <c r="AC17"/>
      <c r="AD17"/>
    </row>
    <row r="18" spans="3:30"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X18"/>
      <c r="Y18"/>
      <c r="Z18"/>
      <c r="AA18"/>
      <c r="AB18"/>
      <c r="AC18"/>
      <c r="AD18"/>
    </row>
    <row r="19" spans="3:30">
      <c r="X19"/>
      <c r="Y19"/>
      <c r="Z19"/>
      <c r="AA19"/>
      <c r="AB19"/>
      <c r="AC19"/>
      <c r="AD19"/>
    </row>
    <row r="20" spans="3:30">
      <c r="X20"/>
      <c r="Y20"/>
      <c r="Z20"/>
      <c r="AA20"/>
      <c r="AB20"/>
      <c r="AC20"/>
      <c r="AD20"/>
    </row>
    <row r="21" spans="3:30">
      <c r="X21"/>
      <c r="Y21"/>
      <c r="Z21"/>
      <c r="AA21"/>
      <c r="AB21"/>
      <c r="AC21"/>
      <c r="AD21"/>
    </row>
  </sheetData>
  <mergeCells count="2">
    <mergeCell ref="C4:AE4"/>
    <mergeCell ref="C13:AE1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54"/>
  <sheetViews>
    <sheetView showGridLines="0" topLeftCell="A50" zoomScaleNormal="100" workbookViewId="0">
      <selection activeCell="C54" sqref="C54:T95"/>
    </sheetView>
  </sheetViews>
  <sheetFormatPr baseColWidth="10" defaultRowHeight="12.75"/>
  <cols>
    <col min="1" max="2" width="11.42578125" style="1"/>
    <col min="3" max="3" width="17" style="1" customWidth="1"/>
    <col min="4" max="10" width="9.7109375" style="1" customWidth="1"/>
    <col min="11" max="11" width="10.140625" style="1" hidden="1" customWidth="1"/>
    <col min="12" max="13" width="10.42578125" style="1" hidden="1" customWidth="1"/>
    <col min="14" max="15" width="10.5703125" style="1" hidden="1" customWidth="1"/>
    <col min="16" max="18" width="13.7109375" style="1" bestFit="1" customWidth="1"/>
    <col min="19" max="20" width="18.28515625" style="1" bestFit="1" customWidth="1"/>
    <col min="21" max="28" width="11.42578125" customWidth="1"/>
    <col min="29" max="29" width="13.85546875" hidden="1" customWidth="1"/>
    <col min="30" max="30" width="13.85546875" style="1" hidden="1" customWidth="1"/>
    <col min="31" max="31" width="14.140625" style="1" hidden="1" customWidth="1"/>
    <col min="32" max="32" width="23.85546875" style="1" customWidth="1"/>
    <col min="33" max="33" width="14.5703125" style="1" customWidth="1"/>
    <col min="34" max="34" width="13.28515625" style="1" customWidth="1"/>
    <col min="35" max="35" width="13.140625" style="1" customWidth="1"/>
    <col min="36" max="36" width="14.140625" style="1" customWidth="1"/>
    <col min="37" max="37" width="11.42578125" style="1" customWidth="1"/>
    <col min="38" max="38" width="5.5703125" style="1" customWidth="1"/>
    <col min="39" max="39" width="23.85546875" style="1" bestFit="1" customWidth="1"/>
    <col min="40" max="40" width="11.42578125" style="1"/>
    <col min="41" max="41" width="5.5703125" style="1" customWidth="1"/>
    <col min="42" max="42" width="23.85546875" style="1" bestFit="1" customWidth="1"/>
    <col min="43" max="43" width="11.42578125" style="1"/>
    <col min="44" max="44" width="5.5703125" style="1" customWidth="1"/>
    <col min="45" max="45" width="13.85546875" style="1" bestFit="1" customWidth="1"/>
    <col min="46" max="46" width="11.42578125" style="1"/>
    <col min="47" max="47" width="5.5703125" style="1" customWidth="1"/>
    <col min="48" max="48" width="13.85546875" style="1" bestFit="1" customWidth="1"/>
    <col min="49" max="49" width="11.42578125" style="1"/>
    <col min="50" max="50" width="5.5703125" style="1" customWidth="1"/>
    <col min="51" max="16384" width="11.42578125" style="1"/>
  </cols>
  <sheetData>
    <row r="2" spans="3:31" ht="32.25" customHeight="1"/>
    <row r="3" spans="3:31" ht="36" customHeight="1">
      <c r="C3" s="208" t="s">
        <v>378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15" customHeight="1">
      <c r="C4" s="13"/>
      <c r="D4" s="13">
        <v>2007</v>
      </c>
      <c r="E4" s="13">
        <v>2008</v>
      </c>
      <c r="F4" s="13">
        <v>2009</v>
      </c>
      <c r="G4" s="13"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">
        <v>158</v>
      </c>
      <c r="L4" s="14" t="s">
        <v>159</v>
      </c>
      <c r="M4" s="14" t="s">
        <v>115</v>
      </c>
      <c r="N4" s="14" t="s">
        <v>379</v>
      </c>
      <c r="O4" s="14" t="s">
        <v>380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4" t="str">
        <f>actualizaciones!$Y$7</f>
        <v>I trimestre 2010</v>
      </c>
      <c r="AD4" s="14" t="str">
        <f>actualizaciones!$Z$7</f>
        <v>I trimestre 2011</v>
      </c>
      <c r="AE4" s="14" t="str">
        <f>actualizaciones!$AA$7</f>
        <v>Var.11/10</v>
      </c>
    </row>
    <row r="5" spans="3:31" ht="15" customHeight="1">
      <c r="C5" s="299" t="s">
        <v>78</v>
      </c>
      <c r="D5" s="16">
        <v>76.923076923076906</v>
      </c>
      <c r="E5" s="16">
        <v>84.912280701754383</v>
      </c>
      <c r="F5" s="16">
        <v>84.429065743944633</v>
      </c>
      <c r="G5" s="16">
        <v>92.129629629629633</v>
      </c>
      <c r="H5" s="17">
        <f>IFERROR(E5/D5-1,"-")</f>
        <v>0.10385964912280721</v>
      </c>
      <c r="I5" s="17">
        <f t="shared" ref="I5:J23" si="0">F5/E5-1</f>
        <v>-5.6907546684206167E-3</v>
      </c>
      <c r="J5" s="17">
        <f t="shared" si="0"/>
        <v>9.1207498482088756E-2</v>
      </c>
      <c r="K5" s="16">
        <v>82.196969696969703</v>
      </c>
      <c r="L5" s="16">
        <v>90.393013100436676</v>
      </c>
      <c r="M5" s="16">
        <v>88.333333333333329</v>
      </c>
      <c r="N5" s="17">
        <f>L5/K5-1</f>
        <v>9.9712233111303172E-2</v>
      </c>
      <c r="O5" s="17">
        <f t="shared" ref="N5:O23" si="1">M5/L5-1</f>
        <v>-2.278582930756845E-2</v>
      </c>
      <c r="P5" s="16">
        <v>80.924855491329481</v>
      </c>
      <c r="Q5" s="16">
        <v>91.366906474820141</v>
      </c>
      <c r="R5" s="16">
        <v>87.121212121212125</v>
      </c>
      <c r="S5" s="17">
        <f t="shared" ref="S5:T23" si="2">Q5/P5-1</f>
        <v>0.12903391572456324</v>
      </c>
      <c r="T5" s="17">
        <f>R5/Q5-1</f>
        <v>-4.6468623240276674E-2</v>
      </c>
      <c r="U5" s="16">
        <v>82.291666666666671</v>
      </c>
      <c r="V5" s="16">
        <v>92</v>
      </c>
      <c r="W5" s="16">
        <v>87.755102040816325</v>
      </c>
      <c r="X5" s="17">
        <f t="shared" ref="X5:Y23" si="3">V5/U5-1</f>
        <v>0.11797468354430363</v>
      </c>
      <c r="Y5" s="17">
        <f>W5/V5-1</f>
        <v>-4.6140195208518198E-2</v>
      </c>
      <c r="Z5" s="16">
        <v>94.444444444444443</v>
      </c>
      <c r="AA5" s="16">
        <v>92.857142857142861</v>
      </c>
      <c r="AB5" s="17">
        <f>IFERROR(AA5/Z5-1,"-")</f>
        <v>-1.6806722689075571E-2</v>
      </c>
      <c r="AC5" s="16">
        <v>91.666666666666671</v>
      </c>
      <c r="AD5" s="16">
        <v>83.333333333333329</v>
      </c>
      <c r="AE5" s="17">
        <f t="shared" ref="AE5:AE23" si="4">AD5/AC5-1</f>
        <v>-9.090909090909105E-2</v>
      </c>
    </row>
    <row r="6" spans="3:31" ht="15" customHeight="1">
      <c r="C6" s="299" t="s">
        <v>224</v>
      </c>
      <c r="D6" s="16">
        <v>77.027027027027003</v>
      </c>
      <c r="E6" s="16">
        <v>86.631016042780743</v>
      </c>
      <c r="F6" s="16">
        <v>82.58064516129032</v>
      </c>
      <c r="G6" s="16">
        <v>86.627906976744185</v>
      </c>
      <c r="H6" s="17">
        <f t="shared" ref="H6:H22" si="5">IFERROR(E6/D6-1,"-")</f>
        <v>0.12468336616943465</v>
      </c>
      <c r="I6" s="17">
        <f t="shared" si="0"/>
        <v>-4.6754281162883271E-2</v>
      </c>
      <c r="J6" s="17">
        <f t="shared" si="0"/>
        <v>4.9009811046511587E-2</v>
      </c>
      <c r="K6" s="16">
        <v>78.688524590163937</v>
      </c>
      <c r="L6" s="16">
        <v>81.415929203539818</v>
      </c>
      <c r="M6" s="16">
        <v>78.888888888888886</v>
      </c>
      <c r="N6" s="17">
        <f t="shared" si="1"/>
        <v>3.4660766961651879E-2</v>
      </c>
      <c r="O6" s="17">
        <f t="shared" si="1"/>
        <v>-3.1038647342995107E-2</v>
      </c>
      <c r="P6" s="16">
        <v>83.333333333333329</v>
      </c>
      <c r="Q6" s="16">
        <v>85.84905660377359</v>
      </c>
      <c r="R6" s="16">
        <v>75.757575757575751</v>
      </c>
      <c r="S6" s="17">
        <f t="shared" si="2"/>
        <v>3.0188679245283234E-2</v>
      </c>
      <c r="T6" s="17">
        <f t="shared" si="2"/>
        <v>-0.11754911754911768</v>
      </c>
      <c r="U6" s="16">
        <v>85.714285714285708</v>
      </c>
      <c r="V6" s="16">
        <v>85.507246376811594</v>
      </c>
      <c r="W6" s="16">
        <v>81.25</v>
      </c>
      <c r="X6" s="17">
        <f t="shared" si="3"/>
        <v>-2.4154589371979673E-3</v>
      </c>
      <c r="Y6" s="17">
        <f t="shared" si="3"/>
        <v>-4.9788135593220373E-2</v>
      </c>
      <c r="Z6" s="16">
        <v>89.795918367346943</v>
      </c>
      <c r="AA6" s="16">
        <v>93.75</v>
      </c>
      <c r="AB6" s="17">
        <f t="shared" ref="AB6:AB23" si="6">IFERROR(AA6/Z6-1,"-")</f>
        <v>4.4034090909090828E-2</v>
      </c>
      <c r="AC6" s="16">
        <v>88.059701492537314</v>
      </c>
      <c r="AD6" s="16">
        <v>58.333333333333336</v>
      </c>
      <c r="AE6" s="17">
        <f t="shared" si="4"/>
        <v>-0.33757062146892658</v>
      </c>
    </row>
    <row r="7" spans="3:31" ht="15" customHeight="1">
      <c r="C7" s="299" t="s">
        <v>82</v>
      </c>
      <c r="D7" s="16">
        <v>75.757575757575793</v>
      </c>
      <c r="E7" s="16">
        <v>81.395348837209298</v>
      </c>
      <c r="F7" s="16">
        <v>79.761904761904759</v>
      </c>
      <c r="G7" s="16">
        <v>86.336633663366342</v>
      </c>
      <c r="H7" s="17">
        <f t="shared" si="5"/>
        <v>7.4418604651162124E-2</v>
      </c>
      <c r="I7" s="17">
        <f t="shared" si="0"/>
        <v>-2.0068027210884298E-2</v>
      </c>
      <c r="J7" s="17">
        <f t="shared" si="0"/>
        <v>8.2429436973548098E-2</v>
      </c>
      <c r="K7" s="106">
        <v>79.286335944299395</v>
      </c>
      <c r="L7" s="106">
        <v>83.824928639391061</v>
      </c>
      <c r="M7" s="16">
        <v>86.624869383490079</v>
      </c>
      <c r="N7" s="17">
        <f t="shared" si="1"/>
        <v>5.7243062641715969E-2</v>
      </c>
      <c r="O7" s="17">
        <f t="shared" si="1"/>
        <v>3.3402244291124594E-2</v>
      </c>
      <c r="P7" s="106">
        <v>77.536231884057969</v>
      </c>
      <c r="Q7" s="106">
        <v>85.179153094462535</v>
      </c>
      <c r="R7" s="106">
        <v>86.292834890965736</v>
      </c>
      <c r="S7" s="17">
        <f t="shared" si="2"/>
        <v>9.857225486316179E-2</v>
      </c>
      <c r="T7" s="17">
        <f t="shared" si="2"/>
        <v>1.3074581702733568E-2</v>
      </c>
      <c r="U7" s="106">
        <v>78.266850068775796</v>
      </c>
      <c r="V7" s="106">
        <v>85.536547433903579</v>
      </c>
      <c r="W7" s="106">
        <v>86.558345642540615</v>
      </c>
      <c r="X7" s="17">
        <f t="shared" si="3"/>
        <v>9.2883479515780243E-2</v>
      </c>
      <c r="Y7" s="17">
        <f t="shared" si="3"/>
        <v>1.1945749966429275E-2</v>
      </c>
      <c r="Z7" s="106">
        <v>92.682926829268297</v>
      </c>
      <c r="AA7" s="106">
        <v>91.228070175438603</v>
      </c>
      <c r="AB7" s="17">
        <f t="shared" si="6"/>
        <v>-1.5697137580794052E-2</v>
      </c>
      <c r="AC7" s="16">
        <v>84.957264957264954</v>
      </c>
      <c r="AD7" s="16">
        <v>84.337349397590359</v>
      </c>
      <c r="AE7" s="17">
        <f t="shared" si="4"/>
        <v>-7.2967928050229336E-3</v>
      </c>
    </row>
    <row r="8" spans="3:31" ht="15" customHeight="1">
      <c r="C8" s="300" t="s">
        <v>80</v>
      </c>
      <c r="D8" s="106">
        <v>81.875</v>
      </c>
      <c r="E8" s="106">
        <v>78.854625550660799</v>
      </c>
      <c r="F8" s="106">
        <v>81.308411214953267</v>
      </c>
      <c r="G8" s="106">
        <v>85.227272727272734</v>
      </c>
      <c r="H8" s="17">
        <f t="shared" si="5"/>
        <v>-3.6890069610249765E-2</v>
      </c>
      <c r="I8" s="17">
        <f t="shared" si="0"/>
        <v>3.1117840547172593E-2</v>
      </c>
      <c r="J8" s="17">
        <f t="shared" si="0"/>
        <v>4.8197492163009503E-2</v>
      </c>
      <c r="K8" s="16">
        <v>80.434782608695656</v>
      </c>
      <c r="L8" s="16">
        <v>80.808080808080803</v>
      </c>
      <c r="M8" s="106">
        <v>91.666666666666671</v>
      </c>
      <c r="N8" s="17">
        <f t="shared" si="1"/>
        <v>4.6410046410045869E-3</v>
      </c>
      <c r="O8" s="17">
        <f t="shared" si="1"/>
        <v>0.13437500000000013</v>
      </c>
      <c r="P8" s="16">
        <v>79.338842975206617</v>
      </c>
      <c r="Q8" s="16">
        <v>79.27927927927928</v>
      </c>
      <c r="R8" s="16">
        <v>90.370370370370367</v>
      </c>
      <c r="S8" s="17">
        <f t="shared" si="2"/>
        <v>-7.507507507508171E-4</v>
      </c>
      <c r="T8" s="17">
        <f t="shared" si="2"/>
        <v>0.13989898989898975</v>
      </c>
      <c r="U8" s="16">
        <v>80.158730158730165</v>
      </c>
      <c r="V8" s="16">
        <v>80.165289256198349</v>
      </c>
      <c r="W8" s="16">
        <v>90.476190476190482</v>
      </c>
      <c r="X8" s="17">
        <f t="shared" si="3"/>
        <v>8.1826364454640199E-5</v>
      </c>
      <c r="Y8" s="17">
        <f t="shared" si="3"/>
        <v>0.12862052037309768</v>
      </c>
      <c r="Z8" s="16">
        <v>90.909090909090907</v>
      </c>
      <c r="AA8" s="16">
        <v>95</v>
      </c>
      <c r="AB8" s="17">
        <f t="shared" si="6"/>
        <v>4.4999999999999929E-2</v>
      </c>
      <c r="AC8" s="106">
        <v>77.41935483870968</v>
      </c>
      <c r="AD8" s="106">
        <v>89.10891089108911</v>
      </c>
      <c r="AE8" s="17">
        <f t="shared" si="4"/>
        <v>0.1509900990099009</v>
      </c>
    </row>
    <row r="9" spans="3:31" ht="15" customHeight="1">
      <c r="C9" s="299" t="s">
        <v>81</v>
      </c>
      <c r="D9" s="16">
        <v>72.483221476510096</v>
      </c>
      <c r="E9" s="16">
        <v>78.419452887538</v>
      </c>
      <c r="F9" s="16">
        <v>75</v>
      </c>
      <c r="G9" s="16">
        <v>85.014409221902014</v>
      </c>
      <c r="H9" s="17">
        <f t="shared" si="5"/>
        <v>8.1898007429922037E-2</v>
      </c>
      <c r="I9" s="17">
        <f t="shared" si="0"/>
        <v>-4.3604651162790775E-2</v>
      </c>
      <c r="J9" s="17">
        <f t="shared" si="0"/>
        <v>0.13352545629202694</v>
      </c>
      <c r="K9" s="16">
        <v>75.862068965517238</v>
      </c>
      <c r="L9" s="16">
        <v>82.012195121951223</v>
      </c>
      <c r="M9" s="16">
        <v>82.662538699690401</v>
      </c>
      <c r="N9" s="17">
        <f t="shared" si="1"/>
        <v>8.1069844789356971E-2</v>
      </c>
      <c r="O9" s="17">
        <f t="shared" si="1"/>
        <v>7.9298399070055758E-3</v>
      </c>
      <c r="P9" s="16">
        <v>72.636815920398007</v>
      </c>
      <c r="Q9" s="16">
        <v>85.353535353535349</v>
      </c>
      <c r="R9" s="16">
        <v>81.081081081081081</v>
      </c>
      <c r="S9" s="17">
        <f t="shared" si="2"/>
        <v>0.17507264425072644</v>
      </c>
      <c r="T9" s="17">
        <f t="shared" si="2"/>
        <v>-5.0055973132896114E-2</v>
      </c>
      <c r="U9" s="16">
        <v>73.333333333333329</v>
      </c>
      <c r="V9" s="16">
        <v>85.4368932038835</v>
      </c>
      <c r="W9" s="16">
        <v>81.481481481481481</v>
      </c>
      <c r="X9" s="17">
        <f t="shared" si="3"/>
        <v>0.16504854368932054</v>
      </c>
      <c r="Y9" s="17">
        <f t="shared" si="3"/>
        <v>-4.6296296296296391E-2</v>
      </c>
      <c r="Z9" s="16">
        <v>91.666666666666671</v>
      </c>
      <c r="AA9" s="16">
        <v>80</v>
      </c>
      <c r="AB9" s="17">
        <f t="shared" si="6"/>
        <v>-0.12727272727272732</v>
      </c>
      <c r="AC9" s="16">
        <v>85.051546391752581</v>
      </c>
      <c r="AD9" s="16">
        <v>80.124223602484477</v>
      </c>
      <c r="AE9" s="17">
        <f t="shared" si="4"/>
        <v>-5.7933370976849252E-2</v>
      </c>
    </row>
    <row r="10" spans="3:31" ht="15" customHeight="1">
      <c r="C10" s="299" t="s">
        <v>85</v>
      </c>
      <c r="D10" s="16">
        <v>74.093264248704699</v>
      </c>
      <c r="E10" s="16">
        <v>83.393501805054157</v>
      </c>
      <c r="F10" s="16">
        <v>79.635258358662611</v>
      </c>
      <c r="G10" s="16">
        <v>84.132841328413278</v>
      </c>
      <c r="H10" s="17">
        <f t="shared" si="5"/>
        <v>0.12552068869758348</v>
      </c>
      <c r="I10" s="17">
        <f t="shared" si="0"/>
        <v>-4.5066382452400799E-2</v>
      </c>
      <c r="J10" s="17">
        <f t="shared" si="0"/>
        <v>5.6477282330075207E-2</v>
      </c>
      <c r="K10" s="16">
        <v>79.804560260586314</v>
      </c>
      <c r="L10" s="16">
        <v>82.770270270270274</v>
      </c>
      <c r="M10" s="16">
        <v>87.062937062937067</v>
      </c>
      <c r="N10" s="17">
        <f t="shared" si="1"/>
        <v>3.7162162162162282E-2</v>
      </c>
      <c r="O10" s="17">
        <f t="shared" si="1"/>
        <v>5.1862423290994775E-2</v>
      </c>
      <c r="P10" s="16">
        <v>78.461538461538467</v>
      </c>
      <c r="Q10" s="16">
        <v>83.734939759036138</v>
      </c>
      <c r="R10" s="16">
        <v>87.89473684210526</v>
      </c>
      <c r="S10" s="17">
        <f t="shared" si="2"/>
        <v>6.7210016536735084E-2</v>
      </c>
      <c r="T10" s="17">
        <f t="shared" si="2"/>
        <v>4.9678152215069993E-2</v>
      </c>
      <c r="U10" s="16">
        <v>78.391959798994975</v>
      </c>
      <c r="V10" s="16">
        <v>83.734939759036138</v>
      </c>
      <c r="W10" s="16">
        <v>87.628865979381445</v>
      </c>
      <c r="X10" s="17">
        <f t="shared" si="3"/>
        <v>6.8157244362063496E-2</v>
      </c>
      <c r="Y10" s="17">
        <f t="shared" si="3"/>
        <v>4.650300378254113E-2</v>
      </c>
      <c r="Z10" s="16">
        <v>0</v>
      </c>
      <c r="AA10" s="16">
        <v>75</v>
      </c>
      <c r="AB10" s="17" t="str">
        <f t="shared" si="6"/>
        <v>-</v>
      </c>
      <c r="AC10" s="16">
        <v>83.734939759036138</v>
      </c>
      <c r="AD10" s="16">
        <v>86.428571428571431</v>
      </c>
      <c r="AE10" s="17">
        <f t="shared" si="4"/>
        <v>3.2168550873586943E-2</v>
      </c>
    </row>
    <row r="11" spans="3:31" ht="15" customHeight="1">
      <c r="C11" s="299" t="s">
        <v>79</v>
      </c>
      <c r="D11" s="16">
        <v>74.765917602996296</v>
      </c>
      <c r="E11" s="16">
        <v>78.032449137265004</v>
      </c>
      <c r="F11" s="16">
        <v>78.406436542953543</v>
      </c>
      <c r="G11" s="16">
        <v>82.025057530043469</v>
      </c>
      <c r="H11" s="17">
        <f t="shared" si="5"/>
        <v>4.3690114948014669E-2</v>
      </c>
      <c r="I11" s="17">
        <f t="shared" si="0"/>
        <v>4.7927164894012719E-3</v>
      </c>
      <c r="J11" s="17">
        <f t="shared" si="0"/>
        <v>4.6152090907836785E-2</v>
      </c>
      <c r="K11" s="16">
        <v>77.773000859845226</v>
      </c>
      <c r="L11" s="16">
        <v>79.294414111717771</v>
      </c>
      <c r="M11" s="16">
        <v>82.051282051282058</v>
      </c>
      <c r="N11" s="17">
        <f t="shared" si="1"/>
        <v>1.9562228987592745E-2</v>
      </c>
      <c r="O11" s="17">
        <f t="shared" si="1"/>
        <v>3.4767492394611077E-2</v>
      </c>
      <c r="P11" s="16">
        <v>78.206521739130437</v>
      </c>
      <c r="Q11" s="16">
        <v>80.104712041884824</v>
      </c>
      <c r="R11" s="16">
        <v>82.170119956379494</v>
      </c>
      <c r="S11" s="17">
        <f t="shared" si="2"/>
        <v>2.4271509083169329E-2</v>
      </c>
      <c r="T11" s="17">
        <f t="shared" si="2"/>
        <v>2.5783850435848521E-2</v>
      </c>
      <c r="U11" s="16">
        <v>78.176597272074659</v>
      </c>
      <c r="V11" s="16">
        <v>81.405817174515235</v>
      </c>
      <c r="W11" s="16">
        <v>84.930069930069934</v>
      </c>
      <c r="X11" s="17">
        <f t="shared" si="3"/>
        <v>4.1306733921944172E-2</v>
      </c>
      <c r="Y11" s="17">
        <f t="shared" si="3"/>
        <v>4.3292394547179702E-2</v>
      </c>
      <c r="Z11" s="16">
        <v>84.247648902821311</v>
      </c>
      <c r="AA11" s="16">
        <v>88.656069364161851</v>
      </c>
      <c r="AB11" s="17">
        <f t="shared" si="6"/>
        <v>5.2326925662051549E-2</v>
      </c>
      <c r="AC11" s="16">
        <v>78.89237199582027</v>
      </c>
      <c r="AD11" s="16">
        <v>77.968036529680361</v>
      </c>
      <c r="AE11" s="17">
        <f t="shared" si="4"/>
        <v>-1.1716411140342942E-2</v>
      </c>
    </row>
    <row r="12" spans="3:31" ht="15" customHeight="1">
      <c r="C12" s="81" t="s">
        <v>88</v>
      </c>
      <c r="D12" s="22">
        <v>64.090909090909093</v>
      </c>
      <c r="E12" s="22">
        <v>68.281818181818181</v>
      </c>
      <c r="F12" s="22">
        <v>70.63636363636364</v>
      </c>
      <c r="G12" s="22">
        <v>76.218181818181819</v>
      </c>
      <c r="H12" s="119">
        <f t="shared" si="5"/>
        <v>6.5390070921985677E-2</v>
      </c>
      <c r="I12" s="119">
        <f t="shared" si="0"/>
        <v>3.4482758620689724E-2</v>
      </c>
      <c r="J12" s="119">
        <f t="shared" si="0"/>
        <v>7.9021879021879071E-2</v>
      </c>
      <c r="K12" s="22">
        <v>69.715994020926757</v>
      </c>
      <c r="L12" s="22">
        <v>74.605796666166086</v>
      </c>
      <c r="M12" s="22">
        <v>77.564598483676306</v>
      </c>
      <c r="N12" s="119">
        <f t="shared" si="1"/>
        <v>7.0138893003111269E-2</v>
      </c>
      <c r="O12" s="119">
        <f t="shared" si="1"/>
        <v>3.9659141108696838E-2</v>
      </c>
      <c r="P12" s="22">
        <v>69.306379821958458</v>
      </c>
      <c r="Q12" s="22">
        <v>73.962751244698509</v>
      </c>
      <c r="R12" s="22">
        <v>77.183734939759034</v>
      </c>
      <c r="S12" s="119">
        <f t="shared" si="2"/>
        <v>6.7185321678925325E-2</v>
      </c>
      <c r="T12" s="119">
        <f t="shared" si="2"/>
        <v>4.3548727445308577E-2</v>
      </c>
      <c r="U12" s="22">
        <v>69.351885756133285</v>
      </c>
      <c r="V12" s="22">
        <v>75.239829993928353</v>
      </c>
      <c r="W12" s="22">
        <v>78.41062861360561</v>
      </c>
      <c r="X12" s="119">
        <f t="shared" si="3"/>
        <v>8.4899554981089365E-2</v>
      </c>
      <c r="Y12" s="119">
        <f t="shared" si="3"/>
        <v>4.2142554281862754E-2</v>
      </c>
      <c r="Z12" s="22">
        <v>76.826896360100022</v>
      </c>
      <c r="AA12" s="22">
        <v>80.42821850123525</v>
      </c>
      <c r="AB12" s="119">
        <f t="shared" si="6"/>
        <v>4.6875798864179696E-2</v>
      </c>
      <c r="AC12" s="22">
        <v>75.605536332179938</v>
      </c>
      <c r="AD12" s="22">
        <v>75.336322869955154</v>
      </c>
      <c r="AE12" s="119">
        <f t="shared" si="4"/>
        <v>-3.5607638710738465E-3</v>
      </c>
    </row>
    <row r="13" spans="3:31" ht="15" customHeight="1">
      <c r="C13" s="299" t="s">
        <v>89</v>
      </c>
      <c r="D13" s="16">
        <v>65.406976744186096</v>
      </c>
      <c r="E13" s="16">
        <v>65.096952908587255</v>
      </c>
      <c r="F13" s="16">
        <v>66.402116402116405</v>
      </c>
      <c r="G13" s="16">
        <v>73.80952380952381</v>
      </c>
      <c r="H13" s="17">
        <f t="shared" si="5"/>
        <v>-4.7399199753778154E-3</v>
      </c>
      <c r="I13" s="17">
        <f t="shared" si="0"/>
        <v>2.0049532815490378E-2</v>
      </c>
      <c r="J13" s="17">
        <f t="shared" si="0"/>
        <v>0.11155378486055767</v>
      </c>
      <c r="K13" s="106">
        <v>64.192139737991269</v>
      </c>
      <c r="L13" s="106">
        <v>73.094170403587441</v>
      </c>
      <c r="M13" s="16">
        <v>75</v>
      </c>
      <c r="N13" s="17">
        <f t="shared" si="1"/>
        <v>0.13867789268173625</v>
      </c>
      <c r="O13" s="17">
        <f t="shared" si="1"/>
        <v>2.6073619631901801E-2</v>
      </c>
      <c r="P13" s="106">
        <v>63.535911602209943</v>
      </c>
      <c r="Q13" s="106">
        <v>75.568181818181813</v>
      </c>
      <c r="R13" s="106">
        <v>74.157303370786522</v>
      </c>
      <c r="S13" s="17">
        <f t="shared" si="2"/>
        <v>0.18937747035573116</v>
      </c>
      <c r="T13" s="17">
        <f t="shared" si="2"/>
        <v>-1.8670271183576781E-2</v>
      </c>
      <c r="U13" s="106">
        <v>65.03496503496504</v>
      </c>
      <c r="V13" s="106">
        <v>74.358974358974365</v>
      </c>
      <c r="W13" s="106">
        <v>73.476702508960571</v>
      </c>
      <c r="X13" s="17">
        <f t="shared" si="3"/>
        <v>0.14336917562724016</v>
      </c>
      <c r="Y13" s="17">
        <f t="shared" si="3"/>
        <v>-1.1865035224323472E-2</v>
      </c>
      <c r="Z13" s="106">
        <v>74.796747967479675</v>
      </c>
      <c r="AA13" s="106">
        <v>71.794871794871796</v>
      </c>
      <c r="AB13" s="17">
        <f t="shared" si="6"/>
        <v>-4.013377926421402E-2</v>
      </c>
      <c r="AC13" s="16">
        <v>76.041666666666671</v>
      </c>
      <c r="AD13" s="16">
        <v>77.272727272727266</v>
      </c>
      <c r="AE13" s="17">
        <f t="shared" si="4"/>
        <v>1.6189290161892744E-2</v>
      </c>
    </row>
    <row r="14" spans="3:31" ht="15" customHeight="1">
      <c r="C14" s="299" t="s">
        <v>86</v>
      </c>
      <c r="D14" s="16">
        <v>58.798017348203203</v>
      </c>
      <c r="E14" s="16">
        <v>63.289382373351842</v>
      </c>
      <c r="F14" s="16">
        <v>64.046579330422119</v>
      </c>
      <c r="G14" s="16">
        <v>72.701555869872706</v>
      </c>
      <c r="H14" s="17">
        <f t="shared" si="5"/>
        <v>7.638633456891375E-2</v>
      </c>
      <c r="I14" s="17">
        <f t="shared" si="0"/>
        <v>1.1964044025638998E-2</v>
      </c>
      <c r="J14" s="17">
        <f t="shared" si="0"/>
        <v>0.13513565642278524</v>
      </c>
      <c r="K14" s="16">
        <v>60.917030567685586</v>
      </c>
      <c r="L14" s="16">
        <v>65.738758029978584</v>
      </c>
      <c r="M14" s="16">
        <v>72.29580573951435</v>
      </c>
      <c r="N14" s="17">
        <f t="shared" si="1"/>
        <v>7.9152371961655588E-2</v>
      </c>
      <c r="O14" s="17">
        <f t="shared" si="1"/>
        <v>9.9744015646684225E-2</v>
      </c>
      <c r="P14" s="16">
        <v>63.239436619718312</v>
      </c>
      <c r="Q14" s="16">
        <v>70.22160664819944</v>
      </c>
      <c r="R14" s="16">
        <v>72.166427546628412</v>
      </c>
      <c r="S14" s="17">
        <f t="shared" si="2"/>
        <v>0.11040847929224062</v>
      </c>
      <c r="T14" s="17">
        <f t="shared" si="2"/>
        <v>2.7695477093998333E-2</v>
      </c>
      <c r="U14" s="16">
        <v>64.897959183673464</v>
      </c>
      <c r="V14" s="16">
        <v>71.769383697813126</v>
      </c>
      <c r="W14" s="16">
        <v>72.427572427572429</v>
      </c>
      <c r="X14" s="17">
        <f t="shared" si="3"/>
        <v>0.10588044062668023</v>
      </c>
      <c r="Y14" s="17">
        <f t="shared" si="3"/>
        <v>9.1708845171447617E-3</v>
      </c>
      <c r="Z14" s="16">
        <v>75.065616797900262</v>
      </c>
      <c r="AA14" s="16">
        <v>74.550128534704371</v>
      </c>
      <c r="AB14" s="17">
        <f t="shared" si="6"/>
        <v>-6.86716882089633E-3</v>
      </c>
      <c r="AC14" s="16">
        <v>67.669172932330824</v>
      </c>
      <c r="AD14" s="16">
        <v>69.190600522193208</v>
      </c>
      <c r="AE14" s="17">
        <f t="shared" si="4"/>
        <v>2.2483318827966281E-2</v>
      </c>
    </row>
    <row r="15" spans="3:31" ht="15" customHeight="1">
      <c r="C15" s="79" t="s">
        <v>90</v>
      </c>
      <c r="D15" s="106">
        <v>62.820512820512803</v>
      </c>
      <c r="E15" s="106">
        <v>71.428571428571431</v>
      </c>
      <c r="F15" s="106">
        <v>67.948717948717942</v>
      </c>
      <c r="G15" s="106">
        <v>70.886075949367083</v>
      </c>
      <c r="H15" s="17">
        <f t="shared" si="5"/>
        <v>0.1370262390670558</v>
      </c>
      <c r="I15" s="17">
        <f t="shared" si="0"/>
        <v>-4.8717948717948878E-2</v>
      </c>
      <c r="J15" s="17">
        <f t="shared" si="0"/>
        <v>4.3229042273704277E-2</v>
      </c>
      <c r="K15" s="16">
        <v>61.627906976744185</v>
      </c>
      <c r="L15" s="16">
        <v>65.957446808510639</v>
      </c>
      <c r="M15" s="106">
        <v>68.316831683168317</v>
      </c>
      <c r="N15" s="17">
        <f t="shared" si="1"/>
        <v>7.0252910477719865E-2</v>
      </c>
      <c r="O15" s="17">
        <f t="shared" si="1"/>
        <v>3.5771319067390506E-2</v>
      </c>
      <c r="P15" s="16">
        <v>68.831168831168824</v>
      </c>
      <c r="Q15" s="16">
        <v>64.935064935064929</v>
      </c>
      <c r="R15" s="16">
        <v>66.666666666666671</v>
      </c>
      <c r="S15" s="17">
        <f t="shared" si="2"/>
        <v>-5.6603773584905648E-2</v>
      </c>
      <c r="T15" s="17">
        <f t="shared" si="2"/>
        <v>2.6666666666666838E-2</v>
      </c>
      <c r="U15" s="16">
        <v>68.333333333333329</v>
      </c>
      <c r="V15" s="16">
        <v>69.642857142857139</v>
      </c>
      <c r="W15" s="16">
        <v>66.666666666666671</v>
      </c>
      <c r="X15" s="17">
        <f t="shared" si="3"/>
        <v>1.9163763066202044E-2</v>
      </c>
      <c r="Y15" s="17">
        <f t="shared" si="3"/>
        <v>-4.2735042735042583E-2</v>
      </c>
      <c r="Z15" s="16">
        <v>75.555555555555557</v>
      </c>
      <c r="AA15" s="16">
        <v>67.307692307692307</v>
      </c>
      <c r="AB15" s="17">
        <f t="shared" si="6"/>
        <v>-0.10916289592760187</v>
      </c>
      <c r="AC15" s="106">
        <v>68.421052631578945</v>
      </c>
      <c r="AD15" s="106">
        <v>60.975609756097562</v>
      </c>
      <c r="AE15" s="17">
        <f t="shared" si="4"/>
        <v>-0.10881801125703561</v>
      </c>
    </row>
    <row r="16" spans="3:31" ht="15" customHeight="1">
      <c r="C16" s="299" t="s">
        <v>95</v>
      </c>
      <c r="D16" s="16">
        <v>48.731408573928299</v>
      </c>
      <c r="E16" s="16">
        <v>56.110223642172521</v>
      </c>
      <c r="F16" s="16">
        <v>62.841740469772816</v>
      </c>
      <c r="G16" s="16">
        <v>70.777690494893946</v>
      </c>
      <c r="H16" s="17">
        <f t="shared" si="5"/>
        <v>0.15141805427294686</v>
      </c>
      <c r="I16" s="17">
        <f t="shared" si="0"/>
        <v>0.11996952410185857</v>
      </c>
      <c r="J16" s="17">
        <f t="shared" si="0"/>
        <v>0.126284694946321</v>
      </c>
      <c r="K16" s="16">
        <v>61.620658949243101</v>
      </c>
      <c r="L16" s="16">
        <v>69.509043927648577</v>
      </c>
      <c r="M16" s="16">
        <v>74.682306940371461</v>
      </c>
      <c r="N16" s="17">
        <f t="shared" si="1"/>
        <v>0.12801526489522175</v>
      </c>
      <c r="O16" s="17">
        <f t="shared" si="1"/>
        <v>7.4425754123559784E-2</v>
      </c>
      <c r="P16" s="16">
        <v>59.644444444444446</v>
      </c>
      <c r="Q16" s="16">
        <v>64.455782312925166</v>
      </c>
      <c r="R16" s="16">
        <v>74.137931034482762</v>
      </c>
      <c r="S16" s="17">
        <f t="shared" si="2"/>
        <v>8.0666991088536699E-2</v>
      </c>
      <c r="T16" s="17">
        <f t="shared" si="2"/>
        <v>0.15021381130015476</v>
      </c>
      <c r="U16" s="16">
        <v>61.022514071294559</v>
      </c>
      <c r="V16" s="16">
        <v>69.694161260426327</v>
      </c>
      <c r="W16" s="16">
        <v>75.239167135621841</v>
      </c>
      <c r="X16" s="17">
        <f t="shared" si="3"/>
        <v>0.14210570182343529</v>
      </c>
      <c r="Y16" s="17">
        <f t="shared" si="3"/>
        <v>7.9561985895425069E-2</v>
      </c>
      <c r="Z16" s="16">
        <v>72.660098522167488</v>
      </c>
      <c r="AA16" s="16">
        <v>76.417004048582996</v>
      </c>
      <c r="AB16" s="17">
        <f t="shared" si="6"/>
        <v>5.1705208261854096E-2</v>
      </c>
      <c r="AC16" s="16">
        <v>70.616113744075832</v>
      </c>
      <c r="AD16" s="16">
        <v>73.086419753086417</v>
      </c>
      <c r="AE16" s="17">
        <f t="shared" si="4"/>
        <v>3.4982185765183527E-2</v>
      </c>
    </row>
    <row r="17" spans="3:31" ht="15" customHeight="1">
      <c r="C17" s="301" t="s">
        <v>92</v>
      </c>
      <c r="D17" s="68" t="s">
        <v>94</v>
      </c>
      <c r="E17" s="16">
        <v>55.802997858672377</v>
      </c>
      <c r="F17" s="16">
        <v>62.772521596051007</v>
      </c>
      <c r="G17" s="16">
        <v>70.539761021837663</v>
      </c>
      <c r="H17" s="17" t="str">
        <f t="shared" si="5"/>
        <v>-</v>
      </c>
      <c r="I17" s="17">
        <f>F17/E17-1</f>
        <v>0.12489514909270216</v>
      </c>
      <c r="J17" s="17">
        <f t="shared" si="0"/>
        <v>0.12373629779873752</v>
      </c>
      <c r="K17" s="16">
        <v>62.189054726368163</v>
      </c>
      <c r="L17" s="16">
        <v>68.698817106460424</v>
      </c>
      <c r="M17" s="16">
        <v>74.716202270381842</v>
      </c>
      <c r="N17" s="17">
        <f t="shared" si="1"/>
        <v>0.10467697907188356</v>
      </c>
      <c r="O17" s="17">
        <f t="shared" si="1"/>
        <v>8.7590811856286699E-2</v>
      </c>
      <c r="P17" s="16">
        <v>59.922178988326849</v>
      </c>
      <c r="Q17" s="16">
        <v>63.660714285714285</v>
      </c>
      <c r="R17" s="16">
        <v>73.968253968253961</v>
      </c>
      <c r="S17" s="17">
        <f t="shared" si="2"/>
        <v>6.2389842300556664E-2</v>
      </c>
      <c r="T17" s="17">
        <f t="shared" si="2"/>
        <v>0.16191366682250274</v>
      </c>
      <c r="U17" s="16">
        <v>61.125062782521347</v>
      </c>
      <c r="V17" s="16">
        <v>69.335274138767588</v>
      </c>
      <c r="W17" s="16">
        <v>75.058548009367684</v>
      </c>
      <c r="X17" s="17">
        <f t="shared" si="3"/>
        <v>0.13431824823571303</v>
      </c>
      <c r="Y17" s="17">
        <f t="shared" si="3"/>
        <v>8.2544908658549909E-2</v>
      </c>
      <c r="Z17" s="16">
        <v>72.540633019674942</v>
      </c>
      <c r="AA17" s="16">
        <v>76.205450733752627</v>
      </c>
      <c r="AB17" s="17">
        <f t="shared" si="6"/>
        <v>5.0520895138641775E-2</v>
      </c>
      <c r="AC17" s="16">
        <v>70.074812967581053</v>
      </c>
      <c r="AD17" s="16">
        <v>72.872340425531917</v>
      </c>
      <c r="AE17" s="17">
        <f t="shared" si="4"/>
        <v>3.9922011054743578E-2</v>
      </c>
    </row>
    <row r="18" spans="3:31" ht="15" customHeight="1">
      <c r="C18" s="301" t="s">
        <v>97</v>
      </c>
      <c r="D18" s="68" t="s">
        <v>94</v>
      </c>
      <c r="E18" s="16">
        <v>60.355029585798817</v>
      </c>
      <c r="F18" s="16">
        <v>63.855421686746986</v>
      </c>
      <c r="G18" s="16">
        <v>75.630252100840337</v>
      </c>
      <c r="H18" s="17" t="str">
        <f t="shared" si="5"/>
        <v>-</v>
      </c>
      <c r="I18" s="17">
        <f t="shared" ref="I18" si="7">F18/E18-1</f>
        <v>5.7996692652964699E-2</v>
      </c>
      <c r="J18" s="17">
        <f t="shared" si="0"/>
        <v>0.18439828761693366</v>
      </c>
      <c r="K18" s="16">
        <v>56.779661016949156</v>
      </c>
      <c r="L18" s="16">
        <v>83.870967741935488</v>
      </c>
      <c r="M18" s="16">
        <v>74.074074074074076</v>
      </c>
      <c r="N18" s="17">
        <f t="shared" si="1"/>
        <v>0.47713047664901298</v>
      </c>
      <c r="O18" s="17">
        <f t="shared" si="1"/>
        <v>-0.11680911680911688</v>
      </c>
      <c r="P18" s="16">
        <v>56.701030927835049</v>
      </c>
      <c r="Q18" s="16">
        <v>80.357142857142861</v>
      </c>
      <c r="R18" s="16">
        <v>78.048780487804876</v>
      </c>
      <c r="S18" s="17">
        <f t="shared" si="2"/>
        <v>0.41720779220779236</v>
      </c>
      <c r="T18" s="17">
        <f t="shared" si="2"/>
        <v>-2.8726287262872741E-2</v>
      </c>
      <c r="U18" s="16">
        <v>59.574468085106382</v>
      </c>
      <c r="V18" s="16">
        <v>77.319587628865975</v>
      </c>
      <c r="W18" s="16">
        <v>79.710144927536234</v>
      </c>
      <c r="X18" s="17">
        <f t="shared" si="3"/>
        <v>0.29786450662739328</v>
      </c>
      <c r="Y18" s="17">
        <f t="shared" si="3"/>
        <v>3.0917874396135359E-2</v>
      </c>
      <c r="Z18" s="16">
        <v>75.510204081632651</v>
      </c>
      <c r="AA18" s="16">
        <v>82.352941176470594</v>
      </c>
      <c r="AB18" s="17">
        <f t="shared" si="6"/>
        <v>9.0620031796502465E-2</v>
      </c>
      <c r="AC18" s="16">
        <v>80.952380952380949</v>
      </c>
      <c r="AD18" s="16">
        <v>75.862068965517238</v>
      </c>
      <c r="AE18" s="17">
        <f t="shared" si="4"/>
        <v>-6.2880324543610588E-2</v>
      </c>
    </row>
    <row r="19" spans="3:31" ht="15" customHeight="1">
      <c r="C19" s="300" t="s">
        <v>83</v>
      </c>
      <c r="D19" s="106">
        <v>46.963562753036399</v>
      </c>
      <c r="E19" s="106">
        <v>53.036437246963565</v>
      </c>
      <c r="F19" s="106">
        <v>58.431372549019606</v>
      </c>
      <c r="G19" s="106">
        <v>68.09210526315789</v>
      </c>
      <c r="H19" s="17">
        <f t="shared" si="5"/>
        <v>0.12931034482758719</v>
      </c>
      <c r="I19" s="17">
        <f t="shared" si="0"/>
        <v>0.10172129920670558</v>
      </c>
      <c r="J19" s="17">
        <f t="shared" si="0"/>
        <v>0.16533468738961488</v>
      </c>
      <c r="K19" s="16">
        <v>52.071005917159766</v>
      </c>
      <c r="L19" s="16">
        <v>63.75</v>
      </c>
      <c r="M19" s="106">
        <v>76.068376068376068</v>
      </c>
      <c r="N19" s="17">
        <f t="shared" si="1"/>
        <v>0.22428977272727257</v>
      </c>
      <c r="O19" s="17">
        <f t="shared" si="1"/>
        <v>0.19322942852354608</v>
      </c>
      <c r="P19" s="16">
        <v>52.348993288590606</v>
      </c>
      <c r="Q19" s="16">
        <v>64.473684210526315</v>
      </c>
      <c r="R19" s="16">
        <v>74.271844660194176</v>
      </c>
      <c r="S19" s="17">
        <f t="shared" si="2"/>
        <v>0.23161268556005399</v>
      </c>
      <c r="T19" s="17">
        <f t="shared" si="2"/>
        <v>0.15197146819893015</v>
      </c>
      <c r="U19" s="16">
        <v>56.542056074766357</v>
      </c>
      <c r="V19" s="16">
        <v>64.485981308411212</v>
      </c>
      <c r="W19" s="16">
        <v>76.450511945392492</v>
      </c>
      <c r="X19" s="17">
        <f t="shared" si="3"/>
        <v>0.14049586776859502</v>
      </c>
      <c r="Y19" s="17">
        <f t="shared" si="3"/>
        <v>0.18553692437057934</v>
      </c>
      <c r="Z19" s="16">
        <v>63.157894736842103</v>
      </c>
      <c r="AA19" s="16">
        <v>80.180180180180187</v>
      </c>
      <c r="AB19" s="17">
        <f t="shared" si="6"/>
        <v>0.26951951951951969</v>
      </c>
      <c r="AC19" s="106">
        <v>64.556962025316452</v>
      </c>
      <c r="AD19" s="106">
        <v>75</v>
      </c>
      <c r="AE19" s="17">
        <f t="shared" si="4"/>
        <v>0.16176470588235303</v>
      </c>
    </row>
    <row r="20" spans="3:31" ht="15" customHeight="1">
      <c r="C20" s="54" t="s">
        <v>170</v>
      </c>
      <c r="D20" s="16">
        <v>57.239057239057203</v>
      </c>
      <c r="E20" s="16">
        <v>61.611374407582936</v>
      </c>
      <c r="F20" s="16">
        <v>72.340425531914889</v>
      </c>
      <c r="G20" s="16">
        <v>67.486338797814213</v>
      </c>
      <c r="H20" s="17">
        <f t="shared" si="5"/>
        <v>7.638695288542019E-2</v>
      </c>
      <c r="I20" s="17">
        <f t="shared" si="0"/>
        <v>0.17414075286415698</v>
      </c>
      <c r="J20" s="17">
        <f t="shared" si="0"/>
        <v>-6.7100610736097632E-2</v>
      </c>
      <c r="K20" s="16">
        <v>68.518518518518519</v>
      </c>
      <c r="L20" s="16">
        <v>73.972602739726028</v>
      </c>
      <c r="M20" s="16">
        <v>68.778280542986423</v>
      </c>
      <c r="N20" s="17">
        <f t="shared" si="1"/>
        <v>7.960014809329885E-2</v>
      </c>
      <c r="O20" s="17">
        <f t="shared" si="1"/>
        <v>-7.0219540807776148E-2</v>
      </c>
      <c r="P20" s="16">
        <v>71.022727272727266</v>
      </c>
      <c r="Q20" s="16">
        <v>71.428571428571431</v>
      </c>
      <c r="R20" s="16">
        <v>71.014492753623188</v>
      </c>
      <c r="S20" s="17">
        <f t="shared" si="2"/>
        <v>5.7142857142857828E-3</v>
      </c>
      <c r="T20" s="17">
        <f t="shared" si="2"/>
        <v>-5.7971014492753659E-3</v>
      </c>
      <c r="U20" s="16">
        <v>71.698113207547166</v>
      </c>
      <c r="V20" s="16">
        <v>68.679245283018872</v>
      </c>
      <c r="W20" s="16">
        <v>70.380434782608702</v>
      </c>
      <c r="X20" s="17">
        <f t="shared" si="3"/>
        <v>-4.2105263157894646E-2</v>
      </c>
      <c r="Y20" s="17">
        <f t="shared" si="3"/>
        <v>2.4770066889632236E-2</v>
      </c>
      <c r="Z20" s="16">
        <v>64.81481481481481</v>
      </c>
      <c r="AA20" s="16">
        <v>69.117647058823536</v>
      </c>
      <c r="AB20" s="17">
        <f t="shared" si="6"/>
        <v>6.6386554621848948E-2</v>
      </c>
      <c r="AC20" s="16">
        <v>71.428571428571431</v>
      </c>
      <c r="AD20" s="16">
        <v>74.193548387096769</v>
      </c>
      <c r="AE20" s="17">
        <f t="shared" si="4"/>
        <v>3.8709677419354716E-2</v>
      </c>
    </row>
    <row r="21" spans="3:31" ht="15" customHeight="1">
      <c r="C21" s="299" t="s">
        <v>84</v>
      </c>
      <c r="D21" s="16">
        <v>58.148148148148103</v>
      </c>
      <c r="E21" s="16">
        <v>54.435483870967744</v>
      </c>
      <c r="F21" s="16">
        <v>62.776025236593057</v>
      </c>
      <c r="G21" s="16">
        <v>65.723270440251568</v>
      </c>
      <c r="H21" s="17">
        <f t="shared" si="5"/>
        <v>-6.3848366550235514E-2</v>
      </c>
      <c r="I21" s="17">
        <f t="shared" si="0"/>
        <v>0.15321883397593172</v>
      </c>
      <c r="J21" s="17">
        <f t="shared" si="0"/>
        <v>4.6948579374861632E-2</v>
      </c>
      <c r="K21" s="16">
        <v>51.515151515151516</v>
      </c>
      <c r="L21" s="16">
        <v>65.816326530612244</v>
      </c>
      <c r="M21" s="16">
        <v>64.86486486486487</v>
      </c>
      <c r="N21" s="17">
        <f t="shared" si="1"/>
        <v>0.27761104441776707</v>
      </c>
      <c r="O21" s="17">
        <f t="shared" si="1"/>
        <v>-1.4456316781898071E-2</v>
      </c>
      <c r="P21" s="16">
        <v>61.744966442953022</v>
      </c>
      <c r="Q21" s="16">
        <v>64.285714285714292</v>
      </c>
      <c r="R21" s="16">
        <v>68.292682926829272</v>
      </c>
      <c r="S21" s="17">
        <f t="shared" si="2"/>
        <v>4.1149068322981375E-2</v>
      </c>
      <c r="T21" s="17">
        <f t="shared" si="2"/>
        <v>6.2330623306233068E-2</v>
      </c>
      <c r="U21" s="16">
        <v>59.73451327433628</v>
      </c>
      <c r="V21" s="16">
        <v>66.350710900473928</v>
      </c>
      <c r="W21" s="16">
        <v>71.485943775100395</v>
      </c>
      <c r="X21" s="17">
        <f t="shared" si="3"/>
        <v>0.11076004914867466</v>
      </c>
      <c r="Y21" s="17">
        <f t="shared" si="3"/>
        <v>7.7395295467584724E-2</v>
      </c>
      <c r="Z21" s="16">
        <v>72</v>
      </c>
      <c r="AA21" s="16">
        <v>76.415094339622641</v>
      </c>
      <c r="AB21" s="17">
        <f t="shared" si="6"/>
        <v>6.1320754716981174E-2</v>
      </c>
      <c r="AC21" s="16">
        <v>63.888888888888886</v>
      </c>
      <c r="AD21" s="16">
        <v>71.05263157894737</v>
      </c>
      <c r="AE21" s="17">
        <f t="shared" si="4"/>
        <v>0.11212814645308922</v>
      </c>
    </row>
    <row r="22" spans="3:31" ht="15" customHeight="1">
      <c r="C22" s="299" t="s">
        <v>96</v>
      </c>
      <c r="D22" s="16">
        <v>52.702702702702702</v>
      </c>
      <c r="E22" s="16">
        <v>54.716981132075475</v>
      </c>
      <c r="F22" s="16">
        <v>61.53846153846154</v>
      </c>
      <c r="G22" s="16">
        <v>64.640883977900558</v>
      </c>
      <c r="H22" s="17">
        <f t="shared" si="5"/>
        <v>3.8219641993227027E-2</v>
      </c>
      <c r="I22" s="17">
        <f t="shared" si="0"/>
        <v>0.12466843501326252</v>
      </c>
      <c r="J22" s="17">
        <f t="shared" si="0"/>
        <v>5.0414364640884113E-2</v>
      </c>
      <c r="K22" s="106">
        <v>50.420168067226889</v>
      </c>
      <c r="L22" s="106">
        <v>62.222222222222221</v>
      </c>
      <c r="M22" s="16">
        <v>66.371681415929203</v>
      </c>
      <c r="N22" s="17">
        <f t="shared" si="1"/>
        <v>0.2340740740740741</v>
      </c>
      <c r="O22" s="17">
        <f t="shared" si="1"/>
        <v>6.6687737041719375E-2</v>
      </c>
      <c r="P22" s="106">
        <v>63.44086021505376</v>
      </c>
      <c r="Q22" s="106">
        <v>66.666666666666671</v>
      </c>
      <c r="R22" s="106">
        <v>70.909090909090907</v>
      </c>
      <c r="S22" s="17">
        <f t="shared" si="2"/>
        <v>5.0847457627118731E-2</v>
      </c>
      <c r="T22" s="17">
        <f t="shared" si="2"/>
        <v>6.3636363636363491E-2</v>
      </c>
      <c r="U22" s="106">
        <v>63.013698630136986</v>
      </c>
      <c r="V22" s="106">
        <v>65.41353383458646</v>
      </c>
      <c r="W22" s="106">
        <v>70.810810810810807</v>
      </c>
      <c r="X22" s="17">
        <f t="shared" si="3"/>
        <v>3.8084341288002532E-2</v>
      </c>
      <c r="Y22" s="17">
        <f t="shared" si="3"/>
        <v>8.251009630319972E-2</v>
      </c>
      <c r="Z22" s="106">
        <v>62.264150943396224</v>
      </c>
      <c r="AA22" s="106">
        <v>72.164948453608247</v>
      </c>
      <c r="AB22" s="17">
        <f t="shared" si="6"/>
        <v>0.15901280849734456</v>
      </c>
      <c r="AC22" s="16">
        <v>60</v>
      </c>
      <c r="AD22" s="16">
        <v>74.074074074074076</v>
      </c>
      <c r="AE22" s="17">
        <f t="shared" si="4"/>
        <v>0.23456790123456783</v>
      </c>
    </row>
    <row r="23" spans="3:31" ht="15" customHeight="1">
      <c r="C23" s="299" t="s">
        <v>91</v>
      </c>
      <c r="D23" s="16">
        <v>45.918367346938801</v>
      </c>
      <c r="E23" s="16">
        <v>47.085201793721971</v>
      </c>
      <c r="F23" s="16">
        <v>50.877192982456137</v>
      </c>
      <c r="G23" s="16">
        <v>63.636363636363633</v>
      </c>
      <c r="H23" s="17">
        <f t="shared" ref="H23" si="8">E23/D23-1</f>
        <v>2.5411061285500081E-2</v>
      </c>
      <c r="I23" s="17">
        <f t="shared" si="0"/>
        <v>8.0534670008354237E-2</v>
      </c>
      <c r="J23" s="17">
        <f t="shared" si="0"/>
        <v>0.2507836990595611</v>
      </c>
      <c r="K23" s="16">
        <v>43.548387096774192</v>
      </c>
      <c r="L23" s="16">
        <v>60</v>
      </c>
      <c r="M23" s="16">
        <v>55.862068965517238</v>
      </c>
      <c r="N23" s="17">
        <f t="shared" si="1"/>
        <v>0.37777777777777777</v>
      </c>
      <c r="O23" s="17">
        <f t="shared" si="1"/>
        <v>-6.8965517241379337E-2</v>
      </c>
      <c r="P23" s="16">
        <v>43.220338983050844</v>
      </c>
      <c r="Q23" s="16">
        <v>58.715596330275233</v>
      </c>
      <c r="R23" s="16">
        <v>55.79710144927536</v>
      </c>
      <c r="S23" s="17">
        <f t="shared" si="2"/>
        <v>0.35851771901421126</v>
      </c>
      <c r="T23" s="17">
        <f t="shared" si="2"/>
        <v>-4.9705615942029047E-2</v>
      </c>
      <c r="U23" s="16">
        <v>48.241206030150757</v>
      </c>
      <c r="V23" s="16">
        <v>63.402061855670105</v>
      </c>
      <c r="W23" s="16">
        <v>63.392857142857146</v>
      </c>
      <c r="X23" s="17">
        <f t="shared" si="3"/>
        <v>0.31427190721649478</v>
      </c>
      <c r="Y23" s="17">
        <f t="shared" si="3"/>
        <v>-1.4518002322883028E-4</v>
      </c>
      <c r="Z23" s="16">
        <v>71</v>
      </c>
      <c r="AA23" s="16">
        <v>71.698113207547166</v>
      </c>
      <c r="AB23" s="17">
        <f t="shared" si="6"/>
        <v>9.8325803879881768E-3</v>
      </c>
      <c r="AC23" s="16">
        <v>56.944444444444443</v>
      </c>
      <c r="AD23" s="16">
        <v>44.615384615384613</v>
      </c>
      <c r="AE23" s="17">
        <f t="shared" si="4"/>
        <v>-0.21651031894934336</v>
      </c>
    </row>
    <row r="24" spans="3:31" ht="15" customHeight="1">
      <c r="C24" s="166" t="s">
        <v>381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spans="3:31" ht="31.5" customHeight="1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3:31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3:31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3:31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3:31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3:3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3:31" ht="36" customHeight="1">
      <c r="C31" s="208" t="s">
        <v>382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</row>
    <row r="32" spans="3:31" ht="15" customHeight="1">
      <c r="C32" s="13"/>
      <c r="D32" s="13">
        <v>2007</v>
      </c>
      <c r="E32" s="13">
        <v>2008</v>
      </c>
      <c r="F32" s="13">
        <v>2009</v>
      </c>
      <c r="G32" s="13">
        <v>2010</v>
      </c>
      <c r="H32" s="14" t="str">
        <f>actualizaciones!H7</f>
        <v>var.08/07</v>
      </c>
      <c r="I32" s="14" t="str">
        <f>actualizaciones!I7</f>
        <v>var.09/08</v>
      </c>
      <c r="J32" s="14" t="str">
        <f>actualizaciones!J7</f>
        <v>var.10/09</v>
      </c>
      <c r="K32" s="14" t="s">
        <v>158</v>
      </c>
      <c r="L32" s="14" t="s">
        <v>159</v>
      </c>
      <c r="M32" s="14" t="s">
        <v>115</v>
      </c>
      <c r="N32" s="14" t="s">
        <v>379</v>
      </c>
      <c r="O32" s="14" t="s">
        <v>380</v>
      </c>
      <c r="P32" s="14" t="str">
        <f>actualizaciones!$N$7</f>
        <v>I semestre 2009</v>
      </c>
      <c r="Q32" s="14" t="str">
        <f>actualizaciones!$O$7</f>
        <v>I semestre 2010</v>
      </c>
      <c r="R32" s="14" t="str">
        <f>actualizaciones!$P$7</f>
        <v>I semestre 2011</v>
      </c>
      <c r="S32" s="14" t="str">
        <f>actualizaciones!$Q$7</f>
        <v>Var. I semestre 10/09</v>
      </c>
      <c r="T32" s="14" t="str">
        <f>actualizaciones!$R$7</f>
        <v>Var. I semestre 11/10</v>
      </c>
      <c r="U32" s="14" t="str">
        <f>actualizaciones!U7</f>
        <v>Ene-Sep 2009</v>
      </c>
      <c r="V32" s="14" t="str">
        <f>actualizaciones!V7</f>
        <v>Ene-Sep 2010</v>
      </c>
      <c r="W32" s="14" t="s">
        <v>51</v>
      </c>
      <c r="X32" s="14" t="str">
        <f>actualizaciones!$W$7</f>
        <v>Var.10/09</v>
      </c>
      <c r="Y32" s="14" t="s">
        <v>114</v>
      </c>
      <c r="Z32" s="14" t="s">
        <v>53</v>
      </c>
      <c r="AA32" s="14" t="s">
        <v>54</v>
      </c>
      <c r="AB32" s="14" t="s">
        <v>114</v>
      </c>
      <c r="AC32" s="14" t="str">
        <f>actualizaciones!Y7</f>
        <v>I trimestre 2010</v>
      </c>
      <c r="AD32" s="14" t="str">
        <f>actualizaciones!Z7</f>
        <v>I trimestre 2011</v>
      </c>
      <c r="AE32" s="14" t="str">
        <f>actualizaciones!AA7</f>
        <v>Var.11/10</v>
      </c>
    </row>
    <row r="33" spans="3:31" ht="15" customHeight="1">
      <c r="C33" s="299" t="s">
        <v>78</v>
      </c>
      <c r="D33" s="16">
        <v>53.479853479853503</v>
      </c>
      <c r="E33" s="16">
        <v>61.754385964912281</v>
      </c>
      <c r="F33" s="16">
        <v>60.553633217993081</v>
      </c>
      <c r="G33" s="16">
        <v>77.31481481481481</v>
      </c>
      <c r="H33" s="17">
        <f>E33/D33-1</f>
        <v>0.15472242249459223</v>
      </c>
      <c r="I33" s="17">
        <f>F33/E33-1</f>
        <v>-1.9444007549543896E-2</v>
      </c>
      <c r="J33" s="17">
        <f>G33/F33-1</f>
        <v>0.2767989417989416</v>
      </c>
      <c r="K33" s="16">
        <v>60.227272727272727</v>
      </c>
      <c r="L33" s="16">
        <v>71.615720524017462</v>
      </c>
      <c r="M33" s="16">
        <v>68.888888888888886</v>
      </c>
      <c r="N33" s="17">
        <f>L33/K33-1</f>
        <v>0.18909120870066731</v>
      </c>
      <c r="O33" s="17">
        <f>M33/L33-1</f>
        <v>-3.8075880758807523E-2</v>
      </c>
      <c r="P33" s="16">
        <v>58.381502890173415</v>
      </c>
      <c r="Q33" s="16">
        <v>79.136690647482013</v>
      </c>
      <c r="R33" s="16">
        <v>69.696969696969703</v>
      </c>
      <c r="S33" s="17">
        <f>Q33/P33-1</f>
        <v>0.35550965168459281</v>
      </c>
      <c r="T33" s="17">
        <f>R33/Q33-1</f>
        <v>-0.11928374655647378</v>
      </c>
      <c r="U33" s="16">
        <v>60.416666666666664</v>
      </c>
      <c r="V33" s="16">
        <v>79.333333333333329</v>
      </c>
      <c r="W33" s="16">
        <v>71.428571428571431</v>
      </c>
      <c r="X33" s="17">
        <f>V33/U33-1</f>
        <v>0.31310344827586212</v>
      </c>
      <c r="Y33" s="17">
        <f>W33/V33-1</f>
        <v>-9.9639855942376898E-2</v>
      </c>
      <c r="Z33" s="16">
        <v>77.777777777777771</v>
      </c>
      <c r="AA33" s="16">
        <v>85.714285714285722</v>
      </c>
      <c r="AB33" s="17">
        <f>IFERROR(AA33/Z33-1,"-")</f>
        <v>0.10204081632653073</v>
      </c>
      <c r="AC33" s="16">
        <v>79.545454545454547</v>
      </c>
      <c r="AD33" s="16">
        <v>64.583333333333343</v>
      </c>
      <c r="AE33" s="17">
        <f>AD33/AC33-1</f>
        <v>-0.18809523809523798</v>
      </c>
    </row>
    <row r="34" spans="3:31" ht="15" customHeight="1">
      <c r="C34" s="299" t="s">
        <v>224</v>
      </c>
      <c r="D34" s="16">
        <v>57.432432432432456</v>
      </c>
      <c r="E34" s="16">
        <v>70.053475935828885</v>
      </c>
      <c r="F34" s="16">
        <v>65.161290322580641</v>
      </c>
      <c r="G34" s="16">
        <v>68.023255813953483</v>
      </c>
      <c r="H34" s="17">
        <f>E34/D34-1</f>
        <v>0.21975463982384369</v>
      </c>
      <c r="I34" s="17">
        <f>F34/E34-1</f>
        <v>-6.9835016005910022E-2</v>
      </c>
      <c r="J34" s="17">
        <f>G34/F34-1</f>
        <v>4.3921252590375381E-2</v>
      </c>
      <c r="K34" s="16">
        <v>60.655737704918032</v>
      </c>
      <c r="L34" s="16">
        <v>59.292035398230091</v>
      </c>
      <c r="M34" s="16">
        <v>60</v>
      </c>
      <c r="N34" s="17">
        <f>L34/K34-1</f>
        <v>-2.2482659650801207E-2</v>
      </c>
      <c r="O34" s="17">
        <f>M34/L34-1</f>
        <v>1.1940298507462588E-2</v>
      </c>
      <c r="P34" s="16">
        <v>65.476190476190482</v>
      </c>
      <c r="Q34" s="16">
        <v>64.15094339622641</v>
      </c>
      <c r="R34" s="16">
        <v>56.060606060606062</v>
      </c>
      <c r="S34" s="17">
        <f>Q34/P34-1</f>
        <v>-2.0240137221269494E-2</v>
      </c>
      <c r="T34" s="17">
        <f>R34/Q34-1</f>
        <v>-0.12611408199643481</v>
      </c>
      <c r="U34" s="16">
        <v>67.857142857142861</v>
      </c>
      <c r="V34" s="16">
        <v>67.391304347826079</v>
      </c>
      <c r="W34" s="16">
        <v>64.583333333333343</v>
      </c>
      <c r="X34" s="17">
        <f>V34/U34-1</f>
        <v>-6.8649885583526027E-3</v>
      </c>
      <c r="Y34" s="17">
        <f>W34/V34-1</f>
        <v>-4.1666666666666408E-2</v>
      </c>
      <c r="Z34" s="16">
        <v>79.591836734693885</v>
      </c>
      <c r="AA34" s="16">
        <v>78.125</v>
      </c>
      <c r="AB34" s="17">
        <f>IFERROR(AA34/Z34-1,"-")</f>
        <v>-1.8429487179487225E-2</v>
      </c>
      <c r="AC34" s="16">
        <v>61.194029850746261</v>
      </c>
      <c r="AD34" s="16">
        <v>44.444444444444443</v>
      </c>
      <c r="AE34" s="17">
        <f>AD34/AC34-1</f>
        <v>-0.27371273712737121</v>
      </c>
    </row>
    <row r="35" spans="3:31" ht="15" customHeight="1">
      <c r="C35" s="299" t="s">
        <v>82</v>
      </c>
      <c r="D35" s="16">
        <v>54.1125541125542</v>
      </c>
      <c r="E35" s="16">
        <v>58.139534883720927</v>
      </c>
      <c r="F35" s="16">
        <v>60.11904761904762</v>
      </c>
      <c r="G35" s="16">
        <v>70.693069306930695</v>
      </c>
      <c r="H35" s="17">
        <f>E35/D35-1</f>
        <v>7.4418604651161013E-2</v>
      </c>
      <c r="I35" s="17">
        <f>F35/E35-1</f>
        <v>3.4047619047619104E-2</v>
      </c>
      <c r="J35" s="17">
        <f>G35/F35-1</f>
        <v>0.17588471718458987</v>
      </c>
      <c r="K35" s="16">
        <v>59.007832898172325</v>
      </c>
      <c r="L35" s="16">
        <v>65.461465271170312</v>
      </c>
      <c r="M35" s="16">
        <v>71.264367816091948</v>
      </c>
      <c r="N35" s="17">
        <f>L35/K35-1</f>
        <v>0.10936907959549691</v>
      </c>
      <c r="O35" s="17">
        <f>M35/L35-1</f>
        <v>8.8646083934776687E-2</v>
      </c>
      <c r="P35" s="16">
        <v>59.565217391304344</v>
      </c>
      <c r="Q35" s="16">
        <v>69.706840390879478</v>
      </c>
      <c r="R35" s="16">
        <v>71.339563862928344</v>
      </c>
      <c r="S35" s="17">
        <f>Q35/P35-1</f>
        <v>0.1702608240804584</v>
      </c>
      <c r="T35" s="17">
        <f>R35/Q35-1</f>
        <v>2.3422715229859836E-2</v>
      </c>
      <c r="U35" s="16">
        <v>60.24759284731774</v>
      </c>
      <c r="V35" s="16">
        <v>70.139968895800934</v>
      </c>
      <c r="W35" s="16">
        <v>71.787296898079774</v>
      </c>
      <c r="X35" s="17">
        <f>V35/U35-1</f>
        <v>0.16419537413806573</v>
      </c>
      <c r="Y35" s="17">
        <f>W35/V35-1</f>
        <v>2.3486295021403425E-2</v>
      </c>
      <c r="Z35" s="16">
        <v>78.048780487804876</v>
      </c>
      <c r="AA35" s="16">
        <v>75.438596491228068</v>
      </c>
      <c r="AB35" s="17">
        <f>IFERROR(AA35/Z35-1,"-")</f>
        <v>-3.3442982456140302E-2</v>
      </c>
      <c r="AC35" s="16">
        <v>69.230769230769226</v>
      </c>
      <c r="AD35" s="16">
        <v>69.07630522088354</v>
      </c>
      <c r="AE35" s="17">
        <f>AD35/AC35-1</f>
        <v>-2.2311468094599052E-3</v>
      </c>
    </row>
    <row r="36" spans="3:31" ht="15" customHeight="1">
      <c r="C36" s="299" t="s">
        <v>79</v>
      </c>
      <c r="D36" s="16">
        <v>58.216292134831434</v>
      </c>
      <c r="E36" s="16">
        <v>61.576100952871485</v>
      </c>
      <c r="F36" s="16">
        <v>62.029587334544509</v>
      </c>
      <c r="G36" s="16">
        <v>65.354129378675538</v>
      </c>
      <c r="H36" s="17">
        <f>E36/D36-1</f>
        <v>5.7712518177189809E-2</v>
      </c>
      <c r="I36" s="17">
        <f>F36/E36-1</f>
        <v>7.3646491845937856E-3</v>
      </c>
      <c r="J36" s="17">
        <f>G36/F36-1</f>
        <v>5.359606902107461E-2</v>
      </c>
      <c r="K36" s="16">
        <v>62.381771281169385</v>
      </c>
      <c r="L36" s="16">
        <v>63.334733305333899</v>
      </c>
      <c r="M36" s="16">
        <v>67.11650922177239</v>
      </c>
      <c r="N36" s="17">
        <f>L36/K36-1</f>
        <v>1.5276289925614472E-2</v>
      </c>
      <c r="O36" s="17">
        <f>M36/L36-1</f>
        <v>5.9710931412732426E-2</v>
      </c>
      <c r="P36" s="16">
        <v>61.358695652173907</v>
      </c>
      <c r="Q36" s="16">
        <v>63.141361256544499</v>
      </c>
      <c r="R36" s="16">
        <v>65.976008724100325</v>
      </c>
      <c r="S36" s="17">
        <f>Q36/P36-1</f>
        <v>2.9053186111974272E-2</v>
      </c>
      <c r="T36" s="17">
        <f>R36/Q36-1</f>
        <v>4.4893670506066519E-2</v>
      </c>
      <c r="U36" s="16">
        <v>61.378320172290017</v>
      </c>
      <c r="V36" s="16">
        <v>63.78116343490305</v>
      </c>
      <c r="W36" s="16">
        <v>68.776223776223773</v>
      </c>
      <c r="X36" s="17">
        <f>V36/U36-1</f>
        <v>3.9148077951110638E-2</v>
      </c>
      <c r="Y36" s="17">
        <f>W36/V36-1</f>
        <v>7.8315604048502907E-2</v>
      </c>
      <c r="Z36" s="16">
        <v>64.263322884012538</v>
      </c>
      <c r="AA36" s="16">
        <v>71.676300578034684</v>
      </c>
      <c r="AB36" s="17">
        <f>IFERROR(AA36/Z36-1,"-")</f>
        <v>0.11535316509234472</v>
      </c>
      <c r="AC36" s="16">
        <v>63.113897596656216</v>
      </c>
      <c r="AD36" s="16">
        <v>63.812785388127857</v>
      </c>
      <c r="AE36" s="17">
        <f>AD36/AC36-1</f>
        <v>1.1073437358251059E-2</v>
      </c>
    </row>
    <row r="37" spans="3:31" ht="15" customHeight="1">
      <c r="C37" s="300" t="s">
        <v>80</v>
      </c>
      <c r="D37" s="106">
        <v>65</v>
      </c>
      <c r="E37" s="106">
        <v>61.233480176211458</v>
      </c>
      <c r="F37" s="106">
        <v>69.158878504672899</v>
      </c>
      <c r="G37" s="106">
        <v>72.72727272727272</v>
      </c>
      <c r="H37" s="17">
        <f>E37/D37-1</f>
        <v>-5.7946458827516034E-2</v>
      </c>
      <c r="I37" s="17">
        <f>F37/E37-1</f>
        <v>0.12942916694681639</v>
      </c>
      <c r="J37" s="17">
        <f>G37/F37-1</f>
        <v>5.1597051597051413E-2</v>
      </c>
      <c r="K37" s="106">
        <v>66.521739130434781</v>
      </c>
      <c r="L37" s="106">
        <v>70.707070707070713</v>
      </c>
      <c r="M37" s="106">
        <v>75.595238095238102</v>
      </c>
      <c r="N37" s="17">
        <f>L37/K37-1</f>
        <v>6.2916749191259003E-2</v>
      </c>
      <c r="O37" s="17">
        <f>M37/L37-1</f>
        <v>6.9132653061224403E-2</v>
      </c>
      <c r="P37" s="106">
        <v>66.942148760330582</v>
      </c>
      <c r="Q37" s="106">
        <v>70.270270270270274</v>
      </c>
      <c r="R37" s="106">
        <v>73.333333333333343</v>
      </c>
      <c r="S37" s="17">
        <f>Q37/P37-1</f>
        <v>4.9716383049716484E-2</v>
      </c>
      <c r="T37" s="17">
        <f>R37/Q37-1</f>
        <v>4.3589743589743657E-2</v>
      </c>
      <c r="U37" s="106">
        <v>67.460317460317455</v>
      </c>
      <c r="V37" s="106">
        <v>70.247933884297524</v>
      </c>
      <c r="W37" s="106">
        <v>74.149659863945573</v>
      </c>
      <c r="X37" s="17">
        <f>V37/U37-1</f>
        <v>4.1322314049586861E-2</v>
      </c>
      <c r="Y37" s="17">
        <f>W37/V37-1</f>
        <v>5.5542216886754536E-2</v>
      </c>
      <c r="Z37" s="106">
        <v>72.72727272727272</v>
      </c>
      <c r="AA37" s="106">
        <v>70</v>
      </c>
      <c r="AB37" s="17">
        <f>IFERROR(AA37/Z37-1,"-")</f>
        <v>-3.7499999999999867E-2</v>
      </c>
      <c r="AC37" s="106">
        <v>67.741935483870975</v>
      </c>
      <c r="AD37" s="106">
        <v>74.257425742574256</v>
      </c>
      <c r="AE37" s="17">
        <f>AD37/AC37-1</f>
        <v>9.6181046676095949E-2</v>
      </c>
    </row>
    <row r="38" spans="3:31" ht="15" customHeight="1">
      <c r="C38" s="300" t="s">
        <v>83</v>
      </c>
      <c r="D38" s="106">
        <v>21.052631578947381</v>
      </c>
      <c r="E38" s="106">
        <v>27.530364372469634</v>
      </c>
      <c r="F38" s="106">
        <v>38.03921568627451</v>
      </c>
      <c r="G38" s="106">
        <v>46.052631578947363</v>
      </c>
      <c r="H38" s="17">
        <f>E38/D38-1</f>
        <v>0.30769230769230682</v>
      </c>
      <c r="I38" s="17">
        <f>F38/E38-1</f>
        <v>0.38171856978085361</v>
      </c>
      <c r="J38" s="17">
        <f>G38/F38-1</f>
        <v>0.21066196418882233</v>
      </c>
      <c r="K38" s="106">
        <v>32.544378698224847</v>
      </c>
      <c r="L38" s="106">
        <v>41.875</v>
      </c>
      <c r="M38" s="106">
        <v>50.427350427350426</v>
      </c>
      <c r="N38" s="17">
        <f>L38/K38-1</f>
        <v>0.2867045454545456</v>
      </c>
      <c r="O38" s="17">
        <f>M38/L38-1</f>
        <v>0.20423523408598032</v>
      </c>
      <c r="P38" s="106">
        <v>30.872483221476511</v>
      </c>
      <c r="Q38" s="106">
        <v>42.763157894736842</v>
      </c>
      <c r="R38" s="106">
        <v>52.427184466019419</v>
      </c>
      <c r="S38" s="17">
        <f>Q38/P38-1</f>
        <v>0.38515446224256289</v>
      </c>
      <c r="T38" s="17">
        <f>R38/Q38-1</f>
        <v>0.22598954443614638</v>
      </c>
      <c r="U38" s="106">
        <v>36.44859813084112</v>
      </c>
      <c r="V38" s="106">
        <v>44.859813084112147</v>
      </c>
      <c r="W38" s="106">
        <v>55.972696245733786</v>
      </c>
      <c r="X38" s="17">
        <f>V38/U38-1</f>
        <v>0.23076923076923084</v>
      </c>
      <c r="Y38" s="17">
        <f>W38/V38-1</f>
        <v>0.24772468714448248</v>
      </c>
      <c r="Z38" s="106">
        <v>47.368421052631582</v>
      </c>
      <c r="AA38" s="106">
        <v>64.864864864864856</v>
      </c>
      <c r="AB38" s="17">
        <f>IFERROR(AA38/Z38-1,"-")</f>
        <v>0.36936936936936915</v>
      </c>
      <c r="AC38" s="106">
        <v>41.77215189873418</v>
      </c>
      <c r="AD38" s="106">
        <v>48.86363636363636</v>
      </c>
      <c r="AE38" s="17">
        <f>AD38/AC38-1</f>
        <v>0.16976584022038543</v>
      </c>
    </row>
    <row r="39" spans="3:31" ht="15" customHeight="1">
      <c r="C39" s="301" t="s">
        <v>97</v>
      </c>
      <c r="D39" s="16">
        <v>0</v>
      </c>
      <c r="E39" s="16">
        <v>41.42011834319527</v>
      </c>
      <c r="F39" s="16">
        <v>42.168674698795179</v>
      </c>
      <c r="G39" s="16">
        <v>56.30252100840336</v>
      </c>
      <c r="H39" s="17" t="str">
        <f>IFERROR(E39/D39-1,"-")</f>
        <v>-</v>
      </c>
      <c r="I39" s="17">
        <f>F39/E39-1</f>
        <v>1.8072289156626287E-2</v>
      </c>
      <c r="J39" s="17">
        <f>G39/F39-1</f>
        <v>0.33517406962785112</v>
      </c>
      <c r="K39" s="16">
        <v>36.440677966101696</v>
      </c>
      <c r="L39" s="16">
        <v>58.064516129032256</v>
      </c>
      <c r="M39" s="16">
        <v>53.703703703703702</v>
      </c>
      <c r="N39" s="17">
        <f>L39/K39-1</f>
        <v>0.59339834958739668</v>
      </c>
      <c r="O39" s="17">
        <f>M39/L39-1</f>
        <v>-7.5102880658436177E-2</v>
      </c>
      <c r="P39" s="16">
        <v>37.113402061855673</v>
      </c>
      <c r="Q39" s="16">
        <v>57.142857142857146</v>
      </c>
      <c r="R39" s="16">
        <v>56.09756097560976</v>
      </c>
      <c r="S39" s="17">
        <f>Q39/P39-1</f>
        <v>0.53968253968253954</v>
      </c>
      <c r="T39" s="17">
        <f>R39/Q39-1</f>
        <v>-1.8292682926829285E-2</v>
      </c>
      <c r="U39" s="16">
        <v>38.297872340425528</v>
      </c>
      <c r="V39" s="16">
        <v>57.731958762886599</v>
      </c>
      <c r="W39" s="16">
        <v>60.869565217391305</v>
      </c>
      <c r="X39" s="17">
        <f>V39/U39-1</f>
        <v>0.50744558991981692</v>
      </c>
      <c r="Y39" s="17">
        <f>W39/V39-1</f>
        <v>5.4347826086956541E-2</v>
      </c>
      <c r="Z39" s="16">
        <v>63.265306122448983</v>
      </c>
      <c r="AA39" s="16">
        <v>64.705882352941174</v>
      </c>
      <c r="AB39" s="17">
        <f>IFERROR(AA39/Z39-1,"-")</f>
        <v>2.2770398481973375E-2</v>
      </c>
      <c r="AC39" s="16">
        <v>42.857142857142861</v>
      </c>
      <c r="AD39" s="16">
        <v>51.724137931034484</v>
      </c>
      <c r="AE39" s="17">
        <f>AD39/AC39-1</f>
        <v>0.2068965517241379</v>
      </c>
    </row>
    <row r="40" spans="3:31" ht="15" customHeight="1">
      <c r="C40" s="299" t="s">
        <v>81</v>
      </c>
      <c r="D40" s="16">
        <v>49.664429530201303</v>
      </c>
      <c r="E40" s="16">
        <v>56.534954407294833</v>
      </c>
      <c r="F40" s="16">
        <v>55.813953488372093</v>
      </c>
      <c r="G40" s="16">
        <v>68.58789625360231</v>
      </c>
      <c r="H40" s="17">
        <f>E40/D40-1</f>
        <v>0.13833894684958614</v>
      </c>
      <c r="I40" s="17">
        <f>F40/E40-1</f>
        <v>-1.275318829707428E-2</v>
      </c>
      <c r="J40" s="17">
        <f>G40/F40-1</f>
        <v>0.22886647454370812</v>
      </c>
      <c r="K40" s="16">
        <v>55.459770114942529</v>
      </c>
      <c r="L40" s="16">
        <v>60.670731707317074</v>
      </c>
      <c r="M40" s="16">
        <v>68.421052631578945</v>
      </c>
      <c r="N40" s="17">
        <f>L40/K40-1</f>
        <v>9.3959307468722386E-2</v>
      </c>
      <c r="O40" s="17">
        <f>M40/L40-1</f>
        <v>0.12774398307326096</v>
      </c>
      <c r="P40" s="16">
        <v>57.213930348258707</v>
      </c>
      <c r="Q40" s="16">
        <v>65.656565656565661</v>
      </c>
      <c r="R40" s="16">
        <v>65.945945945945951</v>
      </c>
      <c r="S40" s="17">
        <f>Q40/P40-1</f>
        <v>0.14756258234519115</v>
      </c>
      <c r="T40" s="17">
        <f>R40/Q40-1</f>
        <v>4.4074844074843966E-3</v>
      </c>
      <c r="U40" s="16">
        <v>57.142857142857146</v>
      </c>
      <c r="V40" s="16">
        <v>66.504854368932044</v>
      </c>
      <c r="W40" s="16">
        <v>66.137566137566139</v>
      </c>
      <c r="X40" s="17">
        <f>V40/U40-1</f>
        <v>0.16383495145631066</v>
      </c>
      <c r="Y40" s="17">
        <f>W40/V40-1</f>
        <v>-5.5227281504653947E-3</v>
      </c>
      <c r="Z40" s="16">
        <v>83.333333333333329</v>
      </c>
      <c r="AA40" s="16">
        <v>60</v>
      </c>
      <c r="AB40" s="17">
        <f>IFERROR(AA40/Z40-1,"-")</f>
        <v>-0.27999999999999992</v>
      </c>
      <c r="AC40" s="16">
        <v>65.463917525773198</v>
      </c>
      <c r="AD40" s="16">
        <v>65.838509316770185</v>
      </c>
      <c r="AE40" s="17">
        <f>AD40/AC40-1</f>
        <v>5.7221108231035878E-3</v>
      </c>
    </row>
    <row r="41" spans="3:31" ht="15" customHeight="1">
      <c r="C41" s="302" t="s">
        <v>88</v>
      </c>
      <c r="D41" s="22">
        <v>40.318181818181799</v>
      </c>
      <c r="E41" s="22">
        <v>43.736363636363635</v>
      </c>
      <c r="F41" s="22">
        <v>47.009090909090908</v>
      </c>
      <c r="G41" s="22">
        <v>52.654545454545456</v>
      </c>
      <c r="H41" s="119">
        <f>E41/D41-1</f>
        <v>8.4780157835400605E-2</v>
      </c>
      <c r="I41" s="119">
        <f>F41/E41-1</f>
        <v>7.4828517979629972E-2</v>
      </c>
      <c r="J41" s="119">
        <f>G41/F41-1</f>
        <v>0.1200928253722684</v>
      </c>
      <c r="K41" s="22">
        <v>47.757847533632287</v>
      </c>
      <c r="L41" s="22">
        <v>52.965910797417031</v>
      </c>
      <c r="M41" s="22">
        <v>56.475321058332042</v>
      </c>
      <c r="N41" s="119">
        <f>L41/K41-1</f>
        <v>0.10905146552338008</v>
      </c>
      <c r="O41" s="119">
        <f>M41/L41-1</f>
        <v>6.6257904529155365E-2</v>
      </c>
      <c r="P41" s="22">
        <v>46.031157270029674</v>
      </c>
      <c r="Q41" s="22">
        <v>51.170938594873689</v>
      </c>
      <c r="R41" s="22">
        <v>55.760542168674704</v>
      </c>
      <c r="S41" s="119">
        <f>Q41/P41-1</f>
        <v>0.11165874658968145</v>
      </c>
      <c r="T41" s="119">
        <f>R41/Q41-1</f>
        <v>8.9691604254857227E-2</v>
      </c>
      <c r="U41" s="22">
        <v>45.026241913828876</v>
      </c>
      <c r="V41" s="22">
        <v>50.928961748633881</v>
      </c>
      <c r="W41" s="22">
        <v>56.390699963095088</v>
      </c>
      <c r="X41" s="119">
        <f>V41/U41-1</f>
        <v>0.13109510329779717</v>
      </c>
      <c r="Y41" s="119">
        <f>W41/V41-1</f>
        <v>0.10724228468309027</v>
      </c>
      <c r="Z41" s="22">
        <v>49.624895804390107</v>
      </c>
      <c r="AA41" s="22">
        <v>57.095800164699419</v>
      </c>
      <c r="AB41" s="119">
        <f>IFERROR(AA41/Z41-1,"-")</f>
        <v>0.15054750723825983</v>
      </c>
      <c r="AC41" s="22">
        <v>54.498269896193769</v>
      </c>
      <c r="AD41" s="22">
        <v>54.932735426008968</v>
      </c>
      <c r="AE41" s="119">
        <f>AD41/AC41-1</f>
        <v>7.9720976581962866E-3</v>
      </c>
    </row>
    <row r="42" spans="3:31" ht="15" customHeight="1">
      <c r="C42" s="299" t="s">
        <v>84</v>
      </c>
      <c r="D42" s="16">
        <v>28.518518518518501</v>
      </c>
      <c r="E42" s="16">
        <v>26.20967741935484</v>
      </c>
      <c r="F42" s="16">
        <v>36.908517350157723</v>
      </c>
      <c r="G42" s="16">
        <v>38.364779874213838</v>
      </c>
      <c r="H42" s="17">
        <f>E42/D42-1</f>
        <v>-8.0959363217427138E-2</v>
      </c>
      <c r="I42" s="17">
        <f>F42/E42-1</f>
        <v>0.40820189274447927</v>
      </c>
      <c r="J42" s="17">
        <f>G42/F42-1</f>
        <v>3.9456001720152845E-2</v>
      </c>
      <c r="K42" s="16">
        <v>27.272727272727273</v>
      </c>
      <c r="L42" s="16">
        <v>41.836734693877546</v>
      </c>
      <c r="M42" s="16">
        <v>43.243243243243242</v>
      </c>
      <c r="N42" s="17">
        <f>L42/K42-1</f>
        <v>0.53401360544217669</v>
      </c>
      <c r="O42" s="17">
        <f>M42/L42-1</f>
        <v>3.3618984838497123E-2</v>
      </c>
      <c r="P42" s="16">
        <v>32.885906040268452</v>
      </c>
      <c r="Q42" s="16">
        <v>36.363636363636367</v>
      </c>
      <c r="R42" s="16">
        <v>48.170731707317074</v>
      </c>
      <c r="S42" s="17">
        <f>Q42/P42-1</f>
        <v>0.10575139146567736</v>
      </c>
      <c r="T42" s="17">
        <f>R42/Q42-1</f>
        <v>0.32469512195121952</v>
      </c>
      <c r="U42" s="16">
        <v>34.070796460176993</v>
      </c>
      <c r="V42" s="16">
        <v>37.440758293838861</v>
      </c>
      <c r="W42" s="16">
        <v>50.602409638554221</v>
      </c>
      <c r="X42" s="17">
        <f>V42/U42-1</f>
        <v>9.8910568104880747E-2</v>
      </c>
      <c r="Y42" s="17">
        <f>W42/V42-1</f>
        <v>0.35153271313100509</v>
      </c>
      <c r="Z42" s="16">
        <v>38.666666666666664</v>
      </c>
      <c r="AA42" s="16">
        <v>56.60377358490566</v>
      </c>
      <c r="AB42" s="17">
        <f>IFERROR(AA42/Z42-1,"-")</f>
        <v>0.46389069616135337</v>
      </c>
      <c r="AC42" s="16">
        <v>43.055555555555557</v>
      </c>
      <c r="AD42" s="16">
        <v>51.315789473684205</v>
      </c>
      <c r="AE42" s="17">
        <f>AD42/AC42-1</f>
        <v>0.19185059422750417</v>
      </c>
    </row>
    <row r="43" spans="3:31" ht="15" customHeight="1">
      <c r="C43" s="299" t="s">
        <v>91</v>
      </c>
      <c r="D43" s="16">
        <v>23.129251700680292</v>
      </c>
      <c r="E43" s="16">
        <v>21.076233183856502</v>
      </c>
      <c r="F43" s="16">
        <v>28.070175438596493</v>
      </c>
      <c r="G43" s="16">
        <v>35.123966942148762</v>
      </c>
      <c r="H43" s="17">
        <f>E43/D43-1</f>
        <v>-8.876285940385209E-2</v>
      </c>
      <c r="I43" s="17">
        <f>F43/E43-1</f>
        <v>0.33184023889511027</v>
      </c>
      <c r="J43" s="17">
        <f>G43/F43-1</f>
        <v>0.2512913223140496</v>
      </c>
      <c r="K43" s="16">
        <v>22.58064516129032</v>
      </c>
      <c r="L43" s="16">
        <v>28.18181818181818</v>
      </c>
      <c r="M43" s="16">
        <v>33.103448275862064</v>
      </c>
      <c r="N43" s="17">
        <f>L43/K43-1</f>
        <v>0.24805194805194808</v>
      </c>
      <c r="O43" s="17">
        <f>M43/L43-1</f>
        <v>0.1746384872080089</v>
      </c>
      <c r="P43" s="16">
        <v>22.881355932203387</v>
      </c>
      <c r="Q43" s="16">
        <v>30.275229357798164</v>
      </c>
      <c r="R43" s="16">
        <v>34.05797101449275</v>
      </c>
      <c r="S43" s="17">
        <f>Q43/P43-1</f>
        <v>0.32313965341488293</v>
      </c>
      <c r="T43" s="17">
        <f>R43/Q43-1</f>
        <v>0.12494510320597274</v>
      </c>
      <c r="U43" s="16">
        <v>26.130653266331656</v>
      </c>
      <c r="V43" s="16">
        <v>36.082474226804123</v>
      </c>
      <c r="W43" s="16">
        <v>42.857142857142854</v>
      </c>
      <c r="X43" s="17">
        <f>V43/U43-1</f>
        <v>0.38084853291038878</v>
      </c>
      <c r="Y43" s="17">
        <f>W43/V43-1</f>
        <v>0.18775510204081636</v>
      </c>
      <c r="Z43" s="16">
        <v>46</v>
      </c>
      <c r="AA43" s="16">
        <v>51.886792452830193</v>
      </c>
      <c r="AB43" s="17">
        <f>IFERROR(AA43/Z43-1,"-")</f>
        <v>0.12797374897456937</v>
      </c>
      <c r="AC43" s="16">
        <v>25</v>
      </c>
      <c r="AD43" s="16">
        <v>24.615384615384617</v>
      </c>
      <c r="AE43" s="17">
        <f>AD43/AC43-1</f>
        <v>-1.538461538461533E-2</v>
      </c>
    </row>
    <row r="44" spans="3:31" ht="15" customHeight="1">
      <c r="C44" s="299" t="s">
        <v>95</v>
      </c>
      <c r="D44" s="16">
        <v>20.86614173228342</v>
      </c>
      <c r="E44" s="16">
        <v>28.634185303514379</v>
      </c>
      <c r="F44" s="16">
        <v>35.849056603773583</v>
      </c>
      <c r="G44" s="16">
        <v>43.637077769049483</v>
      </c>
      <c r="H44" s="17">
        <f>E44/D44-1</f>
        <v>0.37227982397974868</v>
      </c>
      <c r="I44" s="17">
        <f>F44/E44-1</f>
        <v>0.25196705349859205</v>
      </c>
      <c r="J44" s="17">
        <f>G44/F44-1</f>
        <v>0.2172448009261172</v>
      </c>
      <c r="K44" s="16">
        <v>37.310774710596618</v>
      </c>
      <c r="L44" s="16">
        <v>45.564168819982775</v>
      </c>
      <c r="M44" s="16">
        <v>49.560117302052788</v>
      </c>
      <c r="N44" s="17">
        <f>L44/K44-1</f>
        <v>0.22120672040192502</v>
      </c>
      <c r="O44" s="17">
        <f>M44/L44-1</f>
        <v>8.7699360825771011E-2</v>
      </c>
      <c r="P44" s="16">
        <v>35.200000000000003</v>
      </c>
      <c r="Q44" s="16">
        <v>40.39115646258503</v>
      </c>
      <c r="R44" s="16">
        <v>50.101419878296149</v>
      </c>
      <c r="S44" s="17">
        <f>Q44/P44-1</f>
        <v>0.14747603586889291</v>
      </c>
      <c r="T44" s="17">
        <f>R44/Q44-1</f>
        <v>0.24040567951318481</v>
      </c>
      <c r="U44" s="16">
        <v>33.864915572232647</v>
      </c>
      <c r="V44" s="16">
        <v>42.724745134383681</v>
      </c>
      <c r="W44" s="16">
        <v>51.266178953292062</v>
      </c>
      <c r="X44" s="17">
        <f>V44/U44-1</f>
        <v>0.26162266795714695</v>
      </c>
      <c r="Y44" s="17">
        <f>W44/V44-1</f>
        <v>0.19991772430807253</v>
      </c>
      <c r="Z44" s="16">
        <v>43.513957307060757</v>
      </c>
      <c r="AA44" s="16">
        <v>51.821862348178136</v>
      </c>
      <c r="AB44" s="17">
        <f>IFERROR(AA44/Z44-1,"-")</f>
        <v>0.19092506302039558</v>
      </c>
      <c r="AC44" s="16">
        <v>48.341232227488156</v>
      </c>
      <c r="AD44" s="16">
        <v>49.135802469135797</v>
      </c>
      <c r="AE44" s="17">
        <f>AD44/AC44-1</f>
        <v>1.6436698136044425E-2</v>
      </c>
    </row>
    <row r="45" spans="3:31" ht="15" customHeight="1">
      <c r="C45" s="301" t="s">
        <v>92</v>
      </c>
      <c r="D45" s="16">
        <v>0</v>
      </c>
      <c r="E45" s="16">
        <v>27.708779443254819</v>
      </c>
      <c r="F45" s="16">
        <v>35.417523652817771</v>
      </c>
      <c r="G45" s="16">
        <v>43.016069221260821</v>
      </c>
      <c r="H45" s="17" t="str">
        <f>IFERROR(E45/D45-1,"-")</f>
        <v>-</v>
      </c>
      <c r="I45" s="17">
        <f>F45/E45-1</f>
        <v>0.27820583816583455</v>
      </c>
      <c r="J45" s="17">
        <f>G45/F45-1</f>
        <v>0.21454197766417016</v>
      </c>
      <c r="K45" s="16">
        <v>37.412935323383081</v>
      </c>
      <c r="L45" s="16">
        <v>44.858962693357597</v>
      </c>
      <c r="M45" s="16">
        <v>49.329205366357073</v>
      </c>
      <c r="N45" s="17">
        <f>L45/K45-1</f>
        <v>0.19902280603256362</v>
      </c>
      <c r="O45" s="17">
        <f>M45/L45-1</f>
        <v>9.9651048633395911E-2</v>
      </c>
      <c r="P45" s="16">
        <v>35.019455252918291</v>
      </c>
      <c r="Q45" s="16">
        <v>39.553571428571431</v>
      </c>
      <c r="R45" s="16">
        <v>49.841269841269842</v>
      </c>
      <c r="S45" s="17">
        <f>Q45/P45-1</f>
        <v>0.12947420634920626</v>
      </c>
      <c r="T45" s="17">
        <f>R45/Q45-1</f>
        <v>0.26009530975670936</v>
      </c>
      <c r="U45" s="16">
        <v>33.550979407333003</v>
      </c>
      <c r="V45" s="16">
        <v>42.018437651625419</v>
      </c>
      <c r="W45" s="16">
        <v>50.878220140515225</v>
      </c>
      <c r="X45" s="17">
        <f>V45/U45-1</f>
        <v>0.25237588868841621</v>
      </c>
      <c r="Y45" s="17">
        <f>W45/V45-1</f>
        <v>0.21085463867900578</v>
      </c>
      <c r="Z45" s="16">
        <v>42.686056458511544</v>
      </c>
      <c r="AA45" s="16">
        <v>51.362683438155138</v>
      </c>
      <c r="AB45" s="17">
        <f>IFERROR(AA45/Z45-1,"-")</f>
        <v>0.20326607092591908</v>
      </c>
      <c r="AC45" s="16">
        <v>48.628428927680801</v>
      </c>
      <c r="AD45" s="16">
        <v>48.936170212765958</v>
      </c>
      <c r="AE45" s="17">
        <f>AD45/AC45-1</f>
        <v>6.3284233496998521E-3</v>
      </c>
    </row>
    <row r="46" spans="3:31" ht="15" customHeight="1">
      <c r="C46" s="299" t="s">
        <v>85</v>
      </c>
      <c r="D46" s="16">
        <v>52.849740932642504</v>
      </c>
      <c r="E46" s="16">
        <v>53.790613718411549</v>
      </c>
      <c r="F46" s="16">
        <v>58.358662613981764</v>
      </c>
      <c r="G46" s="16">
        <v>66.789667896678964</v>
      </c>
      <c r="H46" s="17">
        <f>E46/D46-1</f>
        <v>1.7802788985630036E-2</v>
      </c>
      <c r="I46" s="17">
        <f>F46/E46-1</f>
        <v>8.4922788192815402E-2</v>
      </c>
      <c r="J46" s="17">
        <f>G46/F46-1</f>
        <v>0.14446878843788435</v>
      </c>
      <c r="K46" s="16">
        <v>56.351791530944624</v>
      </c>
      <c r="L46" s="16">
        <v>62.5</v>
      </c>
      <c r="M46" s="16">
        <v>73.426573426573427</v>
      </c>
      <c r="N46" s="17">
        <f>L46/K46-1</f>
        <v>0.10910404624277459</v>
      </c>
      <c r="O46" s="17">
        <f>M46/L46-1</f>
        <v>0.17482517482517479</v>
      </c>
      <c r="P46" s="16">
        <v>58.46153846153846</v>
      </c>
      <c r="Q46" s="16">
        <v>66.265060240963862</v>
      </c>
      <c r="R46" s="16">
        <v>76.31578947368422</v>
      </c>
      <c r="S46" s="17">
        <f>Q46/P46-1</f>
        <v>0.13348129359543459</v>
      </c>
      <c r="T46" s="17">
        <f>R46/Q46-1</f>
        <v>0.15167464114832541</v>
      </c>
      <c r="U46" s="16">
        <v>58.793969849246231</v>
      </c>
      <c r="V46" s="16">
        <v>66.265060240963862</v>
      </c>
      <c r="W46" s="16">
        <v>75.773195876288653</v>
      </c>
      <c r="X46" s="17">
        <f>V46/U46-1</f>
        <v>0.12707239213263311</v>
      </c>
      <c r="Y46" s="17">
        <f>W46/V46-1</f>
        <v>0.14348641049671951</v>
      </c>
      <c r="Z46" s="16">
        <v>0</v>
      </c>
      <c r="AA46" s="16">
        <v>50</v>
      </c>
      <c r="AB46" s="17" t="str">
        <f>IFERROR(AA46/Z46-1,"-")</f>
        <v>-</v>
      </c>
      <c r="AC46" s="16">
        <v>66.265060240963862</v>
      </c>
      <c r="AD46" s="16">
        <v>72.142857142857139</v>
      </c>
      <c r="AE46" s="17">
        <f>AD46/AC46-1</f>
        <v>8.8701298701298503E-2</v>
      </c>
    </row>
    <row r="47" spans="3:31" ht="15" customHeight="1">
      <c r="C47" s="299" t="s">
        <v>89</v>
      </c>
      <c r="D47" s="16">
        <v>37.209302325581405</v>
      </c>
      <c r="E47" s="16">
        <v>33.5180055401662</v>
      </c>
      <c r="F47" s="16">
        <v>37.56613756613757</v>
      </c>
      <c r="G47" s="16">
        <v>48.148148148148152</v>
      </c>
      <c r="H47" s="17">
        <f>E47/D47-1</f>
        <v>-9.9203601108033612E-2</v>
      </c>
      <c r="I47" s="17">
        <f>F47/E47-1</f>
        <v>0.12077484804757566</v>
      </c>
      <c r="J47" s="17">
        <f>G47/F47-1</f>
        <v>0.28169014084507049</v>
      </c>
      <c r="K47" s="16">
        <v>31.877729257641921</v>
      </c>
      <c r="L47" s="16">
        <v>46.188340807174889</v>
      </c>
      <c r="M47" s="16">
        <v>53.070175438596493</v>
      </c>
      <c r="N47" s="17">
        <f>L47/K47-1</f>
        <v>0.44892192395110264</v>
      </c>
      <c r="O47" s="17">
        <f>M47/L47-1</f>
        <v>0.14899506046670075</v>
      </c>
      <c r="P47" s="16">
        <v>34.254143646408842</v>
      </c>
      <c r="Q47" s="16">
        <v>46.022727272727273</v>
      </c>
      <c r="R47" s="16">
        <v>51.68539325842697</v>
      </c>
      <c r="S47" s="17">
        <f>Q47/P47-1</f>
        <v>0.34356671554252194</v>
      </c>
      <c r="T47" s="17">
        <f>R47/Q47-1</f>
        <v>0.12304064363989453</v>
      </c>
      <c r="U47" s="16">
        <v>36.013986013986013</v>
      </c>
      <c r="V47" s="16">
        <v>46.88644688644689</v>
      </c>
      <c r="W47" s="16">
        <v>48.74551971326165</v>
      </c>
      <c r="X47" s="17">
        <f>V47/U47-1</f>
        <v>0.30189551548774873</v>
      </c>
      <c r="Y47" s="17">
        <f>W47/V47-1</f>
        <v>3.9650537634408511E-2</v>
      </c>
      <c r="Z47" s="16">
        <v>44.715447154471548</v>
      </c>
      <c r="AA47" s="16">
        <v>45.299145299145295</v>
      </c>
      <c r="AB47" s="17">
        <f>IFERROR(AA47/Z47-1,"-")</f>
        <v>1.3053613053612967E-2</v>
      </c>
      <c r="AC47" s="16">
        <v>53.125</v>
      </c>
      <c r="AD47" s="16">
        <v>55.681818181818187</v>
      </c>
      <c r="AE47" s="17">
        <f>AD47/AC47-1</f>
        <v>4.8128342245989497E-2</v>
      </c>
    </row>
    <row r="48" spans="3:31" ht="15" customHeight="1">
      <c r="C48" s="299" t="s">
        <v>170</v>
      </c>
      <c r="D48" s="16">
        <v>26.262626262626281</v>
      </c>
      <c r="E48" s="16">
        <v>30.094786729857816</v>
      </c>
      <c r="F48" s="16">
        <v>38.297872340425535</v>
      </c>
      <c r="G48" s="16">
        <v>38.251366120218577</v>
      </c>
      <c r="H48" s="17">
        <f>E48/D48-1</f>
        <v>0.14591687932920072</v>
      </c>
      <c r="I48" s="17">
        <f>F48/E48-1</f>
        <v>0.27257497068185654</v>
      </c>
      <c r="J48" s="17">
        <f>G48/F48-1</f>
        <v>-1.2143290831816422E-3</v>
      </c>
      <c r="K48" s="16">
        <v>38.271604938271608</v>
      </c>
      <c r="L48" s="16">
        <v>50.684931506849317</v>
      </c>
      <c r="M48" s="16">
        <v>38.009049773755656</v>
      </c>
      <c r="N48" s="17">
        <f>L48/K48-1</f>
        <v>0.32434821034025618</v>
      </c>
      <c r="O48" s="17">
        <f>M48/L48-1</f>
        <v>-0.250091720679956</v>
      </c>
      <c r="P48" s="16">
        <v>34.090909090909093</v>
      </c>
      <c r="Q48" s="16">
        <v>45</v>
      </c>
      <c r="R48" s="16">
        <v>45.410628019323667</v>
      </c>
      <c r="S48" s="17">
        <f>Q48/P48-1</f>
        <v>0.31999999999999984</v>
      </c>
      <c r="T48" s="17">
        <f>R48/Q48-1</f>
        <v>9.1250670960814073E-3</v>
      </c>
      <c r="U48" s="16">
        <v>35.471698113207552</v>
      </c>
      <c r="V48" s="16">
        <v>40</v>
      </c>
      <c r="W48" s="16">
        <v>41.576086956521735</v>
      </c>
      <c r="X48" s="17">
        <f>V48/U48-1</f>
        <v>0.12765957446808507</v>
      </c>
      <c r="Y48" s="17">
        <f>W48/V48-1</f>
        <v>3.9402173913043459E-2</v>
      </c>
      <c r="Z48" s="16">
        <v>32.098765432098766</v>
      </c>
      <c r="AA48" s="16">
        <v>39.705882352941174</v>
      </c>
      <c r="AB48" s="17">
        <f>IFERROR(AA48/Z48-1,"-")</f>
        <v>0.23699095022624417</v>
      </c>
      <c r="AC48" s="16">
        <v>53.968253968253968</v>
      </c>
      <c r="AD48" s="16">
        <v>43.01075268817204</v>
      </c>
      <c r="AE48" s="17">
        <f>AD48/AC48-1</f>
        <v>-0.20303605313092987</v>
      </c>
    </row>
    <row r="49" spans="3:31" ht="15" customHeight="1">
      <c r="C49" s="299" t="s">
        <v>86</v>
      </c>
      <c r="D49" s="16">
        <v>25.774473358116452</v>
      </c>
      <c r="E49" s="16">
        <v>29.215822345593338</v>
      </c>
      <c r="F49" s="16">
        <v>30.349344978165938</v>
      </c>
      <c r="G49" s="16">
        <v>35.855728429985859</v>
      </c>
      <c r="H49" s="17">
        <f>E49/D49-1</f>
        <v>0.13351772273528129</v>
      </c>
      <c r="I49" s="17">
        <f>F49/E49-1</f>
        <v>3.8798244977128693E-2</v>
      </c>
      <c r="J49" s="17">
        <f>G49/F49-1</f>
        <v>0.18143335402399452</v>
      </c>
      <c r="K49" s="16">
        <v>29.803493449781659</v>
      </c>
      <c r="L49" s="16">
        <v>35.010706638115629</v>
      </c>
      <c r="M49" s="16">
        <v>39.624724061810156</v>
      </c>
      <c r="N49" s="17">
        <f>L49/K49-1</f>
        <v>0.17471821540344012</v>
      </c>
      <c r="O49" s="17">
        <f>M49/L49-1</f>
        <v>0.13178875454833916</v>
      </c>
      <c r="P49" s="16">
        <v>28.732394366197184</v>
      </c>
      <c r="Q49" s="16">
        <v>34.48753462603878</v>
      </c>
      <c r="R49" s="16">
        <v>37.589670014347199</v>
      </c>
      <c r="S49" s="17">
        <f>Q49/P49-1</f>
        <v>0.20030145021997714</v>
      </c>
      <c r="T49" s="17">
        <f>R49/Q49-1</f>
        <v>8.9949467885890755E-2</v>
      </c>
      <c r="U49" s="16">
        <v>28.26530612244898</v>
      </c>
      <c r="V49" s="16">
        <v>32.405566600397613</v>
      </c>
      <c r="W49" s="16">
        <v>36.963036963036963</v>
      </c>
      <c r="X49" s="17">
        <f>V49/U49-1</f>
        <v>0.14647852954475304</v>
      </c>
      <c r="Y49" s="17">
        <f>W49/V49-1</f>
        <v>0.14063850260169275</v>
      </c>
      <c r="Z49" s="16">
        <v>29.133858267716533</v>
      </c>
      <c r="AA49" s="16">
        <v>36.246786632390744</v>
      </c>
      <c r="AB49" s="17">
        <f>IFERROR(AA49/Z49-1,"-")</f>
        <v>0.24414646008476337</v>
      </c>
      <c r="AC49" s="16">
        <v>33.333333333333336</v>
      </c>
      <c r="AD49" s="16">
        <v>35.509138381201048</v>
      </c>
      <c r="AE49" s="17">
        <f>AD49/AC49-1</f>
        <v>6.5274151436031325E-2</v>
      </c>
    </row>
    <row r="50" spans="3:31" ht="15" customHeight="1">
      <c r="C50" s="300" t="s">
        <v>90</v>
      </c>
      <c r="D50" s="106">
        <v>33.974358974358999</v>
      </c>
      <c r="E50" s="106">
        <v>30.519480519480517</v>
      </c>
      <c r="F50" s="106">
        <v>33.974358974358978</v>
      </c>
      <c r="G50" s="106">
        <v>43.037974683544306</v>
      </c>
      <c r="H50" s="17">
        <f>E50/D50-1</f>
        <v>-0.10169076206812133</v>
      </c>
      <c r="I50" s="17">
        <f>F50/E50-1</f>
        <v>0.11320240043644314</v>
      </c>
      <c r="J50" s="17">
        <f>G50/F50-1</f>
        <v>0.26677812276092649</v>
      </c>
      <c r="K50" s="106">
        <v>26.744186046511629</v>
      </c>
      <c r="L50" s="106">
        <v>37.234042553191486</v>
      </c>
      <c r="M50" s="106">
        <v>46.534653465346537</v>
      </c>
      <c r="N50" s="17">
        <f>L50/K50-1</f>
        <v>0.39222941720629034</v>
      </c>
      <c r="O50" s="17">
        <f>M50/L50-1</f>
        <v>0.24978783592645004</v>
      </c>
      <c r="P50" s="106">
        <v>32.467532467532465</v>
      </c>
      <c r="Q50" s="106">
        <v>35.064935064935064</v>
      </c>
      <c r="R50" s="106">
        <v>38.095238095238095</v>
      </c>
      <c r="S50" s="17">
        <f>Q50/P50-1</f>
        <v>8.0000000000000071E-2</v>
      </c>
      <c r="T50" s="17">
        <f>R50/Q50-1</f>
        <v>8.6419753086419693E-2</v>
      </c>
      <c r="U50" s="106">
        <v>32.5</v>
      </c>
      <c r="V50" s="106">
        <v>39.285714285714285</v>
      </c>
      <c r="W50" s="106">
        <v>35.833333333333336</v>
      </c>
      <c r="X50" s="17">
        <f>V50/U50-1</f>
        <v>0.20879120879120872</v>
      </c>
      <c r="Y50" s="17">
        <f>W50/V50-1</f>
        <v>-8.7878787878787779E-2</v>
      </c>
      <c r="Z50" s="106">
        <v>44.444444444444443</v>
      </c>
      <c r="AA50" s="106">
        <v>32.692307692307693</v>
      </c>
      <c r="AB50" s="17">
        <f>IFERROR(AA50/Z50-1,"-")</f>
        <v>-0.26442307692307687</v>
      </c>
      <c r="AC50" s="106">
        <v>36.842105263157897</v>
      </c>
      <c r="AD50" s="106">
        <v>39.024390243902438</v>
      </c>
      <c r="AE50" s="17">
        <f>AD50/AC50-1</f>
        <v>5.9233449477351874E-2</v>
      </c>
    </row>
    <row r="51" spans="3:31" ht="15" customHeight="1">
      <c r="C51" s="299" t="s">
        <v>96</v>
      </c>
      <c r="D51" s="16">
        <v>9.4594594594594597</v>
      </c>
      <c r="E51" s="16">
        <v>12.264150943396226</v>
      </c>
      <c r="F51" s="16">
        <v>14.285714285714286</v>
      </c>
      <c r="G51" s="16">
        <v>27.624309392265193</v>
      </c>
      <c r="H51" s="17">
        <f>E51/D51-1</f>
        <v>0.2964959568733152</v>
      </c>
      <c r="I51" s="17">
        <f>F51/E51-1</f>
        <v>0.16483516483516492</v>
      </c>
      <c r="J51" s="17">
        <f>G51/F51-1</f>
        <v>0.93370165745856348</v>
      </c>
      <c r="K51" s="16">
        <v>11.764705882352942</v>
      </c>
      <c r="L51" s="16">
        <v>17.777777777777779</v>
      </c>
      <c r="M51" s="16">
        <v>37.168141592920357</v>
      </c>
      <c r="N51" s="17">
        <f>L51/K51-1</f>
        <v>0.51111111111111107</v>
      </c>
      <c r="O51" s="17">
        <f>M51/L51-1</f>
        <v>1.0907079646017701</v>
      </c>
      <c r="P51" s="16">
        <v>19.35483870967742</v>
      </c>
      <c r="Q51" s="16">
        <v>27.586206896551722</v>
      </c>
      <c r="R51" s="16">
        <v>44.545454545454547</v>
      </c>
      <c r="S51" s="17">
        <f>Q51/P51-1</f>
        <v>0.42528735632183889</v>
      </c>
      <c r="T51" s="17">
        <f>R51/Q51-1</f>
        <v>0.61477272727272747</v>
      </c>
      <c r="U51" s="16">
        <v>15.753424657534246</v>
      </c>
      <c r="V51" s="16">
        <v>27.819548872180448</v>
      </c>
      <c r="W51" s="16">
        <v>37.837837837837839</v>
      </c>
      <c r="X51" s="17">
        <f>V51/U51-1</f>
        <v>0.7659365805818894</v>
      </c>
      <c r="Y51" s="17">
        <f>W51/V51-1</f>
        <v>0.36011687363038725</v>
      </c>
      <c r="Z51" s="16">
        <v>30.188679245283019</v>
      </c>
      <c r="AA51" s="16">
        <v>29.896907216494846</v>
      </c>
      <c r="AB51" s="17">
        <f>IFERROR(AA51/Z51-1,"-")</f>
        <v>-9.6649484536082131E-3</v>
      </c>
      <c r="AC51" s="16">
        <v>17.5</v>
      </c>
      <c r="AD51" s="16">
        <v>48.148148148148152</v>
      </c>
      <c r="AE51" s="17">
        <f>AD51/AC51-1</f>
        <v>1.7513227513227516</v>
      </c>
    </row>
    <row r="52" spans="3:31" ht="15" customHeight="1">
      <c r="C52" s="166" t="s">
        <v>220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</row>
    <row r="53" spans="3:31">
      <c r="AD53"/>
    </row>
    <row r="54" spans="3:31">
      <c r="AD54"/>
    </row>
  </sheetData>
  <sortState ref="C33:AE51">
    <sortCondition descending="1" ref="AA33:AA51"/>
  </sortState>
  <mergeCells count="4">
    <mergeCell ref="C3:AE3"/>
    <mergeCell ref="C24:AE24"/>
    <mergeCell ref="C31:AE31"/>
    <mergeCell ref="C52:AE5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AE54"/>
  <sheetViews>
    <sheetView showGridLines="0" zoomScaleNormal="100" workbookViewId="0"/>
  </sheetViews>
  <sheetFormatPr baseColWidth="10" defaultRowHeight="12.75"/>
  <cols>
    <col min="1" max="2" width="11.42578125" style="241"/>
    <col min="3" max="3" width="50.85546875" style="241" customWidth="1"/>
    <col min="4" max="10" width="9.7109375" style="241" customWidth="1"/>
    <col min="11" max="13" width="10" style="241" hidden="1" customWidth="1"/>
    <col min="14" max="15" width="12.7109375" style="241" hidden="1" customWidth="1"/>
    <col min="16" max="20" width="11.42578125" hidden="1" customWidth="1"/>
    <col min="21" max="28" width="11.28515625" style="241" customWidth="1"/>
    <col min="29" max="31" width="11.42578125" style="241" hidden="1" customWidth="1"/>
    <col min="32" max="16384" width="11.42578125" style="241"/>
  </cols>
  <sheetData>
    <row r="2" spans="3:31" ht="26.25" customHeight="1"/>
    <row r="3" spans="3:31" ht="36" customHeight="1">
      <c r="C3" s="11" t="s">
        <v>383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3:31" ht="38.25">
      <c r="C4" s="1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379</v>
      </c>
      <c r="O4" s="14" t="s">
        <v>380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actualizaciones!$AA$7</f>
        <v>Var.11/10</v>
      </c>
    </row>
    <row r="5" spans="3:31" ht="15" customHeight="1">
      <c r="C5" s="49" t="s">
        <v>384</v>
      </c>
      <c r="D5" s="204">
        <v>53.563636363636398</v>
      </c>
      <c r="E5" s="204">
        <v>54.581818181818178</v>
      </c>
      <c r="F5" s="204">
        <v>51.527272727272724</v>
      </c>
      <c r="G5" s="204">
        <v>52.427272727272729</v>
      </c>
      <c r="H5" s="119">
        <f t="shared" ref="H5:J15" si="0">E5/D5-1</f>
        <v>1.9008825526136475E-2</v>
      </c>
      <c r="I5" s="119">
        <f t="shared" si="0"/>
        <v>-5.5962691538974041E-2</v>
      </c>
      <c r="J5" s="119">
        <f t="shared" si="0"/>
        <v>1.7466478475652858E-2</v>
      </c>
      <c r="K5" s="204">
        <v>48.011958146487295</v>
      </c>
      <c r="L5" s="204">
        <v>47.499624568253495</v>
      </c>
      <c r="M5" s="204">
        <v>49.311465263809374</v>
      </c>
      <c r="N5" s="119">
        <f t="shared" ref="N5" si="1">L5/K5-1</f>
        <v>-1.0670957778281864E-2</v>
      </c>
      <c r="O5" s="119">
        <f>M5/L5-1</f>
        <v>3.8144316129328448E-2</v>
      </c>
      <c r="P5" s="204">
        <v>49.387982195845694</v>
      </c>
      <c r="Q5" s="204">
        <v>50.212059745528308</v>
      </c>
      <c r="R5" s="204">
        <v>53.237951807228917</v>
      </c>
      <c r="S5" s="119">
        <f t="shared" ref="S5:T22" si="2">IFERROR(Q5/P5-1,"-")</f>
        <v>1.6685791017231111E-2</v>
      </c>
      <c r="T5" s="119">
        <f t="shared" si="2"/>
        <v>6.0262257255242035E-2</v>
      </c>
      <c r="U5" s="204">
        <v>53.289393384596607</v>
      </c>
      <c r="V5" s="204">
        <v>54.013357619914999</v>
      </c>
      <c r="W5" s="204">
        <v>57.7807848443843</v>
      </c>
      <c r="X5" s="119">
        <f t="shared" ref="X5:Y22" si="3">IFERROR(V5/U5-1,"-")</f>
        <v>1.3585522171240427E-2</v>
      </c>
      <c r="Y5" s="119">
        <f t="shared" si="3"/>
        <v>6.9749917251584304E-2</v>
      </c>
      <c r="Z5" s="204">
        <v>60.489024729091412</v>
      </c>
      <c r="AA5" s="204">
        <v>65.056272303046939</v>
      </c>
      <c r="AB5" s="119">
        <f t="shared" ref="AB5:AB25" si="4">IFERROR(AA5/Z5-1,"-")</f>
        <v>7.5505392828047579E-2</v>
      </c>
      <c r="AC5" s="204">
        <v>47.889273356401382</v>
      </c>
      <c r="AD5" s="204">
        <v>49.327354260089685</v>
      </c>
      <c r="AE5" s="119">
        <f t="shared" ref="AE5:AE15" si="5">AD5/AC5-1</f>
        <v>3.0029290546670584E-2</v>
      </c>
    </row>
    <row r="6" spans="3:31" ht="15" customHeight="1">
      <c r="C6" s="205" t="s">
        <v>234</v>
      </c>
      <c r="D6" s="303">
        <v>29.845454545454501</v>
      </c>
      <c r="E6" s="303">
        <v>30.118181818181817</v>
      </c>
      <c r="F6" s="303">
        <v>27.681818181818183</v>
      </c>
      <c r="G6" s="303">
        <v>28.936363636363637</v>
      </c>
      <c r="H6" s="17">
        <f>E6/D6-1</f>
        <v>9.1379835516309793E-3</v>
      </c>
      <c r="I6" s="17">
        <f>F6/E6-1</f>
        <v>-8.089345004527615E-2</v>
      </c>
      <c r="J6" s="17">
        <f>G6/F6-1</f>
        <v>4.5320197044334876E-2</v>
      </c>
      <c r="K6" s="303">
        <v>22.376681614349774</v>
      </c>
      <c r="L6" s="303">
        <v>22.19552485358162</v>
      </c>
      <c r="M6" s="303">
        <v>25.514466965805354</v>
      </c>
      <c r="N6" s="17">
        <f>IFERROR(L6/K6-1,"-")</f>
        <v>-8.0957830964525357E-3</v>
      </c>
      <c r="O6" s="17">
        <f>IFERROR(M6/L6-1,"-")</f>
        <v>0.14953204008997178</v>
      </c>
      <c r="P6" s="303">
        <v>24.03560830860534</v>
      </c>
      <c r="Q6" s="303">
        <v>25.68688917573299</v>
      </c>
      <c r="R6" s="303">
        <v>30.082831325301203</v>
      </c>
      <c r="S6" s="17">
        <f>IFERROR(Q6/P6-1,"-")</f>
        <v>6.870143854592814E-2</v>
      </c>
      <c r="T6" s="17">
        <f>IFERROR(R6/Q6-1,"-")</f>
        <v>0.1711356373087467</v>
      </c>
      <c r="U6" s="303">
        <v>29.403149029659467</v>
      </c>
      <c r="V6" s="303">
        <v>30.528233151183972</v>
      </c>
      <c r="W6" s="303">
        <v>35.650141468815356</v>
      </c>
      <c r="X6" s="17">
        <f>IFERROR(V6/U6-1,"-")</f>
        <v>3.826406894001777E-2</v>
      </c>
      <c r="Y6" s="17">
        <f>IFERROR(W6/V6-1,"-")</f>
        <v>0.16777611374580137</v>
      </c>
      <c r="Z6" s="303">
        <v>39.53876076687969</v>
      </c>
      <c r="AA6" s="303">
        <v>45.127642053252814</v>
      </c>
      <c r="AB6" s="17">
        <f>IFERROR(AA6/Z6-1,"-")</f>
        <v>0.14135195888725849</v>
      </c>
      <c r="AC6" s="303">
        <v>20.588235294117649</v>
      </c>
      <c r="AD6" s="303">
        <v>24.850523168908818</v>
      </c>
      <c r="AE6" s="17">
        <f>AD6/AC6-1</f>
        <v>0.20702541106128547</v>
      </c>
    </row>
    <row r="7" spans="3:31" ht="15" customHeight="1">
      <c r="C7" s="205" t="s">
        <v>237</v>
      </c>
      <c r="D7" s="303">
        <v>13.1</v>
      </c>
      <c r="E7" s="303">
        <v>13.345454545454546</v>
      </c>
      <c r="F7" s="303">
        <v>11.372727272727273</v>
      </c>
      <c r="G7" s="303">
        <v>10.836363636363636</v>
      </c>
      <c r="H7" s="17">
        <f>E7/D7-1</f>
        <v>1.8736988202637139E-2</v>
      </c>
      <c r="I7" s="17">
        <f>F7/E7-1</f>
        <v>-0.14782016348773841</v>
      </c>
      <c r="J7" s="17">
        <f>G7/F7-1</f>
        <v>-4.7162270183852995E-2</v>
      </c>
      <c r="K7" s="303">
        <v>9.1928251121076237</v>
      </c>
      <c r="L7" s="303">
        <v>8.7250337888571856</v>
      </c>
      <c r="M7" s="303">
        <v>8.8349063902212599</v>
      </c>
      <c r="N7" s="17">
        <f>IFERROR(L7/K7-1,"-")</f>
        <v>-5.0886568334072013E-2</v>
      </c>
      <c r="O7" s="17">
        <f>IFERROR(M7/L7-1,"-")</f>
        <v>1.2592799526391918E-2</v>
      </c>
      <c r="P7" s="303">
        <v>9.5882789317507413</v>
      </c>
      <c r="Q7" s="303">
        <v>9.4412686704775961</v>
      </c>
      <c r="R7" s="303">
        <v>10.9375</v>
      </c>
      <c r="S7" s="17">
        <f>IFERROR(Q7/P7-1,"-")</f>
        <v>-1.5332288757926471E-2</v>
      </c>
      <c r="T7" s="17">
        <f>IFERROR(R7/Q7-1,"-")</f>
        <v>0.158477783203125</v>
      </c>
      <c r="U7" s="303">
        <v>11.827169534968876</v>
      </c>
      <c r="V7" s="303">
        <v>11.657559198542804</v>
      </c>
      <c r="W7" s="303">
        <v>13.052035920777463</v>
      </c>
      <c r="X7" s="17">
        <f>IFERROR(V7/U7-1,"-")</f>
        <v>-1.4340737733114617E-2</v>
      </c>
      <c r="Y7" s="17">
        <f>IFERROR(W7/V7-1,"-")</f>
        <v>0.11961995632919176</v>
      </c>
      <c r="Z7" s="303">
        <v>15.809947207557656</v>
      </c>
      <c r="AA7" s="303">
        <v>16.991490529783146</v>
      </c>
      <c r="AB7" s="17">
        <f>IFERROR(AA7/Z7-1,"-")</f>
        <v>7.4734172525299458E-2</v>
      </c>
      <c r="AC7" s="303">
        <v>7.0588235294117645</v>
      </c>
      <c r="AD7" s="303">
        <v>9.1928251121076237</v>
      </c>
      <c r="AE7" s="17">
        <f>AD7/AC7-1</f>
        <v>0.30231689088191338</v>
      </c>
    </row>
    <row r="8" spans="3:31" ht="15" customHeight="1">
      <c r="C8" s="205" t="s">
        <v>244</v>
      </c>
      <c r="D8" s="303">
        <v>12.072727272727301</v>
      </c>
      <c r="E8" s="303">
        <v>13.50909090909091</v>
      </c>
      <c r="F8" s="303">
        <v>13.4</v>
      </c>
      <c r="G8" s="303">
        <v>12.618181818181819</v>
      </c>
      <c r="H8" s="17">
        <f>E8/D8-1</f>
        <v>0.11897590361445531</v>
      </c>
      <c r="I8" s="17">
        <f>F8/E8-1</f>
        <v>-8.0753701211305762E-3</v>
      </c>
      <c r="J8" s="17">
        <f>G8/F8-1</f>
        <v>-5.8344640434192629E-2</v>
      </c>
      <c r="K8" s="303">
        <v>15.874439461883409</v>
      </c>
      <c r="L8" s="303">
        <v>14.746959002853281</v>
      </c>
      <c r="M8" s="303">
        <v>13.925421630821599</v>
      </c>
      <c r="N8" s="17">
        <f>IFERROR(L8/K8-1,"-")</f>
        <v>-7.1024898972801842E-2</v>
      </c>
      <c r="O8" s="17">
        <f>IFERROR(M8/L8-1,"-")</f>
        <v>-5.5708934423207346E-2</v>
      </c>
      <c r="P8" s="303">
        <v>14.781157270029674</v>
      </c>
      <c r="Q8" s="303">
        <v>13.627143647427623</v>
      </c>
      <c r="R8" s="303">
        <v>13.121234939759036</v>
      </c>
      <c r="S8" s="17">
        <f>IFERROR(Q8/P8-1,"-")</f>
        <v>-7.8073293012173917E-2</v>
      </c>
      <c r="T8" s="17">
        <f>IFERROR(R8/Q8-1,"-")</f>
        <v>-3.7125073365179229E-2</v>
      </c>
      <c r="U8" s="303">
        <v>13.194190162333699</v>
      </c>
      <c r="V8" s="303">
        <v>12.155434122647238</v>
      </c>
      <c r="W8" s="303">
        <v>12.461557387132489</v>
      </c>
      <c r="X8" s="17">
        <f>IFERROR(V8/U8-1,"-")</f>
        <v>-7.8728290778456778E-2</v>
      </c>
      <c r="Y8" s="17">
        <f>IFERROR(W8/V8-1,"-")</f>
        <v>2.5184066763596746E-2</v>
      </c>
      <c r="Z8" s="303">
        <v>9.1692136704640177</v>
      </c>
      <c r="AA8" s="303">
        <v>10.925061762283832</v>
      </c>
      <c r="AB8" s="17">
        <f>IFERROR(AA8/Z8-1,"-")</f>
        <v>0.19149385704422772</v>
      </c>
      <c r="AC8" s="303">
        <v>16.020761245674741</v>
      </c>
      <c r="AD8" s="303">
        <v>13.751868460388639</v>
      </c>
      <c r="AE8" s="17">
        <f>AD8/AC8-1</f>
        <v>-0.14162203346602231</v>
      </c>
    </row>
    <row r="9" spans="3:31" ht="15" customHeight="1">
      <c r="C9" s="205" t="s">
        <v>236</v>
      </c>
      <c r="D9" s="303">
        <v>5.3818181818181801</v>
      </c>
      <c r="E9" s="303">
        <v>5.5181818181818185</v>
      </c>
      <c r="F9" s="303">
        <v>4.9636363636363638</v>
      </c>
      <c r="G9" s="303">
        <v>5.5454545454545459</v>
      </c>
      <c r="H9" s="17">
        <f>E9/D9-1</f>
        <v>2.5337837837838162E-2</v>
      </c>
      <c r="I9" s="17">
        <f>F9/E9-1</f>
        <v>-0.10049423393739709</v>
      </c>
      <c r="J9" s="17">
        <f>G9/F9-1</f>
        <v>0.11721611721611724</v>
      </c>
      <c r="K9" s="303">
        <v>4.7234678624813151</v>
      </c>
      <c r="L9" s="303">
        <v>4.9106472443309803</v>
      </c>
      <c r="M9" s="303">
        <v>6.4521120222806747</v>
      </c>
      <c r="N9" s="17">
        <f>IFERROR(L9/K9-1,"-")</f>
        <v>3.9627533689058803E-2</v>
      </c>
      <c r="O9" s="17">
        <f>IFERROR(M9/L9-1,"-")</f>
        <v>0.31390256747299738</v>
      </c>
      <c r="P9" s="303">
        <v>4.525222551928783</v>
      </c>
      <c r="Q9" s="303">
        <v>4.8128342245989302</v>
      </c>
      <c r="R9" s="303">
        <v>6.4006024096385543</v>
      </c>
      <c r="S9" s="17">
        <f>IFERROR(Q9/P9-1,"-")</f>
        <v>6.3557464714648848E-2</v>
      </c>
      <c r="T9" s="17">
        <f>IFERROR(R9/Q9-1,"-")</f>
        <v>0.32990294511378848</v>
      </c>
      <c r="U9" s="303">
        <v>5.0408885634077869</v>
      </c>
      <c r="V9" s="303">
        <v>5.3066180935033396</v>
      </c>
      <c r="W9" s="303">
        <v>6.4337556895067047</v>
      </c>
      <c r="X9" s="17">
        <f>IFERROR(V9/U9-1,"-")</f>
        <v>5.271481937222422E-2</v>
      </c>
      <c r="Y9" s="17">
        <f>IFERROR(W9/V9-1,"-")</f>
        <v>0.21240224492191562</v>
      </c>
      <c r="Z9" s="303">
        <v>5.8071686579605446</v>
      </c>
      <c r="AA9" s="303">
        <v>6.2860279989020036</v>
      </c>
      <c r="AB9" s="17">
        <f>IFERROR(AA9/Z9-1,"-")</f>
        <v>8.2460036748722931E-2</v>
      </c>
      <c r="AC9" s="303">
        <v>4.7058823529411766</v>
      </c>
      <c r="AD9" s="303">
        <v>6.4648729446935729</v>
      </c>
      <c r="AE9" s="17">
        <f>AD9/AC9-1</f>
        <v>0.37378550074738426</v>
      </c>
    </row>
    <row r="10" spans="3:31" ht="15" customHeight="1">
      <c r="C10" s="205" t="s">
        <v>242</v>
      </c>
      <c r="D10" s="303">
        <v>5.3636363636363598</v>
      </c>
      <c r="E10" s="303">
        <v>5.7727272727272725</v>
      </c>
      <c r="F10" s="303">
        <v>5.2181818181818178</v>
      </c>
      <c r="G10" s="303">
        <v>5.290909090909091</v>
      </c>
      <c r="H10" s="17">
        <f>E10/D10-1</f>
        <v>7.6271186440678651E-2</v>
      </c>
      <c r="I10" s="17">
        <f>F10/E10-1</f>
        <v>-9.6062992125984237E-2</v>
      </c>
      <c r="J10" s="17">
        <f>G10/F10-1</f>
        <v>1.3937282229965264E-2</v>
      </c>
      <c r="K10" s="303">
        <v>5.5904334828101643</v>
      </c>
      <c r="L10" s="303">
        <v>4.5051809581018167</v>
      </c>
      <c r="M10" s="303">
        <v>5.4928051988240751</v>
      </c>
      <c r="N10" s="17">
        <f>IFERROR(L10/K10-1,"-")</f>
        <v>-0.19412672166574452</v>
      </c>
      <c r="O10" s="17">
        <f>IFERROR(M10/L10-1,"-")</f>
        <v>0.21921966063231735</v>
      </c>
      <c r="P10" s="303">
        <v>5.6194362017804158</v>
      </c>
      <c r="Q10" s="303">
        <v>4.9050341139590632</v>
      </c>
      <c r="R10" s="303">
        <v>5.5158132530120483</v>
      </c>
      <c r="S10" s="17">
        <f>IFERROR(Q10/P10-1,"-")</f>
        <v>-0.12713056295487568</v>
      </c>
      <c r="T10" s="17">
        <f>IFERROR(R10/Q10-1,"-")</f>
        <v>0.12452087485279462</v>
      </c>
      <c r="U10" s="303">
        <v>5.6267545465641398</v>
      </c>
      <c r="V10" s="303">
        <v>5.3066180935033396</v>
      </c>
      <c r="W10" s="303">
        <v>5.7817689752737111</v>
      </c>
      <c r="X10" s="17">
        <f>IFERROR(V10/U10-1,"-")</f>
        <v>-5.6895400432258936E-2</v>
      </c>
      <c r="Y10" s="17">
        <f>IFERROR(W10/V10-1,"-")</f>
        <v>8.9539302319885827E-2</v>
      </c>
      <c r="Z10" s="303">
        <v>5.7238121700472355</v>
      </c>
      <c r="AA10" s="303">
        <v>5.8468295360966236</v>
      </c>
      <c r="AB10" s="17">
        <f>IFERROR(AA10/Z10-1,"-")</f>
        <v>2.1492208757851738E-2</v>
      </c>
      <c r="AC10" s="303">
        <v>4.9826989619377162</v>
      </c>
      <c r="AD10" s="303">
        <v>5.9043348281016446</v>
      </c>
      <c r="AE10" s="17">
        <f>AD10/AC10-1</f>
        <v>0.18496719813984397</v>
      </c>
    </row>
    <row r="11" spans="3:31" ht="15" customHeight="1">
      <c r="C11" s="205" t="s">
        <v>233</v>
      </c>
      <c r="D11" s="303">
        <v>6.8090909090909104</v>
      </c>
      <c r="E11" s="303">
        <v>6.0363636363636362</v>
      </c>
      <c r="F11" s="303">
        <v>5.8636363636363633</v>
      </c>
      <c r="G11" s="303">
        <v>5.663636363636364</v>
      </c>
      <c r="H11" s="17">
        <f>E11/D11-1</f>
        <v>-0.11348464619492682</v>
      </c>
      <c r="I11" s="17">
        <f>F11/E11-1</f>
        <v>-2.8614457831325324E-2</v>
      </c>
      <c r="J11" s="17">
        <f>G11/F11-1</f>
        <v>-3.4108527131782806E-2</v>
      </c>
      <c r="K11" s="303">
        <v>4.9028400597907327</v>
      </c>
      <c r="L11" s="303">
        <v>5.6314761976272711</v>
      </c>
      <c r="M11" s="303">
        <v>5.1214606220021661</v>
      </c>
      <c r="N11" s="17">
        <f>IFERROR(L11/K11-1,"-")</f>
        <v>0.14861511469897692</v>
      </c>
      <c r="O11" s="17">
        <f>IFERROR(M11/L11-1,"-")</f>
        <v>-9.0565165815668647E-2</v>
      </c>
      <c r="P11" s="303">
        <v>5.6008902077151337</v>
      </c>
      <c r="Q11" s="303">
        <v>6.0851926977687629</v>
      </c>
      <c r="R11" s="303">
        <v>5.0828313253012052</v>
      </c>
      <c r="S11" s="17">
        <f>IFERROR(Q11/P11-1,"-")</f>
        <v>8.6468841932753948E-2</v>
      </c>
      <c r="T11" s="17">
        <f>IFERROR(R11/Q11-1,"-")</f>
        <v>-0.16472138554216864</v>
      </c>
      <c r="U11" s="303">
        <v>6.0783595752471626</v>
      </c>
      <c r="V11" s="303">
        <v>5.9502125075895567</v>
      </c>
      <c r="W11" s="303">
        <v>5.4373231639808095</v>
      </c>
      <c r="X11" s="17">
        <f>IFERROR(V11/U11-1,"-")</f>
        <v>-2.1082508540537503E-2</v>
      </c>
      <c r="Y11" s="17">
        <f>IFERROR(W11/V11-1,"-")</f>
        <v>-8.6196811114653715E-2</v>
      </c>
      <c r="Z11" s="303">
        <v>5.8349541539316476</v>
      </c>
      <c r="AA11" s="303">
        <v>5.7370299203952788</v>
      </c>
      <c r="AB11" s="17">
        <f>IFERROR(AA11/Z11-1,"-")</f>
        <v>-1.6782348404637659E-2</v>
      </c>
      <c r="AC11" s="303">
        <v>5.6747404844290656</v>
      </c>
      <c r="AD11" s="303">
        <v>5.0448430493273539</v>
      </c>
      <c r="AE11" s="17">
        <f>AD11/AC11-1</f>
        <v>-0.11100021874658217</v>
      </c>
    </row>
    <row r="12" spans="3:31" ht="15" customHeight="1">
      <c r="C12" s="205" t="s">
        <v>241</v>
      </c>
      <c r="D12" s="303">
        <v>5.1818181818181799</v>
      </c>
      <c r="E12" s="303">
        <v>4.8818181818181818</v>
      </c>
      <c r="F12" s="303">
        <v>4.4363636363636365</v>
      </c>
      <c r="G12" s="303">
        <v>4.5181818181818185</v>
      </c>
      <c r="H12" s="17">
        <f>E12/D12-1</f>
        <v>-5.7894736842104888E-2</v>
      </c>
      <c r="I12" s="17">
        <f>F12/E12-1</f>
        <v>-9.1247672253258805E-2</v>
      </c>
      <c r="J12" s="17">
        <f>G12/F12-1</f>
        <v>1.8442622950819665E-2</v>
      </c>
      <c r="K12" s="303">
        <v>4.9327354260089686</v>
      </c>
      <c r="L12" s="303">
        <v>4.2649046403363871</v>
      </c>
      <c r="M12" s="303">
        <v>4.3168807055546958</v>
      </c>
      <c r="N12" s="17">
        <f>IFERROR(L12/K12-1,"-")</f>
        <v>-0.1353875138227143</v>
      </c>
      <c r="O12" s="17">
        <f>IFERROR(M12/L12-1,"-")</f>
        <v>1.2186923179180242E-2</v>
      </c>
      <c r="P12" s="303">
        <v>5.7307121661721068</v>
      </c>
      <c r="Q12" s="303">
        <v>5.2000737599114881</v>
      </c>
      <c r="R12" s="303">
        <v>5.1957831325301207</v>
      </c>
      <c r="S12" s="17">
        <f>IFERROR(Q12/P12-1,"-")</f>
        <v>-9.2595543254280099E-2</v>
      </c>
      <c r="T12" s="17">
        <f>IFERROR(R12/Q12-1,"-")</f>
        <v>-8.2510894642395805E-4</v>
      </c>
      <c r="U12" s="303">
        <v>5.0652996460393016</v>
      </c>
      <c r="V12" s="303">
        <v>5.1001821493624773</v>
      </c>
      <c r="W12" s="303">
        <v>4.7853364497478168</v>
      </c>
      <c r="X12" s="17">
        <f>IFERROR(V12/U12-1,"-")</f>
        <v>6.8865626440186567E-3</v>
      </c>
      <c r="Y12" s="17">
        <f>IFERROR(W12/V12-1,"-")</f>
        <v>-6.1732246103017308E-2</v>
      </c>
      <c r="Z12" s="303">
        <v>4.834676298971937</v>
      </c>
      <c r="AA12" s="303">
        <v>4.5292341476804827</v>
      </c>
      <c r="AB12" s="17">
        <f>IFERROR(AA12/Z12-1,"-")</f>
        <v>-6.3177373706778339E-2</v>
      </c>
      <c r="AC12" s="303">
        <v>6.5051903114186853</v>
      </c>
      <c r="AD12" s="303">
        <v>6.3527653213751867</v>
      </c>
      <c r="AE12" s="17">
        <f>AD12/AC12-1</f>
        <v>-2.3431288363069736E-2</v>
      </c>
    </row>
    <row r="13" spans="3:31" ht="15" customHeight="1">
      <c r="C13" s="205" t="s">
        <v>235</v>
      </c>
      <c r="D13" s="303">
        <v>2.28181818181818</v>
      </c>
      <c r="E13" s="303">
        <v>2.2363636363636363</v>
      </c>
      <c r="F13" s="303">
        <v>2.0909090909090908</v>
      </c>
      <c r="G13" s="303">
        <v>1.9090909090909092</v>
      </c>
      <c r="H13" s="17">
        <f>E13/D13-1</f>
        <v>-1.9920318725098807E-2</v>
      </c>
      <c r="I13" s="17">
        <f>F13/E13-1</f>
        <v>-6.5040650406504086E-2</v>
      </c>
      <c r="J13" s="17">
        <f>G13/F13-1</f>
        <v>-8.6956521739130377E-2</v>
      </c>
      <c r="K13" s="303">
        <v>1.8535127055306428</v>
      </c>
      <c r="L13" s="303">
        <v>1.6068478750563147</v>
      </c>
      <c r="M13" s="303">
        <v>1.4234875444839858</v>
      </c>
      <c r="N13" s="17">
        <f>IFERROR(L13/K13-1,"-")</f>
        <v>-0.13307965450590775</v>
      </c>
      <c r="O13" s="17">
        <f>IFERROR(M13/L13-1,"-")</f>
        <v>-0.11411181694216244</v>
      </c>
      <c r="P13" s="303">
        <v>1.7804154302670623</v>
      </c>
      <c r="Q13" s="303">
        <v>1.6595980084823898</v>
      </c>
      <c r="R13" s="303">
        <v>1.7319277108433735</v>
      </c>
      <c r="S13" s="17">
        <f>IFERROR(Q13/P13-1,"-")</f>
        <v>-6.7859118569057686E-2</v>
      </c>
      <c r="T13" s="17">
        <f>IFERROR(R13/Q13-1,"-")</f>
        <v>4.3582663989290449E-2</v>
      </c>
      <c r="U13" s="303">
        <v>2.1603808128890516</v>
      </c>
      <c r="V13" s="303">
        <v>1.955069823922283</v>
      </c>
      <c r="W13" s="303">
        <v>2.1158814122278264</v>
      </c>
      <c r="X13" s="17">
        <f>IFERROR(V13/U13-1,"-")</f>
        <v>-9.5034628960719458E-2</v>
      </c>
      <c r="Y13" s="17">
        <f>IFERROR(W13/V13-1,"-")</f>
        <v>8.2253629173673959E-2</v>
      </c>
      <c r="Z13" s="303">
        <v>2.5006946373992776</v>
      </c>
      <c r="AA13" s="303">
        <v>3.0194894317869889</v>
      </c>
      <c r="AB13" s="17">
        <f>IFERROR(AA13/Z13-1,"-")</f>
        <v>0.20746027388904142</v>
      </c>
      <c r="AC13" s="303">
        <v>1.2110726643598615</v>
      </c>
      <c r="AD13" s="303">
        <v>1.2331838565022422</v>
      </c>
      <c r="AE13" s="17">
        <f>AD13/AC13-1</f>
        <v>1.825752722613716E-2</v>
      </c>
    </row>
    <row r="14" spans="3:31" ht="15" customHeight="1">
      <c r="C14" s="205" t="s">
        <v>232</v>
      </c>
      <c r="D14" s="303">
        <v>2.5636363636363599</v>
      </c>
      <c r="E14" s="303">
        <v>2.5</v>
      </c>
      <c r="F14" s="303">
        <v>1.8818181818181818</v>
      </c>
      <c r="G14" s="303">
        <v>1.9363636363636363</v>
      </c>
      <c r="H14" s="17">
        <f>E14/D14-1</f>
        <v>-2.4822695035459641E-2</v>
      </c>
      <c r="I14" s="17">
        <f>F14/E14-1</f>
        <v>-0.24727272727272731</v>
      </c>
      <c r="J14" s="17">
        <f>G14/F14-1</f>
        <v>2.8985507246376718E-2</v>
      </c>
      <c r="K14" s="303">
        <v>1.4050822122571001</v>
      </c>
      <c r="L14" s="303">
        <v>1.2914852079891876</v>
      </c>
      <c r="M14" s="303">
        <v>1.6710505956985919</v>
      </c>
      <c r="N14" s="17">
        <f>IFERROR(L14/K14-1,"-")</f>
        <v>-8.0847229633226991E-2</v>
      </c>
      <c r="O14" s="17">
        <f>IFERROR(M14/L14-1,"-")</f>
        <v>0.29389836241359579</v>
      </c>
      <c r="P14" s="303">
        <v>1.5022255192878338</v>
      </c>
      <c r="Q14" s="303">
        <v>1.4567582518900977</v>
      </c>
      <c r="R14" s="303">
        <v>1.7319277108433735</v>
      </c>
      <c r="S14" s="17">
        <f>IFERROR(Q14/P14-1,"-")</f>
        <v>-3.0266605655381862E-2</v>
      </c>
      <c r="T14" s="17">
        <f>IFERROR(R14/Q14-1,"-")</f>
        <v>0.1888916425194449</v>
      </c>
      <c r="U14" s="303">
        <v>2.0505309410472354</v>
      </c>
      <c r="V14" s="303">
        <v>1.9429265330904675</v>
      </c>
      <c r="W14" s="303">
        <v>2.152786320580637</v>
      </c>
      <c r="X14" s="17">
        <f>IFERROR(V14/U14-1,"-")</f>
        <v>-5.2476363951773797E-2</v>
      </c>
      <c r="Y14" s="17">
        <f>IFERROR(W14/V14-1,"-")</f>
        <v>0.1080122093738467</v>
      </c>
      <c r="Z14" s="303">
        <v>2.5840511253125866</v>
      </c>
      <c r="AA14" s="303">
        <v>2.7998902003842985</v>
      </c>
      <c r="AB14" s="17">
        <f>IFERROR(AA14/Z14-1,"-")</f>
        <v>8.352740120248292E-2</v>
      </c>
      <c r="AC14" s="303">
        <v>1.2110726643598615</v>
      </c>
      <c r="AD14" s="303">
        <v>1.4200298953662183</v>
      </c>
      <c r="AE14" s="17">
        <f>AD14/AC14-1</f>
        <v>0.17253897074524893</v>
      </c>
    </row>
    <row r="15" spans="3:31" ht="15" customHeight="1">
      <c r="C15" s="205" t="s">
        <v>385</v>
      </c>
      <c r="D15" s="303">
        <v>1.63636363636364</v>
      </c>
      <c r="E15" s="303">
        <v>1.6272727272727272</v>
      </c>
      <c r="F15" s="303">
        <v>1.2</v>
      </c>
      <c r="G15" s="303">
        <v>1.7545454545454546</v>
      </c>
      <c r="H15" s="17">
        <f>E15/D15-1</f>
        <v>-5.5555555555578673E-3</v>
      </c>
      <c r="I15" s="17">
        <f>F15/E15-1</f>
        <v>-0.26256983240223464</v>
      </c>
      <c r="J15" s="17">
        <f>G15/F15-1</f>
        <v>0.46212121212121215</v>
      </c>
      <c r="K15" s="303">
        <v>0.88191330343796714</v>
      </c>
      <c r="L15" s="303">
        <v>0.94608800120138159</v>
      </c>
      <c r="M15" s="303">
        <v>1.2842333281757699</v>
      </c>
      <c r="N15" s="17">
        <f>IFERROR(L15/K15-1,"-")</f>
        <v>7.2767581023261529E-2</v>
      </c>
      <c r="O15" s="17">
        <f>IFERROR(M15/L15-1,"-")</f>
        <v>0.35741424322578585</v>
      </c>
      <c r="P15" s="303">
        <v>1.0942136498516319</v>
      </c>
      <c r="Q15" s="303">
        <v>1.2354785174257792</v>
      </c>
      <c r="R15" s="303">
        <v>1.3177710843373494</v>
      </c>
      <c r="S15" s="17">
        <f>IFERROR(Q15/P15-1,"-")</f>
        <v>0.12910172304403433</v>
      </c>
      <c r="T15" s="17">
        <f>IFERROR(R15/Q15-1,"-")</f>
        <v>6.6607849307678269E-2</v>
      </c>
      <c r="U15" s="303">
        <v>1.3548150860490662</v>
      </c>
      <c r="V15" s="303">
        <v>1.7850637522768671</v>
      </c>
      <c r="W15" s="303">
        <v>1.7099274203469061</v>
      </c>
      <c r="X15" s="17">
        <f>IFERROR(V15/U15-1,"-")</f>
        <v>0.31757002904543907</v>
      </c>
      <c r="Y15" s="17">
        <f>IFERROR(W15/V15-1,"-")</f>
        <v>-4.2091679826069983E-2</v>
      </c>
      <c r="Z15" s="303">
        <v>2.6951931091969992</v>
      </c>
      <c r="AA15" s="303">
        <v>2.2234422179522371</v>
      </c>
      <c r="AB15" s="17">
        <f>IFERROR(AA15/Z15-1,"-")</f>
        <v>-0.17503417088555662</v>
      </c>
      <c r="AC15" s="303">
        <v>1.1418685121107266</v>
      </c>
      <c r="AD15" s="303">
        <v>1.0089686098654709</v>
      </c>
      <c r="AE15" s="17">
        <f>AD15/AC15-1</f>
        <v>-0.11638809620872392</v>
      </c>
    </row>
    <row r="16" spans="3:31" ht="15" customHeight="1">
      <c r="C16" s="205" t="s">
        <v>230</v>
      </c>
      <c r="D16" s="303">
        <v>2.5909090909090899</v>
      </c>
      <c r="E16" s="303">
        <v>2.1727272727272728</v>
      </c>
      <c r="F16" s="303">
        <v>1.7363636363636363</v>
      </c>
      <c r="G16" s="303">
        <v>2.0272727272727273</v>
      </c>
      <c r="H16" s="17">
        <f>E16/D16-1</f>
        <v>-0.16140350877192944</v>
      </c>
      <c r="I16" s="17">
        <f>F16/E16-1</f>
        <v>-0.20083682008368209</v>
      </c>
      <c r="J16" s="17">
        <f>G16/F16-1</f>
        <v>0.16753926701570676</v>
      </c>
      <c r="K16" s="303">
        <v>2.1375186846038865</v>
      </c>
      <c r="L16" s="303">
        <v>2.1775041297492117</v>
      </c>
      <c r="M16" s="303">
        <v>2.2899582237351077</v>
      </c>
      <c r="N16" s="17">
        <f>IFERROR(L16/K16-1,"-")</f>
        <v>1.8706477484071726E-2</v>
      </c>
      <c r="O16" s="17">
        <f>IFERROR(M16/L16-1,"-")</f>
        <v>5.1643573231177964E-2</v>
      </c>
      <c r="P16" s="303">
        <v>1.7989614243323442</v>
      </c>
      <c r="Q16" s="303">
        <v>2.1574774110271067</v>
      </c>
      <c r="R16" s="303">
        <v>2.6167168674698793</v>
      </c>
      <c r="S16" s="17">
        <f>IFERROR(Q16/P16-1,"-")</f>
        <v>0.19929053610908865</v>
      </c>
      <c r="T16" s="17">
        <f>IFERROR(R16/Q16-1,"-")</f>
        <v>0.21285945062300482</v>
      </c>
      <c r="U16" s="303">
        <v>1.6233369949957281</v>
      </c>
      <c r="V16" s="303">
        <v>1.955069823922283</v>
      </c>
      <c r="W16" s="303">
        <v>2.3988190429327099</v>
      </c>
      <c r="X16" s="17">
        <f>IFERROR(V16/U16-1,"-")</f>
        <v>0.20435241108235069</v>
      </c>
      <c r="Y16" s="17">
        <f>IFERROR(W16/V16-1,"-")</f>
        <v>0.22697359121433935</v>
      </c>
      <c r="Z16" s="303">
        <v>1.7504862461794943</v>
      </c>
      <c r="AA16" s="303">
        <v>2.1685424101015647</v>
      </c>
      <c r="AB16" s="17">
        <f>IFERROR(AA16/Z16-1,"-")</f>
        <v>0.23882287840563987</v>
      </c>
      <c r="AC16" s="303">
        <v>2.2145328719723185</v>
      </c>
      <c r="AD16" s="303">
        <v>2.1300448430493275</v>
      </c>
      <c r="AE16" s="17">
        <f>AD16/AC16-1</f>
        <v>-3.8151625560538083E-2</v>
      </c>
    </row>
    <row r="17" spans="3:31" ht="15" customHeight="1">
      <c r="C17" s="205" t="s">
        <v>245</v>
      </c>
      <c r="D17" s="304" t="s">
        <v>94</v>
      </c>
      <c r="E17" s="304" t="s">
        <v>94</v>
      </c>
      <c r="F17" s="304" t="s">
        <v>94</v>
      </c>
      <c r="G17" s="304" t="s">
        <v>94</v>
      </c>
      <c r="H17" s="17" t="str">
        <f>IFERROR(E17/D17-1,"-")</f>
        <v>-</v>
      </c>
      <c r="I17" s="17" t="str">
        <f>IFERROR(F17/E17-1,"-")</f>
        <v>-</v>
      </c>
      <c r="J17" s="17" t="str">
        <f>IFERROR(G17/F17-1,"-")</f>
        <v>-</v>
      </c>
      <c r="K17" s="303">
        <v>0</v>
      </c>
      <c r="L17" s="303">
        <v>0</v>
      </c>
      <c r="M17" s="303">
        <v>1.7847485127095728</v>
      </c>
      <c r="N17" s="17" t="str">
        <f>IFERROR(L17/K17-1,"-")</f>
        <v>-</v>
      </c>
      <c r="O17" s="17" t="str">
        <f>IFERROR(M17/L17-1,"-")</f>
        <v>-</v>
      </c>
      <c r="P17" s="303">
        <v>0</v>
      </c>
      <c r="Q17" s="303">
        <v>0</v>
      </c>
      <c r="R17" s="303">
        <v>1.9201807228915662</v>
      </c>
      <c r="S17" s="17" t="str">
        <f>IFERROR(Q17/P17-1,"-")</f>
        <v>-</v>
      </c>
      <c r="T17" s="17" t="str">
        <f>IFERROR(R17/Q17-1,"-")</f>
        <v>-</v>
      </c>
      <c r="U17" s="303">
        <v>0</v>
      </c>
      <c r="V17" s="303">
        <v>0</v>
      </c>
      <c r="W17" s="303">
        <v>1.8452454176405462</v>
      </c>
      <c r="X17" s="17" t="str">
        <f>IFERROR(V17/U17-1,"-")</f>
        <v>-</v>
      </c>
      <c r="Y17" s="17" t="str">
        <f>IFERROR(W17/V17-1,"-")</f>
        <v>-</v>
      </c>
      <c r="Z17" s="303">
        <v>0</v>
      </c>
      <c r="AA17" s="303">
        <v>1.8391435629975295</v>
      </c>
      <c r="AB17" s="17" t="str">
        <f>IFERROR(AA17/Z17-1,"-")</f>
        <v>-</v>
      </c>
      <c r="AC17" s="303">
        <v>0</v>
      </c>
      <c r="AD17" s="303">
        <v>1.7189835575485799</v>
      </c>
      <c r="AE17" s="17" t="str">
        <f>IFERROR(AD17/AC17-1,"-")</f>
        <v>-</v>
      </c>
    </row>
    <row r="18" spans="3:31" ht="15" customHeight="1">
      <c r="C18" s="205" t="s">
        <v>239</v>
      </c>
      <c r="D18" s="304" t="s">
        <v>94</v>
      </c>
      <c r="E18" s="304" t="s">
        <v>94</v>
      </c>
      <c r="F18" s="304" t="s">
        <v>94</v>
      </c>
      <c r="G18" s="304" t="s">
        <v>94</v>
      </c>
      <c r="H18" s="17" t="str">
        <f>IFERROR(E18/D18-1,"-")</f>
        <v>-</v>
      </c>
      <c r="I18" s="17" t="str">
        <f>IFERROR(F18/E18-1,"-")</f>
        <v>-</v>
      </c>
      <c r="J18" s="17" t="str">
        <f>IFERROR(G18/F18-1,"-")</f>
        <v>-</v>
      </c>
      <c r="K18" s="303">
        <v>0</v>
      </c>
      <c r="L18" s="303">
        <v>0</v>
      </c>
      <c r="M18" s="303">
        <v>1.2439156300703083</v>
      </c>
      <c r="N18" s="17" t="str">
        <f>IFERROR(L18/K18-1,"-")</f>
        <v>-</v>
      </c>
      <c r="O18" s="17" t="str">
        <f>IFERROR(M18/L18-1,"-")</f>
        <v>-</v>
      </c>
      <c r="P18" s="303">
        <v>0</v>
      </c>
      <c r="Q18" s="303">
        <v>0</v>
      </c>
      <c r="R18" s="303">
        <v>1.2612951807228916</v>
      </c>
      <c r="S18" s="17" t="str">
        <f>IFERROR(Q18/P18-1,"-")</f>
        <v>-</v>
      </c>
      <c r="T18" s="17" t="str">
        <f>IFERROR(R18/Q18-1,"-")</f>
        <v>-</v>
      </c>
      <c r="U18" s="303">
        <v>0</v>
      </c>
      <c r="V18" s="303">
        <v>0</v>
      </c>
      <c r="W18" s="303">
        <v>1.3408783368187969</v>
      </c>
      <c r="X18" s="17" t="str">
        <f>IFERROR(V18/U18-1,"-")</f>
        <v>-</v>
      </c>
      <c r="Y18" s="17" t="str">
        <f>IFERROR(W18/V18-1,"-")</f>
        <v>-</v>
      </c>
      <c r="Z18" s="303">
        <v>0</v>
      </c>
      <c r="AA18" s="303">
        <v>1.482294811968158</v>
      </c>
      <c r="AB18" s="17" t="str">
        <f>IFERROR(AA18/Z18-1,"-")</f>
        <v>-</v>
      </c>
      <c r="AC18" s="303">
        <v>0</v>
      </c>
      <c r="AD18" s="303">
        <v>1.195814648729447</v>
      </c>
      <c r="AE18" s="17" t="str">
        <f>IFERROR(AD18/AC18-1,"-")</f>
        <v>-</v>
      </c>
    </row>
    <row r="19" spans="3:31" ht="15" customHeight="1">
      <c r="C19" s="205" t="s">
        <v>231</v>
      </c>
      <c r="D19" s="303">
        <v>0.95454545454545503</v>
      </c>
      <c r="E19" s="303">
        <v>0.94545454545454544</v>
      </c>
      <c r="F19" s="303">
        <v>0.8545454545454545</v>
      </c>
      <c r="G19" s="303">
        <v>0.86363636363636365</v>
      </c>
      <c r="H19" s="17">
        <f>E19/D19-1</f>
        <v>-9.5238095238100451E-3</v>
      </c>
      <c r="I19" s="17">
        <f>F19/E19-1</f>
        <v>-9.6153846153846145E-2</v>
      </c>
      <c r="J19" s="17">
        <f>G19/F19-1</f>
        <v>1.0638297872340496E-2</v>
      </c>
      <c r="K19" s="303">
        <v>0.44843049327354262</v>
      </c>
      <c r="L19" s="303">
        <v>0.84096711217900588</v>
      </c>
      <c r="M19" s="303">
        <v>1.0676156583629892</v>
      </c>
      <c r="N19" s="17">
        <f>IFERROR(L19/K19-1,"-")</f>
        <v>0.87535666015918312</v>
      </c>
      <c r="O19" s="17">
        <f>IFERROR(M19/L19-1,"-")</f>
        <v>0.26950940518556155</v>
      </c>
      <c r="P19" s="303">
        <v>0.44510385756676557</v>
      </c>
      <c r="Q19" s="303">
        <v>0.60851926977687631</v>
      </c>
      <c r="R19" s="303">
        <v>1.1295180722891567</v>
      </c>
      <c r="S19" s="17">
        <f>IFERROR(Q19/P19-1,"-")</f>
        <v>0.3671399594320488</v>
      </c>
      <c r="T19" s="17">
        <f>IFERROR(R19/Q19-1,"-")</f>
        <v>0.8561746987951806</v>
      </c>
      <c r="U19" s="303">
        <v>0.81777126815574275</v>
      </c>
      <c r="V19" s="303">
        <v>0.81360048573163324</v>
      </c>
      <c r="W19" s="303">
        <v>1.2793701562307787</v>
      </c>
      <c r="X19" s="17">
        <f>IFERROR(V19/U19-1,"-")</f>
        <v>-5.1001821493625865E-3</v>
      </c>
      <c r="Y19" s="17">
        <f>IFERROR(W19/V19-1,"-")</f>
        <v>0.57247958754633776</v>
      </c>
      <c r="Z19" s="303">
        <v>1.0002778549597111</v>
      </c>
      <c r="AA19" s="303">
        <v>1.4273950041174857</v>
      </c>
      <c r="AB19" s="17">
        <f>IFERROR(AA19/Z19-1,"-")</f>
        <v>0.42699850550523077</v>
      </c>
      <c r="AC19" s="303">
        <v>0.76124567474048443</v>
      </c>
      <c r="AD19" s="303">
        <v>0.85949177877428995</v>
      </c>
      <c r="AE19" s="17">
        <f>AD19/AC19-1</f>
        <v>0.12905965484440807</v>
      </c>
    </row>
    <row r="20" spans="3:31" ht="15" customHeight="1">
      <c r="C20" s="205" t="s">
        <v>240</v>
      </c>
      <c r="D20" s="304" t="s">
        <v>94</v>
      </c>
      <c r="E20" s="304" t="s">
        <v>94</v>
      </c>
      <c r="F20" s="304" t="s">
        <v>94</v>
      </c>
      <c r="G20" s="304" t="s">
        <v>94</v>
      </c>
      <c r="H20" s="17" t="str">
        <f>IFERROR(E20/D20-1,"-")</f>
        <v>-</v>
      </c>
      <c r="I20" s="17" t="str">
        <f>IFERROR(F20/E20-1,"-")</f>
        <v>-</v>
      </c>
      <c r="J20" s="17" t="str">
        <f>IFERROR(G20/F20-1,"-")</f>
        <v>-</v>
      </c>
      <c r="K20" s="303">
        <v>0</v>
      </c>
      <c r="L20" s="303">
        <v>0</v>
      </c>
      <c r="M20" s="303">
        <v>1.5413737155219038</v>
      </c>
      <c r="N20" s="17" t="str">
        <f>IFERROR(L20/K20-1,"-")</f>
        <v>-</v>
      </c>
      <c r="O20" s="17" t="str">
        <f>IFERROR(M20/L20-1,"-")</f>
        <v>-</v>
      </c>
      <c r="P20" s="303">
        <v>0</v>
      </c>
      <c r="Q20" s="303">
        <v>0</v>
      </c>
      <c r="R20" s="303">
        <v>1.5813253012048192</v>
      </c>
      <c r="S20" s="17" t="str">
        <f>IFERROR(Q20/P20-1,"-")</f>
        <v>-</v>
      </c>
      <c r="T20" s="17" t="str">
        <f>IFERROR(R20/Q20-1,"-")</f>
        <v>-</v>
      </c>
      <c r="U20" s="303">
        <v>0</v>
      </c>
      <c r="V20" s="303">
        <v>0</v>
      </c>
      <c r="W20" s="303">
        <v>1.4638946979948333</v>
      </c>
      <c r="X20" s="17" t="str">
        <f>IFERROR(V20/U20-1,"-")</f>
        <v>-</v>
      </c>
      <c r="Y20" s="17" t="str">
        <f>IFERROR(W20/V20-1,"-")</f>
        <v>-</v>
      </c>
      <c r="Z20" s="303">
        <v>0</v>
      </c>
      <c r="AA20" s="303">
        <v>1.2901454844908042</v>
      </c>
      <c r="AB20" s="17" t="str">
        <f>IFERROR(AA20/Z20-1,"-")</f>
        <v>-</v>
      </c>
      <c r="AC20" s="303">
        <v>0</v>
      </c>
      <c r="AD20" s="303">
        <v>1.3452914798206279</v>
      </c>
      <c r="AE20" s="17" t="str">
        <f>IFERROR(AD20/AC20-1,"-")</f>
        <v>-</v>
      </c>
    </row>
    <row r="21" spans="3:31" ht="15" customHeight="1">
      <c r="C21" s="205" t="s">
        <v>243</v>
      </c>
      <c r="D21" s="304" t="s">
        <v>94</v>
      </c>
      <c r="E21" s="304" t="s">
        <v>94</v>
      </c>
      <c r="F21" s="304" t="s">
        <v>94</v>
      </c>
      <c r="G21" s="304" t="s">
        <v>94</v>
      </c>
      <c r="H21" s="17" t="str">
        <f>IFERROR(E21/D21-1,"-")</f>
        <v>-</v>
      </c>
      <c r="I21" s="17" t="str">
        <f>IFERROR(F21/E21-1,"-")</f>
        <v>-</v>
      </c>
      <c r="J21" s="17" t="str">
        <f>IFERROR(G21/F21-1,"-")</f>
        <v>-</v>
      </c>
      <c r="K21" s="303">
        <v>0</v>
      </c>
      <c r="L21" s="303">
        <v>0</v>
      </c>
      <c r="M21" s="303">
        <v>0.64899945916711732</v>
      </c>
      <c r="N21" s="17" t="str">
        <f>IFERROR(L21/K21-1,"-")</f>
        <v>-</v>
      </c>
      <c r="O21" s="17" t="str">
        <f>IFERROR(M21/L21-1,"-")</f>
        <v>-</v>
      </c>
      <c r="P21" s="303">
        <v>0</v>
      </c>
      <c r="Q21" s="303">
        <v>0</v>
      </c>
      <c r="R21" s="303">
        <v>0.67771084337349397</v>
      </c>
      <c r="S21" s="17" t="str">
        <f>IFERROR(Q21/P21-1,"-")</f>
        <v>-</v>
      </c>
      <c r="T21" s="17" t="str">
        <f>IFERROR(R21/Q21-1,"-")</f>
        <v>-</v>
      </c>
      <c r="U21" s="303">
        <v>0</v>
      </c>
      <c r="V21" s="303">
        <v>0</v>
      </c>
      <c r="W21" s="303">
        <v>0.88571780046746218</v>
      </c>
      <c r="X21" s="17" t="str">
        <f>IFERROR(V21/U21-1,"-")</f>
        <v>-</v>
      </c>
      <c r="Y21" s="17" t="str">
        <f>IFERROR(W21/V21-1,"-")</f>
        <v>-</v>
      </c>
      <c r="Z21" s="303">
        <v>0</v>
      </c>
      <c r="AA21" s="303">
        <v>1.2077957727147954</v>
      </c>
      <c r="AB21" s="17" t="str">
        <f>IFERROR(AA21/Z21-1,"-")</f>
        <v>-</v>
      </c>
      <c r="AC21" s="303">
        <v>0</v>
      </c>
      <c r="AD21" s="303">
        <v>0.59790732436472349</v>
      </c>
      <c r="AE21" s="17" t="str">
        <f>IFERROR(AD21/AC21-1,"-")</f>
        <v>-</v>
      </c>
    </row>
    <row r="22" spans="3:31" ht="15" customHeight="1">
      <c r="C22" s="205" t="s">
        <v>238</v>
      </c>
      <c r="D22" s="304" t="s">
        <v>94</v>
      </c>
      <c r="E22" s="304" t="s">
        <v>94</v>
      </c>
      <c r="F22" s="304" t="s">
        <v>94</v>
      </c>
      <c r="G22" s="304" t="s">
        <v>94</v>
      </c>
      <c r="H22" s="17" t="str">
        <f>IFERROR(E22/D22-1,"-")</f>
        <v>-</v>
      </c>
      <c r="I22" s="17" t="str">
        <f>IFERROR(F22/E22-1,"-")</f>
        <v>-</v>
      </c>
      <c r="J22" s="17" t="str">
        <f>IFERROR(G22/F22-1,"-")</f>
        <v>-</v>
      </c>
      <c r="K22" s="303">
        <v>0</v>
      </c>
      <c r="L22" s="303">
        <v>0</v>
      </c>
      <c r="M22" s="303">
        <v>0.27041644131963222</v>
      </c>
      <c r="N22" s="17" t="str">
        <f>IFERROR(L22/K22-1,"-")</f>
        <v>-</v>
      </c>
      <c r="O22" s="17" t="str">
        <f>IFERROR(M22/L22-1,"-")</f>
        <v>-</v>
      </c>
      <c r="P22" s="303">
        <v>0</v>
      </c>
      <c r="Q22" s="303">
        <v>0</v>
      </c>
      <c r="R22" s="303">
        <v>0.37650602409638556</v>
      </c>
      <c r="S22" s="17" t="str">
        <f>IFERROR(Q22/P22-1,"-")</f>
        <v>-</v>
      </c>
      <c r="T22" s="17" t="str">
        <f>IFERROR(R22/Q22-1,"-")</f>
        <v>-</v>
      </c>
      <c r="U22" s="303">
        <v>0</v>
      </c>
      <c r="V22" s="303">
        <v>0</v>
      </c>
      <c r="W22" s="303">
        <v>0.43055726411612744</v>
      </c>
      <c r="X22" s="17" t="str">
        <f>IFERROR(V22/U22-1,"-")</f>
        <v>-</v>
      </c>
      <c r="Y22" s="17" t="str">
        <f>IFERROR(W22/V22-1,"-")</f>
        <v>-</v>
      </c>
      <c r="Z22" s="303">
        <v>0</v>
      </c>
      <c r="AA22" s="303">
        <v>0.54899807850672522</v>
      </c>
      <c r="AB22" s="17" t="str">
        <f>IFERROR(AA22/Z22-1,"-")</f>
        <v>-</v>
      </c>
      <c r="AC22" s="303">
        <v>0</v>
      </c>
      <c r="AD22" s="303">
        <v>0.29895366218236175</v>
      </c>
      <c r="AE22" s="17" t="str">
        <f>IFERROR(AD22/AC22-1,"-")</f>
        <v>-</v>
      </c>
    </row>
    <row r="23" spans="3:31" ht="15" hidden="1" customHeight="1">
      <c r="C23" s="205" t="s">
        <v>386</v>
      </c>
      <c r="D23" s="303">
        <v>0</v>
      </c>
      <c r="E23" s="303">
        <v>2.9545454545454546</v>
      </c>
      <c r="F23" s="303">
        <v>2.6</v>
      </c>
      <c r="G23" s="303">
        <v>2.290909090909091</v>
      </c>
      <c r="H23" s="17" t="s">
        <v>94</v>
      </c>
      <c r="I23" s="17">
        <f>F23/E23-1</f>
        <v>-0.12</v>
      </c>
      <c r="J23" s="17">
        <f>G23/F23-1</f>
        <v>-0.11888111888111885</v>
      </c>
      <c r="K23" s="303">
        <v>2.2720478325859492</v>
      </c>
      <c r="L23" s="303">
        <v>0</v>
      </c>
      <c r="M23" s="303">
        <v>0</v>
      </c>
      <c r="N23" s="17">
        <f t="shared" ref="N23:O25" si="6">IFERROR(L23/K23-1,"-")</f>
        <v>-1</v>
      </c>
      <c r="O23" s="17" t="str">
        <f t="shared" si="6"/>
        <v>-</v>
      </c>
      <c r="P23" s="303">
        <v>2.3553412462908012</v>
      </c>
      <c r="Q23" s="303">
        <v>0</v>
      </c>
      <c r="R23" s="303">
        <v>0</v>
      </c>
      <c r="S23" s="17">
        <f t="shared" ref="S23:T25" si="7">IFERROR(Q23/P23-1,"-")</f>
        <v>-1</v>
      </c>
      <c r="T23" s="17" t="str">
        <f t="shared" si="7"/>
        <v>-</v>
      </c>
      <c r="U23" s="303">
        <v>2.8560966678872206</v>
      </c>
      <c r="V23" s="303">
        <v>0</v>
      </c>
      <c r="W23" s="303">
        <v>0</v>
      </c>
      <c r="X23" s="17">
        <f t="shared" ref="X23:Y25" si="8">IFERROR(V23/U23-1,"-")</f>
        <v>-1</v>
      </c>
      <c r="Y23" s="17" t="str">
        <f t="shared" si="8"/>
        <v>-</v>
      </c>
      <c r="Z23" s="303">
        <v>0</v>
      </c>
      <c r="AA23" s="303">
        <v>0</v>
      </c>
      <c r="AB23" s="17" t="str">
        <f t="shared" si="4"/>
        <v>-</v>
      </c>
      <c r="AC23" s="303">
        <v>0</v>
      </c>
      <c r="AD23" s="303">
        <v>0</v>
      </c>
      <c r="AE23" s="17" t="str">
        <f>IFERROR(AD23/AC23-1,"-")</f>
        <v>-</v>
      </c>
    </row>
    <row r="24" spans="3:31" ht="15" customHeight="1">
      <c r="C24" s="206" t="s">
        <v>387</v>
      </c>
      <c r="D24" s="207">
        <v>23.045454545454501</v>
      </c>
      <c r="E24" s="207">
        <v>16.118181818181817</v>
      </c>
      <c r="F24" s="207">
        <v>41.772727272727273</v>
      </c>
      <c r="G24" s="207">
        <v>38.718181818181819</v>
      </c>
      <c r="H24" s="290">
        <f>IFERROR(E24/D24-1,"-")</f>
        <v>-0.30059171597633005</v>
      </c>
      <c r="I24" s="247">
        <f t="shared" ref="I24:J25" si="9">F24/E24-1</f>
        <v>1.5916525662718559</v>
      </c>
      <c r="J24" s="247">
        <f t="shared" si="9"/>
        <v>-7.3122959738846527E-2</v>
      </c>
      <c r="K24" s="207">
        <v>28.594917787742901</v>
      </c>
      <c r="L24" s="207">
        <v>45.862742153476496</v>
      </c>
      <c r="M24" s="207">
        <v>44.050750425498997</v>
      </c>
      <c r="N24" s="290">
        <f t="shared" si="6"/>
        <v>0.60387739156695108</v>
      </c>
      <c r="O24" s="290">
        <f t="shared" si="6"/>
        <v>-3.9509014134257225E-2</v>
      </c>
      <c r="P24" s="207">
        <v>39.094955489614243</v>
      </c>
      <c r="Q24" s="207">
        <v>40.014751982297618</v>
      </c>
      <c r="R24" s="207">
        <v>42.036897590361448</v>
      </c>
      <c r="S24" s="290">
        <f>IFERROR(Q24/P24-1,"-")</f>
        <v>2.3527242355544375E-2</v>
      </c>
      <c r="T24" s="290">
        <f>IFERROR(R24/Q24-1,"-")</f>
        <v>5.0535002914885441E-2</v>
      </c>
      <c r="U24" s="207">
        <v>38.606127181740511</v>
      </c>
      <c r="V24" s="207">
        <v>37.437765634486944</v>
      </c>
      <c r="W24" s="207">
        <v>36.449747816459592</v>
      </c>
      <c r="X24" s="290">
        <f t="shared" si="8"/>
        <v>-3.026362996095E-2</v>
      </c>
      <c r="Y24" s="290">
        <f t="shared" si="8"/>
        <v>-2.6390939771181454E-2</v>
      </c>
      <c r="Z24" s="207">
        <v>31.675465407057516</v>
      </c>
      <c r="AA24" s="207">
        <v>27.889102388141641</v>
      </c>
      <c r="AB24" s="290">
        <f t="shared" si="4"/>
        <v>-0.11953614478138797</v>
      </c>
      <c r="AC24" s="207">
        <v>44.602076124567475</v>
      </c>
      <c r="AD24" s="207">
        <v>44.992526158445443</v>
      </c>
      <c r="AE24" s="247">
        <f t="shared" ref="AE24:AE25" si="10">AD24/AC24-1</f>
        <v>8.7540775632841683E-3</v>
      </c>
    </row>
    <row r="25" spans="3:31" ht="15" customHeight="1">
      <c r="C25" s="250" t="s">
        <v>150</v>
      </c>
      <c r="D25" s="305">
        <v>23.390909090909101</v>
      </c>
      <c r="E25" s="305">
        <v>29.3</v>
      </c>
      <c r="F25" s="305">
        <v>6.7</v>
      </c>
      <c r="G25" s="305">
        <v>8.8545454545454554</v>
      </c>
      <c r="H25" s="290">
        <f>IFERROR(E25/D25-1,"-")</f>
        <v>0.25262339681305823</v>
      </c>
      <c r="I25" s="290">
        <f t="shared" si="9"/>
        <v>-0.77133105802047786</v>
      </c>
      <c r="J25" s="290">
        <f t="shared" si="9"/>
        <v>0.32157394843962006</v>
      </c>
      <c r="K25" s="305">
        <v>23.393124065769804</v>
      </c>
      <c r="L25" s="305">
        <v>6.6376332782700107</v>
      </c>
      <c r="M25" s="305">
        <v>6.6377843106916297</v>
      </c>
      <c r="N25" s="290">
        <f t="shared" si="6"/>
        <v>-0.71625708222602957</v>
      </c>
      <c r="O25" s="290">
        <f t="shared" si="6"/>
        <v>2.2753956913090789E-5</v>
      </c>
      <c r="P25" s="305">
        <v>11.517062314540059</v>
      </c>
      <c r="Q25" s="305">
        <v>9.7731882721740728</v>
      </c>
      <c r="R25" s="305">
        <v>4.7251506024096388</v>
      </c>
      <c r="S25" s="290">
        <f t="shared" si="7"/>
        <v>-0.15141656741445086</v>
      </c>
      <c r="T25" s="290">
        <f t="shared" si="7"/>
        <v>-0.51651902421004769</v>
      </c>
      <c r="U25" s="305">
        <v>8.1044794336628829</v>
      </c>
      <c r="V25" s="305">
        <v>8.5488767455980579</v>
      </c>
      <c r="W25" s="305">
        <v>5.7694673391561073</v>
      </c>
      <c r="X25" s="290">
        <f t="shared" si="8"/>
        <v>5.4833541817543408E-2</v>
      </c>
      <c r="Y25" s="290">
        <f t="shared" si="8"/>
        <v>-0.32511983610865713</v>
      </c>
      <c r="Z25" s="305">
        <v>7.8355098638510698</v>
      </c>
      <c r="AA25" s="305">
        <v>7.0546253088114188</v>
      </c>
      <c r="AB25" s="290">
        <f t="shared" si="4"/>
        <v>-9.9659699063393781E-2</v>
      </c>
      <c r="AC25" s="305">
        <v>7.5086505190311419</v>
      </c>
      <c r="AD25" s="305">
        <v>5.6801195814648731</v>
      </c>
      <c r="AE25" s="290">
        <f t="shared" si="10"/>
        <v>-0.2435232446804847</v>
      </c>
    </row>
    <row r="26" spans="3:31" ht="39" customHeight="1">
      <c r="C26" s="24" t="s">
        <v>388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3:31" ht="15" customHeight="1">
      <c r="U27"/>
    </row>
    <row r="28" spans="3:31" ht="15" customHeight="1">
      <c r="C28" s="306"/>
      <c r="U28"/>
    </row>
    <row r="29" spans="3:31" ht="35.1" customHeight="1">
      <c r="U29"/>
    </row>
    <row r="30" spans="3:31">
      <c r="U30"/>
    </row>
    <row r="31" spans="3:31">
      <c r="U31"/>
    </row>
    <row r="32" spans="3:31">
      <c r="U32"/>
    </row>
    <row r="33" spans="21:21">
      <c r="U33"/>
    </row>
    <row r="34" spans="21:21">
      <c r="U34"/>
    </row>
    <row r="35" spans="21:21">
      <c r="U35"/>
    </row>
    <row r="36" spans="21:21">
      <c r="U36"/>
    </row>
    <row r="37" spans="21:21">
      <c r="U37"/>
    </row>
    <row r="38" spans="21:21">
      <c r="U38"/>
    </row>
    <row r="39" spans="21:21">
      <c r="U39"/>
    </row>
    <row r="40" spans="21:21">
      <c r="U40"/>
    </row>
    <row r="41" spans="21:21">
      <c r="U41"/>
    </row>
    <row r="42" spans="21:21">
      <c r="U42"/>
    </row>
    <row r="43" spans="21:21">
      <c r="U43"/>
    </row>
    <row r="44" spans="21:21">
      <c r="U44"/>
    </row>
    <row r="45" spans="21:21">
      <c r="U45"/>
    </row>
    <row r="46" spans="21:21">
      <c r="U46"/>
    </row>
    <row r="47" spans="21:21">
      <c r="U47"/>
    </row>
    <row r="48" spans="21:21">
      <c r="U48"/>
    </row>
    <row r="49" spans="21:21">
      <c r="U49"/>
    </row>
    <row r="50" spans="21:21">
      <c r="U50"/>
    </row>
    <row r="51" spans="21:21">
      <c r="U51"/>
    </row>
    <row r="52" spans="21:21">
      <c r="U52"/>
    </row>
    <row r="53" spans="21:21">
      <c r="U53"/>
    </row>
    <row r="54" spans="21:21">
      <c r="U54"/>
    </row>
  </sheetData>
  <sortState ref="C6:AE22">
    <sortCondition descending="1" ref="AA6:AA22"/>
  </sortState>
  <mergeCells count="2">
    <mergeCell ref="C3:AE3"/>
    <mergeCell ref="C26:AE2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36"/>
  <sheetViews>
    <sheetView showGridLines="0" view="pageBreakPreview" topLeftCell="A7" zoomScale="60" zoomScaleNormal="100" workbookViewId="0">
      <selection activeCell="AJ51" sqref="AJ51"/>
    </sheetView>
  </sheetViews>
  <sheetFormatPr baseColWidth="10" defaultRowHeight="12.75"/>
  <cols>
    <col min="3" max="3" width="17.42578125" customWidth="1"/>
    <col min="4" max="10" width="9.7109375" customWidth="1"/>
    <col min="11" max="11" width="9.85546875" hidden="1" customWidth="1"/>
    <col min="12" max="12" width="10.28515625" hidden="1" customWidth="1"/>
    <col min="13" max="13" width="11.5703125" hidden="1" customWidth="1"/>
    <col min="14" max="15" width="12.28515625" hidden="1" customWidth="1"/>
    <col min="16" max="18" width="11.42578125" hidden="1" customWidth="1"/>
    <col min="19" max="20" width="12.85546875" hidden="1" customWidth="1"/>
    <col min="21" max="28" width="12.140625" customWidth="1"/>
    <col min="29" max="30" width="13.85546875" hidden="1" customWidth="1"/>
    <col min="31" max="31" width="9" hidden="1" customWidth="1"/>
    <col min="32" max="32" width="18.5703125" customWidth="1"/>
    <col min="33" max="33" width="22.5703125" customWidth="1"/>
    <col min="34" max="34" width="21.85546875" customWidth="1"/>
    <col min="35" max="35" width="17.42578125" customWidth="1"/>
    <col min="36" max="36" width="20.28515625" customWidth="1"/>
    <col min="37" max="37" width="23.85546875" bestFit="1" customWidth="1"/>
    <col min="38" max="38" width="16.85546875" customWidth="1"/>
    <col min="39" max="39" width="18" customWidth="1"/>
    <col min="40" max="40" width="21.7109375" bestFit="1" customWidth="1"/>
    <col min="41" max="41" width="19.85546875" customWidth="1"/>
    <col min="42" max="42" width="14.5703125" bestFit="1" customWidth="1"/>
    <col min="43" max="43" width="21" bestFit="1" customWidth="1"/>
    <col min="44" max="44" width="22" customWidth="1"/>
    <col min="45" max="45" width="18.5703125" bestFit="1" customWidth="1"/>
    <col min="46" max="46" width="22.5703125" bestFit="1" customWidth="1"/>
    <col min="47" max="47" width="21.85546875" customWidth="1"/>
    <col min="48" max="48" width="17.42578125" bestFit="1" customWidth="1"/>
    <col min="49" max="49" width="20.28515625" bestFit="1" customWidth="1"/>
  </cols>
  <sheetData>
    <row r="2" spans="3:31" ht="32.25" customHeight="1"/>
    <row r="3" spans="3:31" ht="36" customHeight="1">
      <c r="C3" s="208" t="s">
        <v>389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28.5" customHeight="1">
      <c r="C4" s="13"/>
      <c r="D4" s="13">
        <f>actualizaciones!$A$7</f>
        <v>2007</v>
      </c>
      <c r="E4" s="13">
        <f>actualizaciones!$B$7</f>
        <v>2008</v>
      </c>
      <c r="F4" s="13">
        <f>actualizaciones!$C$7</f>
        <v>2009</v>
      </c>
      <c r="G4" s="13">
        <f>actualizaciones!$D$7</f>
        <v>2010</v>
      </c>
      <c r="H4" s="14" t="str">
        <f>actualizaciones!$H$7</f>
        <v>var.08/07</v>
      </c>
      <c r="I4" s="14" t="str">
        <f>actualizaciones!$I$7</f>
        <v>var.09/08</v>
      </c>
      <c r="J4" s="14" t="str">
        <f>actualizaciones!$J$7</f>
        <v>var.10/09</v>
      </c>
      <c r="K4" s="13" t="str">
        <f>actualizaciones!$E$7</f>
        <v>Invierno 08-09</v>
      </c>
      <c r="L4" s="13" t="str">
        <f>actualizaciones!$F$7</f>
        <v>Invierno 09-10</v>
      </c>
      <c r="M4" s="13" t="str">
        <f>actualizaciones!$G$7</f>
        <v>Invierno 10-11</v>
      </c>
      <c r="N4" s="14" t="s">
        <v>379</v>
      </c>
      <c r="O4" s="14" t="s">
        <v>380</v>
      </c>
      <c r="P4" s="13" t="str">
        <f>actualizaciones!$N$7</f>
        <v>I semestre 2009</v>
      </c>
      <c r="Q4" s="13" t="str">
        <f>actualizaciones!$O$7</f>
        <v>I semestre 2010</v>
      </c>
      <c r="R4" s="13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3" t="str">
        <f>actualizaciones!$U$7</f>
        <v>Ene-Sep 2009</v>
      </c>
      <c r="V4" s="13" t="str">
        <f>actualizaciones!$V$7</f>
        <v>Ene-Sep 2010</v>
      </c>
      <c r="W4" s="13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actualizaciones!$Y$7</f>
        <v>I trimestre 2010</v>
      </c>
      <c r="AD4" s="13" t="str">
        <f>actualizaciones!$Z$7</f>
        <v>I trimestre 2011</v>
      </c>
      <c r="AE4" s="14" t="str">
        <f>actualizaciones!$AA$7</f>
        <v>Var.11/10</v>
      </c>
    </row>
    <row r="5" spans="3:31" ht="15" customHeight="1">
      <c r="C5" s="219" t="s">
        <v>86</v>
      </c>
      <c r="D5" s="16">
        <v>72.862453531598504</v>
      </c>
      <c r="E5" s="16">
        <v>75.01734906315059</v>
      </c>
      <c r="F5" s="16">
        <v>74.81804949053857</v>
      </c>
      <c r="G5" s="16">
        <v>74.752475247524757</v>
      </c>
      <c r="H5" s="17">
        <f>E5/D5-1</f>
        <v>2.9574841734056667E-2</v>
      </c>
      <c r="I5" s="17">
        <f>F5/E5-1</f>
        <v>-2.6567130817198858E-3</v>
      </c>
      <c r="J5" s="17">
        <f>G5/F5-1</f>
        <v>-8.7644951265541948E-4</v>
      </c>
      <c r="K5" s="16">
        <v>74.017467248908304</v>
      </c>
      <c r="L5" s="16">
        <v>71.734475374732341</v>
      </c>
      <c r="M5" s="16">
        <v>74.282560706401767</v>
      </c>
      <c r="N5" s="17">
        <f>L5/K5-1</f>
        <v>-3.0843961013940713E-2</v>
      </c>
      <c r="O5" s="17">
        <f>IFERROR(M5/L5-1,"-")</f>
        <v>3.5521070145958955E-2</v>
      </c>
      <c r="P5" s="16">
        <v>75.91549295774648</v>
      </c>
      <c r="Q5" s="16">
        <v>74.37673130193906</v>
      </c>
      <c r="R5" s="16">
        <v>78.622668579626975</v>
      </c>
      <c r="S5" s="17">
        <f>Q5/P5-1</f>
        <v>-2.0269402145144166E-2</v>
      </c>
      <c r="T5" s="17">
        <f>R5/Q5-1</f>
        <v>5.7086903435580538E-2</v>
      </c>
      <c r="U5" s="16">
        <v>77.448979591836732</v>
      </c>
      <c r="V5" s="16">
        <v>76.143141153081515</v>
      </c>
      <c r="W5" s="16">
        <v>81.11888111888112</v>
      </c>
      <c r="X5" s="17">
        <f>V5/U5-1</f>
        <v>-1.6860628062979055E-2</v>
      </c>
      <c r="Y5" s="17">
        <f>W5/V5-1</f>
        <v>6.5347185451624101E-2</v>
      </c>
      <c r="Z5" s="16">
        <v>80.314960629921259</v>
      </c>
      <c r="AA5" s="16">
        <v>84.318766066838052</v>
      </c>
      <c r="AB5" s="17">
        <f>IFERROR(AA5/Z5-1,"-")</f>
        <v>4.985130298906193E-2</v>
      </c>
      <c r="AC5" s="16">
        <v>73.43358395989975</v>
      </c>
      <c r="AD5" s="16">
        <v>78.590078328981718</v>
      </c>
      <c r="AE5" s="17">
        <f>AD5/AC5-1</f>
        <v>7.0219837995348255E-2</v>
      </c>
    </row>
    <row r="6" spans="3:31" ht="15" customHeight="1">
      <c r="C6" s="219" t="s">
        <v>170</v>
      </c>
      <c r="D6" s="16">
        <v>65.656565656565704</v>
      </c>
      <c r="E6" s="16">
        <v>71.800947867298575</v>
      </c>
      <c r="F6" s="16">
        <v>68.693009118541028</v>
      </c>
      <c r="G6" s="16">
        <v>69.945355191256837</v>
      </c>
      <c r="H6" s="17">
        <f>E6/D6-1</f>
        <v>9.358366751731606E-2</v>
      </c>
      <c r="I6" s="17">
        <f>F6/E6-1</f>
        <v>-4.3285483563553995E-2</v>
      </c>
      <c r="J6" s="17">
        <f>G6/F6-1</f>
        <v>1.8231055660332007E-2</v>
      </c>
      <c r="K6" s="16">
        <v>72.222222222222229</v>
      </c>
      <c r="L6" s="16">
        <v>69.863013698630141</v>
      </c>
      <c r="M6" s="16">
        <v>69.68325791855203</v>
      </c>
      <c r="N6" s="17">
        <f>L6/K6-1</f>
        <v>-3.2665964172813533E-2</v>
      </c>
      <c r="O6" s="17">
        <f>IFERROR(M6/L6-1,"-")</f>
        <v>-2.5729748913141393E-3</v>
      </c>
      <c r="P6" s="16">
        <v>71.590909090909093</v>
      </c>
      <c r="Q6" s="16">
        <v>72.142857142857139</v>
      </c>
      <c r="R6" s="16">
        <v>72.946859903381636</v>
      </c>
      <c r="S6" s="17">
        <f>Q6/P6-1</f>
        <v>7.7097505668932698E-3</v>
      </c>
      <c r="T6" s="17">
        <f>R6/Q6-1</f>
        <v>1.1144592720141455E-2</v>
      </c>
      <c r="U6" s="16">
        <v>68.679245283018872</v>
      </c>
      <c r="V6" s="16">
        <v>69.433962264150949</v>
      </c>
      <c r="W6" s="16">
        <v>74.456521739130437</v>
      </c>
      <c r="X6" s="17">
        <f>V6/U6-1</f>
        <v>1.098901098901095E-2</v>
      </c>
      <c r="Y6" s="17">
        <f>W6/V6-1</f>
        <v>7.2335775047258855E-2</v>
      </c>
      <c r="Z6" s="16">
        <v>67.283950617283949</v>
      </c>
      <c r="AA6" s="16">
        <v>78.921568627450981</v>
      </c>
      <c r="AB6" s="17">
        <f>IFERROR(AA6/Z6-1,"-")</f>
        <v>0.17296276308688618</v>
      </c>
      <c r="AC6" s="16">
        <v>74.603174603174608</v>
      </c>
      <c r="AD6" s="16">
        <v>70.967741935483872</v>
      </c>
      <c r="AE6" s="17">
        <f>AD6/AC6-1</f>
        <v>-4.8730267673301353E-2</v>
      </c>
    </row>
    <row r="7" spans="3:31" ht="15" customHeight="1">
      <c r="C7" s="226" t="s">
        <v>90</v>
      </c>
      <c r="D7" s="106">
        <v>71.794871794871796</v>
      </c>
      <c r="E7" s="106">
        <v>72.727272727272734</v>
      </c>
      <c r="F7" s="106">
        <v>70.512820512820511</v>
      </c>
      <c r="G7" s="106">
        <v>68.987341772151893</v>
      </c>
      <c r="H7" s="17">
        <f>E7/D7-1</f>
        <v>1.2987012987013102E-2</v>
      </c>
      <c r="I7" s="17">
        <f>F7/E7-1</f>
        <v>-3.0448717948718063E-2</v>
      </c>
      <c r="J7" s="17">
        <f>G7/F7-1</f>
        <v>-2.1634062140391319E-2</v>
      </c>
      <c r="K7" s="106">
        <v>67.441860465116278</v>
      </c>
      <c r="L7" s="106">
        <v>61.702127659574465</v>
      </c>
      <c r="M7" s="106">
        <v>68.316831683168317</v>
      </c>
      <c r="N7" s="17">
        <f>L7/K7-1</f>
        <v>-8.5106382978723416E-2</v>
      </c>
      <c r="O7" s="17">
        <f>IFERROR(M7/L7-1,"-")</f>
        <v>0.10720382383065896</v>
      </c>
      <c r="P7" s="106">
        <v>75.324675324675326</v>
      </c>
      <c r="Q7" s="106">
        <v>70.129870129870127</v>
      </c>
      <c r="R7" s="106">
        <v>73.80952380952381</v>
      </c>
      <c r="S7" s="17">
        <f>Q7/P7-1</f>
        <v>-6.8965517241379337E-2</v>
      </c>
      <c r="T7" s="17">
        <f>R7/Q7-1</f>
        <v>5.2469135802469147E-2</v>
      </c>
      <c r="U7" s="106">
        <v>75</v>
      </c>
      <c r="V7" s="106">
        <v>72.321428571428569</v>
      </c>
      <c r="W7" s="106">
        <v>75</v>
      </c>
      <c r="X7" s="17">
        <f>V7/U7-1</f>
        <v>-3.5714285714285698E-2</v>
      </c>
      <c r="Y7" s="17">
        <f>W7/V7-1</f>
        <v>3.7037037037036979E-2</v>
      </c>
      <c r="Z7" s="106">
        <v>77.777777777777771</v>
      </c>
      <c r="AA7" s="106">
        <v>78.84615384615384</v>
      </c>
      <c r="AB7" s="17">
        <f>IFERROR(AA7/Z7-1,"-")</f>
        <v>1.3736263736263687E-2</v>
      </c>
      <c r="AC7" s="106">
        <v>71.05263157894737</v>
      </c>
      <c r="AD7" s="106">
        <v>80.487804878048777</v>
      </c>
      <c r="AE7" s="17">
        <f>AD7/AC7-1</f>
        <v>0.13279132791327908</v>
      </c>
    </row>
    <row r="8" spans="3:31" ht="15" customHeight="1">
      <c r="C8" s="219" t="s">
        <v>91</v>
      </c>
      <c r="D8" s="16">
        <v>65.646258503401398</v>
      </c>
      <c r="E8" s="16">
        <v>69.058295964125563</v>
      </c>
      <c r="F8" s="16">
        <v>67.10526315789474</v>
      </c>
      <c r="G8" s="16">
        <v>62.396694214876035</v>
      </c>
      <c r="H8" s="17">
        <f>E8/D8-1</f>
        <v>5.1976114686678843E-2</v>
      </c>
      <c r="I8" s="17">
        <f>F8/E8-1</f>
        <v>-2.8280929596719018E-2</v>
      </c>
      <c r="J8" s="17">
        <f>G8/F8-1</f>
        <v>-7.0166909739102223E-2</v>
      </c>
      <c r="K8" s="16">
        <v>66.935483870967744</v>
      </c>
      <c r="L8" s="16">
        <v>61.81818181818182</v>
      </c>
      <c r="M8" s="16">
        <v>60.689655172413794</v>
      </c>
      <c r="N8" s="17">
        <f>L8/K8-1</f>
        <v>-7.6451259583789732E-2</v>
      </c>
      <c r="O8" s="17">
        <f>IFERROR(M8/L8-1,"-")</f>
        <v>-1.8255578093306357E-2</v>
      </c>
      <c r="P8" s="16">
        <v>62.711864406779661</v>
      </c>
      <c r="Q8" s="16">
        <v>57.798165137614681</v>
      </c>
      <c r="R8" s="16">
        <v>63.768115942028984</v>
      </c>
      <c r="S8" s="17">
        <f>Q8/P8-1</f>
        <v>-7.8353582940738908E-2</v>
      </c>
      <c r="T8" s="17">
        <f>R8/Q8-1</f>
        <v>0.10328962502875538</v>
      </c>
      <c r="U8" s="16">
        <v>67.8391959798995</v>
      </c>
      <c r="V8" s="16">
        <v>60.824742268041234</v>
      </c>
      <c r="W8" s="16">
        <v>68.75</v>
      </c>
      <c r="X8" s="17">
        <f>V8/U8-1</f>
        <v>-0.10339824360442929</v>
      </c>
      <c r="Y8" s="17">
        <f>W8/V8-1</f>
        <v>0.13029661016949157</v>
      </c>
      <c r="Z8" s="16">
        <v>62</v>
      </c>
      <c r="AA8" s="16">
        <v>75.471698113207552</v>
      </c>
      <c r="AB8" s="17">
        <f>IFERROR(AA8/Z8-1,"-")</f>
        <v>0.21728545343883154</v>
      </c>
      <c r="AC8" s="16">
        <v>58.333333333333336</v>
      </c>
      <c r="AD8" s="16">
        <v>53.846153846153847</v>
      </c>
      <c r="AE8" s="17">
        <f>AD8/AC8-1</f>
        <v>-7.6923076923076983E-2</v>
      </c>
    </row>
    <row r="9" spans="3:31" ht="15" customHeight="1">
      <c r="C9" s="226" t="s">
        <v>83</v>
      </c>
      <c r="D9" s="106">
        <v>69.230769230769198</v>
      </c>
      <c r="E9" s="106">
        <v>62.753036437246962</v>
      </c>
      <c r="F9" s="106">
        <v>65.490196078431367</v>
      </c>
      <c r="G9" s="106">
        <v>64.14473684210526</v>
      </c>
      <c r="H9" s="17">
        <f>E9/D9-1</f>
        <v>-9.3567251461987855E-2</v>
      </c>
      <c r="I9" s="17">
        <f>F9/E9-1</f>
        <v>4.3617963314357855E-2</v>
      </c>
      <c r="J9" s="17">
        <f>G9/F9-1</f>
        <v>-2.0544437440907615E-2</v>
      </c>
      <c r="K9" s="106">
        <v>63.905325443786985</v>
      </c>
      <c r="L9" s="106">
        <v>60.625</v>
      </c>
      <c r="M9" s="106">
        <v>65.384615384615387</v>
      </c>
      <c r="N9" s="17">
        <f>L9/K9-1</f>
        <v>-5.1331018518518512E-2</v>
      </c>
      <c r="O9" s="17">
        <f>IFERROR(M9/L9-1,"-")</f>
        <v>7.8509119746233091E-2</v>
      </c>
      <c r="P9" s="106">
        <v>67.114093959731548</v>
      </c>
      <c r="Q9" s="106">
        <v>63.815789473684212</v>
      </c>
      <c r="R9" s="106">
        <v>66.504854368932044</v>
      </c>
      <c r="S9" s="17">
        <f>Q9/P9-1</f>
        <v>-4.9144736842105297E-2</v>
      </c>
      <c r="T9" s="17">
        <f>R9/Q9-1</f>
        <v>4.2137924131718574E-2</v>
      </c>
      <c r="U9" s="106">
        <v>67.757009345794387</v>
      </c>
      <c r="V9" s="106">
        <v>64.485981308411212</v>
      </c>
      <c r="W9" s="106">
        <v>68.941979522184297</v>
      </c>
      <c r="X9" s="17">
        <f>V9/U9-1</f>
        <v>-4.8275862068965503E-2</v>
      </c>
      <c r="Y9" s="17">
        <f>W9/V9-1</f>
        <v>6.9100262155611603E-2</v>
      </c>
      <c r="Z9" s="106">
        <v>65.78947368421052</v>
      </c>
      <c r="AA9" s="106">
        <v>72.972972972972968</v>
      </c>
      <c r="AB9" s="17">
        <f>IFERROR(AA9/Z9-1,"-")</f>
        <v>0.10918918918918918</v>
      </c>
      <c r="AC9" s="106">
        <v>63.291139240506332</v>
      </c>
      <c r="AD9" s="106">
        <v>67.045454545454547</v>
      </c>
      <c r="AE9" s="17">
        <f>AD9/AC9-1</f>
        <v>5.9318181818181825E-2</v>
      </c>
    </row>
    <row r="10" spans="3:31" ht="15" customHeight="1">
      <c r="C10" s="219" t="s">
        <v>92</v>
      </c>
      <c r="D10" s="16">
        <v>0</v>
      </c>
      <c r="E10" s="16">
        <v>64.325481798715202</v>
      </c>
      <c r="F10" s="16">
        <v>60.880296174413822</v>
      </c>
      <c r="G10" s="16">
        <v>61.557478368355994</v>
      </c>
      <c r="H10" s="17" t="str">
        <f>IFERROR(E10/D10-1,"-")</f>
        <v>-</v>
      </c>
      <c r="I10" s="17">
        <f>F10/E10-1</f>
        <v>-5.3558644692035418E-2</v>
      </c>
      <c r="J10" s="17">
        <f>G10/F10-1</f>
        <v>1.1123175091036552E-2</v>
      </c>
      <c r="K10" s="16">
        <v>55.4228855721393</v>
      </c>
      <c r="L10" s="16">
        <v>54.140127388535035</v>
      </c>
      <c r="M10" s="16">
        <v>59.029927760577912</v>
      </c>
      <c r="N10" s="17">
        <f>L10/K10-1</f>
        <v>-2.3144918752644239E-2</v>
      </c>
      <c r="O10" s="17">
        <f>IFERROR(M10/L10-1,"-")</f>
        <v>9.0317489224791991E-2</v>
      </c>
      <c r="P10" s="16">
        <v>56.128404669260703</v>
      </c>
      <c r="Q10" s="16">
        <v>56.785714285714285</v>
      </c>
      <c r="R10" s="16">
        <v>61.693121693121697</v>
      </c>
      <c r="S10" s="17">
        <f>Q10/P10-1</f>
        <v>1.171081950977948E-2</v>
      </c>
      <c r="T10" s="17">
        <f>R10/Q10-1</f>
        <v>8.6419753086419915E-2</v>
      </c>
      <c r="U10" s="16">
        <v>62.129583124058264</v>
      </c>
      <c r="V10" s="16">
        <v>62.396894711305194</v>
      </c>
      <c r="W10" s="16">
        <v>65.925058548009375</v>
      </c>
      <c r="X10" s="17">
        <f>V10/U10-1</f>
        <v>4.3024848036268271E-3</v>
      </c>
      <c r="Y10" s="17">
        <f>W10/V10-1</f>
        <v>5.6543900991036677E-2</v>
      </c>
      <c r="Z10" s="16">
        <v>68.177929854576561</v>
      </c>
      <c r="AA10" s="16">
        <v>70.335429769392036</v>
      </c>
      <c r="AB10" s="17">
        <f>IFERROR(AA10/Z10-1,"-")</f>
        <v>3.164513676812164E-2</v>
      </c>
      <c r="AC10" s="16">
        <v>52.867830423940148</v>
      </c>
      <c r="AD10" s="16">
        <v>60.106382978723403</v>
      </c>
      <c r="AE10" s="17">
        <f>AD10/AC10-1</f>
        <v>0.13691790445604179</v>
      </c>
    </row>
    <row r="11" spans="3:31" ht="15" customHeight="1">
      <c r="C11" s="226" t="s">
        <v>80</v>
      </c>
      <c r="D11" s="106">
        <v>43.75</v>
      </c>
      <c r="E11" s="106">
        <v>48.458149779735685</v>
      </c>
      <c r="F11" s="106">
        <v>47.663551401869157</v>
      </c>
      <c r="G11" s="106">
        <v>43.75</v>
      </c>
      <c r="H11" s="17">
        <f>E11/D11-1</f>
        <v>0.10761485210824429</v>
      </c>
      <c r="I11" s="17">
        <f>F11/E11-1</f>
        <v>-1.6397621070518342E-2</v>
      </c>
      <c r="J11" s="17">
        <f>G11/F11-1</f>
        <v>-8.2107843137254832E-2</v>
      </c>
      <c r="K11" s="106">
        <v>46.956521739130437</v>
      </c>
      <c r="L11" s="106">
        <v>44.444444444444443</v>
      </c>
      <c r="M11" s="106">
        <v>49.404761904761905</v>
      </c>
      <c r="N11" s="17">
        <f>L11/K11-1</f>
        <v>-5.3497942386831365E-2</v>
      </c>
      <c r="O11" s="17">
        <f>IFERROR(M11/L11-1,"-")</f>
        <v>0.11160714285714279</v>
      </c>
      <c r="P11" s="106">
        <v>47.933884297520663</v>
      </c>
      <c r="Q11" s="106">
        <v>43.243243243243242</v>
      </c>
      <c r="R11" s="106">
        <v>51.851851851851855</v>
      </c>
      <c r="S11" s="17">
        <f>Q11/P11-1</f>
        <v>-9.7856477166822109E-2</v>
      </c>
      <c r="T11" s="17">
        <f>R11/Q11-1</f>
        <v>0.19907407407407418</v>
      </c>
      <c r="U11" s="106">
        <v>49.206349206349209</v>
      </c>
      <c r="V11" s="106">
        <v>44.628099173553721</v>
      </c>
      <c r="W11" s="106">
        <v>54.42176870748299</v>
      </c>
      <c r="X11" s="17">
        <f>V11/U11-1</f>
        <v>-9.3041855505198612E-2</v>
      </c>
      <c r="Y11" s="17">
        <f>W11/V11-1</f>
        <v>0.21945074326026703</v>
      </c>
      <c r="Z11" s="106">
        <v>54.545454545454547</v>
      </c>
      <c r="AA11" s="106">
        <v>70</v>
      </c>
      <c r="AB11" s="17">
        <f>IFERROR(AA11/Z11-1,"-")</f>
        <v>0.28333333333333321</v>
      </c>
      <c r="AC11" s="106">
        <v>46.236559139784944</v>
      </c>
      <c r="AD11" s="106">
        <v>50.495049504950494</v>
      </c>
      <c r="AE11" s="17">
        <f>AD11/AC11-1</f>
        <v>9.210223347916191E-2</v>
      </c>
    </row>
    <row r="12" spans="3:31" ht="15" customHeight="1">
      <c r="C12" s="219" t="s">
        <v>95</v>
      </c>
      <c r="D12" s="16">
        <v>62.860892388451397</v>
      </c>
      <c r="E12" s="16">
        <v>63.138977635782744</v>
      </c>
      <c r="F12" s="16">
        <v>59.684251058914128</v>
      </c>
      <c r="G12" s="16">
        <v>60.447761194029852</v>
      </c>
      <c r="H12" s="17">
        <f>E12/D12-1</f>
        <v>4.4238195922021717E-3</v>
      </c>
      <c r="I12" s="17">
        <f>F12/E12-1</f>
        <v>-5.4716226113086797E-2</v>
      </c>
      <c r="J12" s="17">
        <f>G12/F12-1</f>
        <v>1.2792489167067878E-2</v>
      </c>
      <c r="K12" s="16">
        <v>53.606411398040962</v>
      </c>
      <c r="L12" s="16">
        <v>53.057708871662363</v>
      </c>
      <c r="M12" s="16">
        <v>57.673509286412511</v>
      </c>
      <c r="N12" s="17">
        <f>L12/K12-1</f>
        <v>-1.0235763075135629E-2</v>
      </c>
      <c r="O12" s="17">
        <f>IFERROR(M12/L12-1,"-")</f>
        <v>8.6995848726053815E-2</v>
      </c>
      <c r="P12" s="16">
        <v>54.755555555555553</v>
      </c>
      <c r="Q12" s="16">
        <v>55.867346938775512</v>
      </c>
      <c r="R12" s="16">
        <v>60.750507099391484</v>
      </c>
      <c r="S12" s="17">
        <f>Q12/P12-1</f>
        <v>2.0304631592896971E-2</v>
      </c>
      <c r="T12" s="17">
        <f>R12/Q12-1</f>
        <v>8.7406337121527899E-2</v>
      </c>
      <c r="U12" s="16">
        <v>60.834896810506564</v>
      </c>
      <c r="V12" s="16">
        <v>61.399443929564413</v>
      </c>
      <c r="W12" s="16">
        <v>65.222284749577938</v>
      </c>
      <c r="X12" s="17">
        <f>V12/U12-1</f>
        <v>9.2799881097249681E-3</v>
      </c>
      <c r="Y12" s="17">
        <f>W12/V12-1</f>
        <v>6.2261815015767441E-2</v>
      </c>
      <c r="Z12" s="16">
        <v>67.241379310344826</v>
      </c>
      <c r="AA12" s="16">
        <v>69.838056680161941</v>
      </c>
      <c r="AB12" s="17">
        <f>IFERROR(AA12/Z12-1,"-")</f>
        <v>3.8617253192152035E-2</v>
      </c>
      <c r="AC12" s="16">
        <v>51.421800947867297</v>
      </c>
      <c r="AD12" s="16">
        <v>58.271604938271608</v>
      </c>
      <c r="AE12" s="17">
        <f>AD12/AC12-1</f>
        <v>0.13320816976730976</v>
      </c>
    </row>
    <row r="13" spans="3:31" ht="15" customHeight="1">
      <c r="C13" s="219" t="s">
        <v>89</v>
      </c>
      <c r="D13" s="16">
        <v>49.709302325581397</v>
      </c>
      <c r="E13" s="16">
        <v>50.692520775623265</v>
      </c>
      <c r="F13" s="16">
        <v>53.174603174603178</v>
      </c>
      <c r="G13" s="16">
        <v>54.4973544973545</v>
      </c>
      <c r="H13" s="17">
        <f>E13/D13-1</f>
        <v>1.9779365310783836E-2</v>
      </c>
      <c r="I13" s="17">
        <f>F13/E13-1</f>
        <v>4.8963483389713014E-2</v>
      </c>
      <c r="J13" s="17">
        <f>G13/F13-1</f>
        <v>2.4875621890547261E-2</v>
      </c>
      <c r="K13" s="16">
        <v>51.965065502183407</v>
      </c>
      <c r="L13" s="16">
        <v>49.327354260089685</v>
      </c>
      <c r="M13" s="16">
        <v>51.754385964912281</v>
      </c>
      <c r="N13" s="17">
        <f>L13/K13-1</f>
        <v>-5.0759317179786767E-2</v>
      </c>
      <c r="O13" s="17">
        <f>IFERROR(M13/L13-1,"-")</f>
        <v>4.9202551834130803E-2</v>
      </c>
      <c r="P13" s="16">
        <v>54.696132596685082</v>
      </c>
      <c r="Q13" s="16">
        <v>50.56818181818182</v>
      </c>
      <c r="R13" s="16">
        <v>53.370786516853933</v>
      </c>
      <c r="S13" s="17">
        <f>Q13/P13-1</f>
        <v>-7.547061524334242E-2</v>
      </c>
      <c r="T13" s="17">
        <f>R13/Q13-1</f>
        <v>5.5422295164751834E-2</v>
      </c>
      <c r="U13" s="16">
        <v>55.594405594405593</v>
      </c>
      <c r="V13" s="16">
        <v>56.043956043956044</v>
      </c>
      <c r="W13" s="16">
        <v>58.422939068100355</v>
      </c>
      <c r="X13" s="17">
        <f>V13/U13-1</f>
        <v>8.0862533692722671E-3</v>
      </c>
      <c r="Y13" s="17">
        <f>W13/V13-1</f>
        <v>4.2448520626888753E-2</v>
      </c>
      <c r="Z13" s="16">
        <v>61.788617886178862</v>
      </c>
      <c r="AA13" s="16">
        <v>67.521367521367523</v>
      </c>
      <c r="AB13" s="17">
        <f>IFERROR(AA13/Z13-1,"-")</f>
        <v>9.2780026990553432E-2</v>
      </c>
      <c r="AC13" s="16">
        <v>52.083333333333336</v>
      </c>
      <c r="AD13" s="16">
        <v>53.409090909090907</v>
      </c>
      <c r="AE13" s="17">
        <f>AD13/AC13-1</f>
        <v>2.5454545454545396E-2</v>
      </c>
    </row>
    <row r="14" spans="3:31" ht="15" customHeight="1">
      <c r="C14" s="219" t="s">
        <v>224</v>
      </c>
      <c r="D14" s="16">
        <v>54.054054054054099</v>
      </c>
      <c r="E14" s="16">
        <v>49.732620320855617</v>
      </c>
      <c r="F14" s="16">
        <v>41.29032258064516</v>
      </c>
      <c r="G14" s="16">
        <v>49.418604651162788</v>
      </c>
      <c r="H14" s="17">
        <f>E14/D14-1</f>
        <v>-7.9946524064171909E-2</v>
      </c>
      <c r="I14" s="17">
        <f>F14/E14-1</f>
        <v>-0.16975372875476935</v>
      </c>
      <c r="J14" s="17">
        <f>G14/F14-1</f>
        <v>0.19685683139534871</v>
      </c>
      <c r="K14" s="16">
        <v>37.704918032786885</v>
      </c>
      <c r="L14" s="16">
        <v>43.362831858407077</v>
      </c>
      <c r="M14" s="16">
        <v>43.333333333333336</v>
      </c>
      <c r="N14" s="17">
        <f>L14/K14-1</f>
        <v>0.15005771450557903</v>
      </c>
      <c r="O14" s="17">
        <f>IFERROR(M14/L14-1,"-")</f>
        <v>-6.8027210884347156E-4</v>
      </c>
      <c r="P14" s="16">
        <v>39.285714285714285</v>
      </c>
      <c r="Q14" s="16">
        <v>48.113207547169814</v>
      </c>
      <c r="R14" s="16">
        <v>42.424242424242422</v>
      </c>
      <c r="S14" s="17">
        <f>Q14/P14-1</f>
        <v>0.22469982847341341</v>
      </c>
      <c r="T14" s="17">
        <f>R14/Q14-1</f>
        <v>-0.11824123588829483</v>
      </c>
      <c r="U14" s="16">
        <v>40.178571428571431</v>
      </c>
      <c r="V14" s="16">
        <v>49.275362318840578</v>
      </c>
      <c r="W14" s="16">
        <v>48.958333333333336</v>
      </c>
      <c r="X14" s="17">
        <f>V14/U14-1</f>
        <v>0.22640901771336552</v>
      </c>
      <c r="Y14" s="17">
        <f>W14/V14-1</f>
        <v>-6.4338235294116863E-3</v>
      </c>
      <c r="Z14" s="16">
        <v>55.102040816326529</v>
      </c>
      <c r="AA14" s="16">
        <v>65.625</v>
      </c>
      <c r="AB14" s="17">
        <f>IFERROR(AA14/Z14-1,"-")</f>
        <v>0.19097222222222232</v>
      </c>
      <c r="AC14" s="16">
        <v>43.28358208955224</v>
      </c>
      <c r="AD14" s="16">
        <v>38.888888888888886</v>
      </c>
      <c r="AE14" s="17">
        <f>AD14/AC14-1</f>
        <v>-0.10153256704980851</v>
      </c>
    </row>
    <row r="15" spans="3:31" ht="15" customHeight="1">
      <c r="C15" s="221" t="s">
        <v>88</v>
      </c>
      <c r="D15" s="22">
        <v>53.563636363636398</v>
      </c>
      <c r="E15" s="22">
        <v>54.581818181818178</v>
      </c>
      <c r="F15" s="22">
        <v>51.527272727272724</v>
      </c>
      <c r="G15" s="22">
        <v>52.427272727272729</v>
      </c>
      <c r="H15" s="119">
        <f>E15/D15-1</f>
        <v>1.9008825526136475E-2</v>
      </c>
      <c r="I15" s="119">
        <f>F15/E15-1</f>
        <v>-5.5962691538974041E-2</v>
      </c>
      <c r="J15" s="119">
        <f>G15/F15-1</f>
        <v>1.7466478475652858E-2</v>
      </c>
      <c r="K15" s="22">
        <v>48.011958146487295</v>
      </c>
      <c r="L15" s="22">
        <v>47.499624568253495</v>
      </c>
      <c r="M15" s="22">
        <v>49.311465263809374</v>
      </c>
      <c r="N15" s="119">
        <f>L15/K15-1</f>
        <v>-1.0670957778281864E-2</v>
      </c>
      <c r="O15" s="119">
        <f>IFERROR(M15/L15-1,"-")</f>
        <v>3.8144316129328448E-2</v>
      </c>
      <c r="P15" s="22">
        <v>49.387982195845694</v>
      </c>
      <c r="Q15" s="22">
        <v>50.212059745528308</v>
      </c>
      <c r="R15" s="22">
        <v>53.237951807228917</v>
      </c>
      <c r="S15" s="119">
        <f>Q15/P15-1</f>
        <v>1.6685791017231111E-2</v>
      </c>
      <c r="T15" s="119">
        <f>R15/Q15-1</f>
        <v>6.0262257255242035E-2</v>
      </c>
      <c r="U15" s="22">
        <v>53.289393384596607</v>
      </c>
      <c r="V15" s="22">
        <v>54.013357619914999</v>
      </c>
      <c r="W15" s="22">
        <v>57.7807848443843</v>
      </c>
      <c r="X15" s="119">
        <f>V15/U15-1</f>
        <v>1.3585522171240427E-2</v>
      </c>
      <c r="Y15" s="119">
        <f>W15/V15-1</f>
        <v>6.9749917251584304E-2</v>
      </c>
      <c r="Z15" s="22">
        <v>60.489024729091412</v>
      </c>
      <c r="AA15" s="22">
        <v>65.056272303046939</v>
      </c>
      <c r="AB15" s="119">
        <f>IFERROR(AA15/Z15-1,"-")</f>
        <v>7.5505392828047579E-2</v>
      </c>
      <c r="AC15" s="22">
        <v>47.889273356401382</v>
      </c>
      <c r="AD15" s="22">
        <v>49.327354260089685</v>
      </c>
      <c r="AE15" s="119">
        <f>AD15/AC15-1</f>
        <v>3.0029290546670584E-2</v>
      </c>
    </row>
    <row r="16" spans="3:31" ht="15" customHeight="1">
      <c r="C16" s="219" t="s">
        <v>96</v>
      </c>
      <c r="D16" s="16">
        <v>87.162162162162204</v>
      </c>
      <c r="E16" s="16">
        <v>85.84905660377359</v>
      </c>
      <c r="F16" s="16">
        <v>80.219780219780219</v>
      </c>
      <c r="G16" s="16">
        <v>78.453038674033152</v>
      </c>
      <c r="H16" s="17">
        <f>E16/D16-1</f>
        <v>-1.5065087026474022E-2</v>
      </c>
      <c r="I16" s="17">
        <f>F16/E16-1</f>
        <v>-6.5571790846516209E-2</v>
      </c>
      <c r="J16" s="17">
        <f>G16/F16-1</f>
        <v>-2.2023764474381258E-2</v>
      </c>
      <c r="K16" s="16">
        <v>81.512605042016801</v>
      </c>
      <c r="L16" s="16">
        <v>81.111111111111114</v>
      </c>
      <c r="M16" s="16">
        <v>58.407079646017699</v>
      </c>
      <c r="N16" s="17">
        <f>L16/K16-1</f>
        <v>-4.9255441008017042E-3</v>
      </c>
      <c r="O16" s="17">
        <f>IFERROR(M16/L16-1,"-")</f>
        <v>-0.2799127166929325</v>
      </c>
      <c r="P16" s="16">
        <v>78.494623655913983</v>
      </c>
      <c r="Q16" s="16">
        <v>83.908045977011497</v>
      </c>
      <c r="R16" s="16">
        <v>54.545454545454547</v>
      </c>
      <c r="S16" s="17">
        <f>Q16/P16-1</f>
        <v>6.8965517241379226E-2</v>
      </c>
      <c r="T16" s="17">
        <f>R16/Q16-1</f>
        <v>-0.34993773349937729</v>
      </c>
      <c r="U16" s="16">
        <v>80.136986301369859</v>
      </c>
      <c r="V16" s="16">
        <v>83.458646616541358</v>
      </c>
      <c r="W16" s="16">
        <v>59.45945945945946</v>
      </c>
      <c r="X16" s="17">
        <f>V16/U16-1</f>
        <v>4.1449778291883677E-2</v>
      </c>
      <c r="Y16" s="17">
        <f>W16/V16-1</f>
        <v>-0.28755782809836872</v>
      </c>
      <c r="Z16" s="16">
        <v>83.018867924528308</v>
      </c>
      <c r="AA16" s="16">
        <v>62.886597938144327</v>
      </c>
      <c r="AB16" s="17">
        <f>IFERROR(AA16/Z16-1,"-")</f>
        <v>-0.24250234301780704</v>
      </c>
      <c r="AC16" s="16">
        <v>80</v>
      </c>
      <c r="AD16" s="16">
        <v>51.851851851851855</v>
      </c>
      <c r="AE16" s="17">
        <f>AD16/AC16-1</f>
        <v>-0.35185185185185186</v>
      </c>
    </row>
    <row r="17" spans="3:31" ht="15" customHeight="1">
      <c r="C17" s="219" t="s">
        <v>84</v>
      </c>
      <c r="D17" s="16">
        <v>52.592592592592602</v>
      </c>
      <c r="E17" s="16">
        <v>53.225806451612904</v>
      </c>
      <c r="F17" s="16">
        <v>46.687697160883282</v>
      </c>
      <c r="G17" s="16">
        <v>47.79874213836478</v>
      </c>
      <c r="H17" s="17">
        <f>E17/D17-1</f>
        <v>1.2039981826442281E-2</v>
      </c>
      <c r="I17" s="17">
        <f>F17/E17-1</f>
        <v>-0.12283720485613225</v>
      </c>
      <c r="J17" s="17">
        <f>G17/F17-1</f>
        <v>2.3797382287948254E-2</v>
      </c>
      <c r="K17" s="16">
        <v>43.030303030303031</v>
      </c>
      <c r="L17" s="16">
        <v>42.857142857142854</v>
      </c>
      <c r="M17" s="16">
        <v>48.198198198198199</v>
      </c>
      <c r="N17" s="17">
        <f>L17/K17-1</f>
        <v>-4.0241448692154291E-3</v>
      </c>
      <c r="O17" s="17">
        <f>IFERROR(M17/L17-1,"-")</f>
        <v>0.12462462462462476</v>
      </c>
      <c r="P17" s="16">
        <v>42.95302013422819</v>
      </c>
      <c r="Q17" s="16">
        <v>50</v>
      </c>
      <c r="R17" s="16">
        <v>57.31707317073171</v>
      </c>
      <c r="S17" s="17">
        <f>Q17/P17-1</f>
        <v>0.1640625</v>
      </c>
      <c r="T17" s="17">
        <f>R17/Q17-1</f>
        <v>0.14634146341463428</v>
      </c>
      <c r="U17" s="16">
        <v>48.230088495575224</v>
      </c>
      <c r="V17" s="16">
        <v>51.658767772511851</v>
      </c>
      <c r="W17" s="16">
        <v>57.429718875502004</v>
      </c>
      <c r="X17" s="17">
        <f>V17/U17-1</f>
        <v>7.1090047393364886E-2</v>
      </c>
      <c r="Y17" s="17">
        <f>W17/V17-1</f>
        <v>0.11171290667256173</v>
      </c>
      <c r="Z17" s="16">
        <v>60</v>
      </c>
      <c r="AA17" s="16">
        <v>61.320754716981135</v>
      </c>
      <c r="AB17" s="17">
        <f>IFERROR(AA17/Z17-1,"-")</f>
        <v>2.2012578616352307E-2</v>
      </c>
      <c r="AC17" s="16">
        <v>45.833333333333336</v>
      </c>
      <c r="AD17" s="16">
        <v>48.684210526315788</v>
      </c>
      <c r="AE17" s="17">
        <f>AD17/AC17-1</f>
        <v>6.2200956937799035E-2</v>
      </c>
    </row>
    <row r="18" spans="3:31" ht="15" customHeight="1">
      <c r="C18" s="219" t="s">
        <v>82</v>
      </c>
      <c r="D18" s="16">
        <v>45.346320346320297</v>
      </c>
      <c r="E18" s="16">
        <v>48.479427549194988</v>
      </c>
      <c r="F18" s="16">
        <v>46.853741496598637</v>
      </c>
      <c r="G18" s="16">
        <v>47.227722772277225</v>
      </c>
      <c r="H18" s="17">
        <f>E18/D18-1</f>
        <v>6.9092865285351301E-2</v>
      </c>
      <c r="I18" s="17">
        <f>F18/E18-1</f>
        <v>-3.3533524110751278E-2</v>
      </c>
      <c r="J18" s="17">
        <f>G18/F18-1</f>
        <v>7.9818871179313522E-3</v>
      </c>
      <c r="K18" s="16">
        <v>46.127067014795472</v>
      </c>
      <c r="L18" s="16">
        <v>47.38344433872502</v>
      </c>
      <c r="M18" s="16">
        <v>47.54440961337513</v>
      </c>
      <c r="N18" s="17">
        <f>L18/K18-1</f>
        <v>2.7237312173491457E-2</v>
      </c>
      <c r="O18" s="17">
        <f>IFERROR(M18/L18-1,"-")</f>
        <v>3.3970783866921206E-3</v>
      </c>
      <c r="P18" s="16">
        <v>46.956521739130437</v>
      </c>
      <c r="Q18" s="16">
        <v>48.045602605863195</v>
      </c>
      <c r="R18" s="16">
        <v>50.623052959501557</v>
      </c>
      <c r="S18" s="17">
        <f>Q18/P18-1</f>
        <v>2.3193388828568029E-2</v>
      </c>
      <c r="T18" s="17">
        <f>R18/Q18-1</f>
        <v>5.3645915835049296E-2</v>
      </c>
      <c r="U18" s="16">
        <v>46.767537826685007</v>
      </c>
      <c r="V18" s="16">
        <v>48.989113530326591</v>
      </c>
      <c r="W18" s="16">
        <v>50.960118168389954</v>
      </c>
      <c r="X18" s="17">
        <f>V18/U18-1</f>
        <v>4.7502515780806887E-2</v>
      </c>
      <c r="Y18" s="17">
        <f>W18/V18-1</f>
        <v>4.0233523246817171E-2</v>
      </c>
      <c r="Z18" s="16">
        <v>68.292682926829272</v>
      </c>
      <c r="AA18" s="16">
        <v>57.89473684210526</v>
      </c>
      <c r="AB18" s="17">
        <f>IFERROR(AA18/Z18-1,"-")</f>
        <v>-0.15225563909774442</v>
      </c>
      <c r="AC18" s="16">
        <v>48.205128205128204</v>
      </c>
      <c r="AD18" s="16">
        <v>48.795180722891565</v>
      </c>
      <c r="AE18" s="17">
        <f>AD18/AC18-1</f>
        <v>1.2240451166367627E-2</v>
      </c>
    </row>
    <row r="19" spans="3:31" ht="15" customHeight="1">
      <c r="C19" s="219" t="s">
        <v>97</v>
      </c>
      <c r="D19" s="16">
        <v>0</v>
      </c>
      <c r="E19" s="16">
        <v>46.745562130177518</v>
      </c>
      <c r="F19" s="16">
        <v>42.168674698795179</v>
      </c>
      <c r="G19" s="16">
        <v>37.815126050420169</v>
      </c>
      <c r="H19" s="17" t="str">
        <f>IFERROR(E19/D19-1,"-")</f>
        <v>-</v>
      </c>
      <c r="I19" s="17">
        <f>F19/E19-1</f>
        <v>-9.7910629861217124E-2</v>
      </c>
      <c r="J19" s="17">
        <f>G19/F19-1</f>
        <v>-0.10324129651860736</v>
      </c>
      <c r="K19" s="16">
        <v>38.135593220338983</v>
      </c>
      <c r="L19" s="16">
        <v>33.87096774193548</v>
      </c>
      <c r="M19" s="16">
        <v>33.333333333333336</v>
      </c>
      <c r="N19" s="17">
        <f>L19/K19-1</f>
        <v>-0.11182795698924741</v>
      </c>
      <c r="O19" s="17">
        <f>IFERROR(M19/L19-1,"-")</f>
        <v>-1.5873015873015706E-2</v>
      </c>
      <c r="P19" s="16">
        <v>40.206185567010309</v>
      </c>
      <c r="Q19" s="16">
        <v>37.5</v>
      </c>
      <c r="R19" s="16">
        <v>39.024390243902438</v>
      </c>
      <c r="S19" s="17">
        <f>Q19/P19-1</f>
        <v>-6.7307692307692291E-2</v>
      </c>
      <c r="T19" s="17">
        <f>R19/Q19-1</f>
        <v>4.0650406504064929E-2</v>
      </c>
      <c r="U19" s="16">
        <v>42.553191489361701</v>
      </c>
      <c r="V19" s="16">
        <v>40.206185567010309</v>
      </c>
      <c r="W19" s="16">
        <v>47.826086956521742</v>
      </c>
      <c r="X19" s="17">
        <f>V19/U19-1</f>
        <v>-5.5154639175257758E-2</v>
      </c>
      <c r="Y19" s="17">
        <f>W19/V19-1</f>
        <v>0.18952062430323302</v>
      </c>
      <c r="Z19" s="16">
        <v>44.897959183673471</v>
      </c>
      <c r="AA19" s="16">
        <v>55.882352941176471</v>
      </c>
      <c r="AB19" s="17">
        <f>IFERROR(AA19/Z19-1,"-")</f>
        <v>0.24465240641711228</v>
      </c>
      <c r="AC19" s="16">
        <v>23.80952380952381</v>
      </c>
      <c r="AD19" s="16">
        <v>34.482758620689658</v>
      </c>
      <c r="AE19" s="17">
        <f>AD19/AC19-1</f>
        <v>0.44827586206896552</v>
      </c>
    </row>
    <row r="20" spans="3:31" ht="15" customHeight="1">
      <c r="C20" s="219" t="s">
        <v>78</v>
      </c>
      <c r="D20" s="16">
        <v>49.816849816849803</v>
      </c>
      <c r="E20" s="16">
        <v>48.771929824561404</v>
      </c>
      <c r="F20" s="16">
        <v>41.522491349480966</v>
      </c>
      <c r="G20" s="16">
        <v>47.222222222222221</v>
      </c>
      <c r="H20" s="17">
        <f>E20/D20-1</f>
        <v>-2.0975232198142124E-2</v>
      </c>
      <c r="I20" s="17">
        <f>F20/E20-1</f>
        <v>-0.14863956585596583</v>
      </c>
      <c r="J20" s="17">
        <f>G20/F20-1</f>
        <v>0.13726851851851851</v>
      </c>
      <c r="K20" s="16">
        <v>43.939393939393938</v>
      </c>
      <c r="L20" s="16">
        <v>44.104803493449779</v>
      </c>
      <c r="M20" s="16">
        <v>49.444444444444443</v>
      </c>
      <c r="N20" s="17">
        <f>L20/K20-1</f>
        <v>3.7644932992018099E-3</v>
      </c>
      <c r="O20" s="17">
        <f>IFERROR(M20/L20-1,"-")</f>
        <v>0.121067106710671</v>
      </c>
      <c r="P20" s="16">
        <v>40.462427745664741</v>
      </c>
      <c r="Q20" s="16">
        <v>46.762589928057551</v>
      </c>
      <c r="R20" s="16">
        <v>56.81818181818182</v>
      </c>
      <c r="S20" s="17">
        <f>Q20/P20-1</f>
        <v>0.15570400822199382</v>
      </c>
      <c r="T20" s="17">
        <f>R20/Q20-1</f>
        <v>0.21503496503496522</v>
      </c>
      <c r="U20" s="16">
        <v>41.145833333333336</v>
      </c>
      <c r="V20" s="16">
        <v>50</v>
      </c>
      <c r="W20" s="16">
        <v>55.782312925170068</v>
      </c>
      <c r="X20" s="17">
        <f>V20/U20-1</f>
        <v>0.21518987341772156</v>
      </c>
      <c r="Y20" s="17">
        <f>W20/V20-1</f>
        <v>0.11564625850340127</v>
      </c>
      <c r="Z20" s="16">
        <v>83.333333333333329</v>
      </c>
      <c r="AA20" s="16">
        <v>53.571428571428569</v>
      </c>
      <c r="AB20" s="17">
        <f>IFERROR(AA20/Z20-1,"-")</f>
        <v>-0.3571428571428571</v>
      </c>
      <c r="AC20" s="16">
        <v>45.454545454545453</v>
      </c>
      <c r="AD20" s="16">
        <v>54.166666666666664</v>
      </c>
      <c r="AE20" s="17">
        <f>AD20/AC20-1</f>
        <v>0.19166666666666665</v>
      </c>
    </row>
    <row r="21" spans="3:31" ht="15" customHeight="1">
      <c r="C21" s="219" t="s">
        <v>79</v>
      </c>
      <c r="D21" s="16">
        <v>39.021535580524301</v>
      </c>
      <c r="E21" s="16">
        <v>38.269379345866597</v>
      </c>
      <c r="F21" s="16">
        <v>34.362834155203736</v>
      </c>
      <c r="G21" s="16">
        <v>35.745333674252109</v>
      </c>
      <c r="H21" s="17">
        <f>E21/D21-1</f>
        <v>-1.9275413524041496E-2</v>
      </c>
      <c r="I21" s="17">
        <f>F21/E21-1</f>
        <v>-0.10208018152990506</v>
      </c>
      <c r="J21" s="17">
        <f>G21/F21-1</f>
        <v>4.0232406698590406E-2</v>
      </c>
      <c r="K21" s="16">
        <v>30.223559759243336</v>
      </c>
      <c r="L21" s="16">
        <v>30.99538009239815</v>
      </c>
      <c r="M21" s="16">
        <v>30.364372469635626</v>
      </c>
      <c r="N21" s="17">
        <f>L21/K21-1</f>
        <v>2.5537042601964322E-2</v>
      </c>
      <c r="O21" s="17">
        <f>IFERROR(M21/L21-1,"-")</f>
        <v>-2.0358118560942717E-2</v>
      </c>
      <c r="P21" s="16">
        <v>30.271739130434781</v>
      </c>
      <c r="Q21" s="16">
        <v>32.931937172774866</v>
      </c>
      <c r="R21" s="16">
        <v>34.950926935659758</v>
      </c>
      <c r="S21" s="17">
        <f>Q21/P21-1</f>
        <v>8.7877278238882583E-2</v>
      </c>
      <c r="T21" s="17">
        <f>R21/Q21-1</f>
        <v>6.1307956233865646E-2</v>
      </c>
      <c r="U21" s="16">
        <v>35.463029432878677</v>
      </c>
      <c r="V21" s="16">
        <v>37.396121883656512</v>
      </c>
      <c r="W21" s="16">
        <v>41.888111888111887</v>
      </c>
      <c r="X21" s="17">
        <f>V21/U21-1</f>
        <v>5.451007659784457E-2</v>
      </c>
      <c r="Y21" s="17">
        <f>W21/V21-1</f>
        <v>0.12011914011913993</v>
      </c>
      <c r="Z21" s="16">
        <v>45.141065830721004</v>
      </c>
      <c r="AA21" s="16">
        <v>52.74566473988439</v>
      </c>
      <c r="AB21" s="17">
        <f>IFERROR(AA21/Z21-1,"-")</f>
        <v>0.16846298972382767</v>
      </c>
      <c r="AC21" s="16">
        <v>29.467084639498431</v>
      </c>
      <c r="AD21" s="16">
        <v>26.826484018264839</v>
      </c>
      <c r="AE21" s="17">
        <f>AD21/AC21-1</f>
        <v>-8.9611872146118654E-2</v>
      </c>
    </row>
    <row r="22" spans="3:31" ht="15" customHeight="1">
      <c r="C22" s="219" t="s">
        <v>85</v>
      </c>
      <c r="D22" s="16">
        <v>53.8860103626943</v>
      </c>
      <c r="E22" s="16">
        <v>55.595667870036102</v>
      </c>
      <c r="F22" s="16">
        <v>52.887537993920972</v>
      </c>
      <c r="G22" s="16">
        <v>56.82656826568266</v>
      </c>
      <c r="H22" s="17">
        <f>E22/D22-1</f>
        <v>3.1727297972785395E-2</v>
      </c>
      <c r="I22" s="17">
        <f>F22/E22-1</f>
        <v>-4.8711167252200704E-2</v>
      </c>
      <c r="J22" s="17">
        <f>G22/F22-1</f>
        <v>7.4479365483310023E-2</v>
      </c>
      <c r="K22" s="16">
        <v>49.185667752442995</v>
      </c>
      <c r="L22" s="16">
        <v>57.094594594594597</v>
      </c>
      <c r="M22" s="16">
        <v>56.993006993006993</v>
      </c>
      <c r="N22" s="17">
        <f>L22/K22-1</f>
        <v>0.16079738679076439</v>
      </c>
      <c r="O22" s="17">
        <f>IFERROR(M22/L22-1,"-")</f>
        <v>-1.7792858029545E-3</v>
      </c>
      <c r="P22" s="16">
        <v>49.743589743589745</v>
      </c>
      <c r="Q22" s="16">
        <v>55.421686746987952</v>
      </c>
      <c r="R22" s="16">
        <v>56.842105263157897</v>
      </c>
      <c r="S22" s="17">
        <f>Q22/P22-1</f>
        <v>0.11414731089305663</v>
      </c>
      <c r="T22" s="17">
        <f>R22/Q22-1</f>
        <v>2.5629290617849021E-2</v>
      </c>
      <c r="U22" s="16">
        <v>48.743718592964825</v>
      </c>
      <c r="V22" s="16">
        <v>55.421686746987952</v>
      </c>
      <c r="W22" s="16">
        <v>56.701030927835049</v>
      </c>
      <c r="X22" s="17">
        <f>V22/U22-1</f>
        <v>0.13700161470624761</v>
      </c>
      <c r="Y22" s="17">
        <f>W22/V22-1</f>
        <v>2.308381891528466E-2</v>
      </c>
      <c r="Z22" s="16">
        <v>0</v>
      </c>
      <c r="AA22" s="16">
        <v>50</v>
      </c>
      <c r="AB22" s="17" t="str">
        <f>IFERROR(AA22/Z22-1,"-")</f>
        <v>-</v>
      </c>
      <c r="AC22" s="16">
        <v>55.421686746987952</v>
      </c>
      <c r="AD22" s="16">
        <v>53.571428571428569</v>
      </c>
      <c r="AE22" s="17">
        <f>AD22/AC22-1</f>
        <v>-3.3385093167701885E-2</v>
      </c>
    </row>
    <row r="23" spans="3:31" ht="15" customHeight="1">
      <c r="C23" s="219" t="s">
        <v>81</v>
      </c>
      <c r="D23" s="16">
        <v>36.577181208053702</v>
      </c>
      <c r="E23" s="16">
        <v>42.249240121580549</v>
      </c>
      <c r="F23" s="16">
        <v>45.058139534883722</v>
      </c>
      <c r="G23" s="16">
        <v>41.498559077809801</v>
      </c>
      <c r="H23" s="17">
        <f>E23/D23-1</f>
        <v>0.15507096846155966</v>
      </c>
      <c r="I23" s="17">
        <f>F23/E23-1</f>
        <v>6.6484022084657868E-2</v>
      </c>
      <c r="J23" s="17">
        <f>G23/F23-1</f>
        <v>-7.8999721111834065E-2</v>
      </c>
      <c r="K23" s="16">
        <v>44.540229885057471</v>
      </c>
      <c r="L23" s="16">
        <v>42.68292682926829</v>
      </c>
      <c r="M23" s="16">
        <v>37.151702786377712</v>
      </c>
      <c r="N23" s="17">
        <f>L23/K23-1</f>
        <v>-4.1699449252557086E-2</v>
      </c>
      <c r="O23" s="17">
        <f>IFERROR(M23/L23-1,"-")</f>
        <v>-0.12958867757629355</v>
      </c>
      <c r="P23" s="16">
        <v>49.253731343283583</v>
      </c>
      <c r="Q23" s="16">
        <v>45.454545454545453</v>
      </c>
      <c r="R23" s="16">
        <v>38.918918918918919</v>
      </c>
      <c r="S23" s="17">
        <f>Q23/P23-1</f>
        <v>-7.7134986225895319E-2</v>
      </c>
      <c r="T23" s="17">
        <f>R23/Q23-1</f>
        <v>-0.14378378378378376</v>
      </c>
      <c r="U23" s="16">
        <v>48.571428571428569</v>
      </c>
      <c r="V23" s="16">
        <v>45.631067961165051</v>
      </c>
      <c r="W23" s="16">
        <v>38.624338624338627</v>
      </c>
      <c r="X23" s="17">
        <f>V23/U23-1</f>
        <v>-6.0536836093660673E-2</v>
      </c>
      <c r="Y23" s="17">
        <f>W23/V23-1</f>
        <v>-0.15355172801981309</v>
      </c>
      <c r="Z23" s="16">
        <v>58.333333333333336</v>
      </c>
      <c r="AA23" s="16">
        <v>40</v>
      </c>
      <c r="AB23" s="17">
        <f>IFERROR(AA23/Z23-1,"-")</f>
        <v>-0.31428571428571428</v>
      </c>
      <c r="AC23" s="16">
        <v>44.845360824742265</v>
      </c>
      <c r="AD23" s="16">
        <v>40.372670807453417</v>
      </c>
      <c r="AE23" s="17">
        <f>AD23/AC23-1</f>
        <v>-9.9735846362532965E-2</v>
      </c>
    </row>
    <row r="24" spans="3:31" ht="15" customHeight="1">
      <c r="C24" s="166" t="s">
        <v>220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spans="3:31" ht="31.5" customHeight="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8" spans="3:31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3:3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3:3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3:31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3:31">
      <c r="C32" s="18"/>
      <c r="D32" s="18"/>
      <c r="E32" s="18"/>
      <c r="I32" s="18"/>
      <c r="J32" s="18"/>
    </row>
    <row r="33" spans="3:13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3:13">
      <c r="C34" s="18"/>
      <c r="D34" s="18"/>
      <c r="E34" s="18"/>
    </row>
    <row r="36" spans="3:13">
      <c r="C36" s="18"/>
      <c r="D36" s="18"/>
      <c r="E36" s="18"/>
    </row>
  </sheetData>
  <sortState ref="C5:AE23">
    <sortCondition descending="1" ref="AA5:AA23"/>
  </sortState>
  <mergeCells count="2">
    <mergeCell ref="C3:AE3"/>
    <mergeCell ref="C24:AE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AE60"/>
  <sheetViews>
    <sheetView showGridLines="0" topLeftCell="A25" zoomScaleNormal="100" workbookViewId="0">
      <selection activeCell="V42" sqref="V42"/>
    </sheetView>
  </sheetViews>
  <sheetFormatPr baseColWidth="10" defaultRowHeight="12.75"/>
  <cols>
    <col min="1" max="2" width="11.42578125" style="241"/>
    <col min="3" max="3" width="25.28515625" style="241" customWidth="1"/>
    <col min="4" max="10" width="9.7109375" style="241" customWidth="1"/>
    <col min="11" max="13" width="11" style="241" hidden="1" customWidth="1"/>
    <col min="14" max="15" width="13.42578125" hidden="1" customWidth="1"/>
    <col min="16" max="18" width="11.42578125" hidden="1" customWidth="1"/>
    <col min="19" max="20" width="12.85546875" hidden="1" customWidth="1"/>
    <col min="21" max="28" width="11.7109375" style="241" customWidth="1"/>
    <col min="29" max="31" width="11.42578125" style="241" hidden="1" customWidth="1"/>
    <col min="32" max="16384" width="11.42578125" style="241"/>
  </cols>
  <sheetData>
    <row r="2" spans="3:31" ht="15" customHeight="1"/>
    <row r="3" spans="3:31" ht="18" customHeight="1">
      <c r="C3" s="11" t="s">
        <v>390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3:31" ht="25.5" customHeight="1">
      <c r="C4" s="73"/>
      <c r="D4" s="73">
        <f>actualizaciones!A7</f>
        <v>2007</v>
      </c>
      <c r="E4" s="73">
        <f>actualizaciones!B7</f>
        <v>2008</v>
      </c>
      <c r="F4" s="73">
        <f>actualizaciones!C7</f>
        <v>2009</v>
      </c>
      <c r="G4" s="7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379</v>
      </c>
      <c r="O4" s="14" t="s">
        <v>380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73" t="str">
        <f>actualizaciones!Y7</f>
        <v>I trimestre 2010</v>
      </c>
      <c r="AD4" s="73" t="str">
        <f>actualizaciones!Z7</f>
        <v>I trimestre 2011</v>
      </c>
      <c r="AE4" s="14" t="str">
        <f>actualizaciones!$AA$7</f>
        <v>Var.11/10</v>
      </c>
    </row>
    <row r="5" spans="3:31">
      <c r="C5" s="49" t="s">
        <v>391</v>
      </c>
      <c r="D5" s="204">
        <f>100-D20-D21</f>
        <v>55.227272727272805</v>
      </c>
      <c r="E5" s="204">
        <f>100-E20-E21</f>
        <v>56.554545454545455</v>
      </c>
      <c r="F5" s="204">
        <f>100-F20-F21</f>
        <v>54.954545454545453</v>
      </c>
      <c r="G5" s="204">
        <f>100-G20-G21</f>
        <v>54.772727272727273</v>
      </c>
      <c r="H5" s="119">
        <f t="shared" ref="H5:J21" si="0">E5/D5-1</f>
        <v>2.4032921810698049E-2</v>
      </c>
      <c r="I5" s="119">
        <f t="shared" si="0"/>
        <v>-2.8291271499758852E-2</v>
      </c>
      <c r="J5" s="119">
        <f t="shared" si="0"/>
        <v>-3.3085194375516158E-3</v>
      </c>
      <c r="K5" s="204">
        <f>100-K20-K21</f>
        <v>51.943198804185357</v>
      </c>
      <c r="L5" s="204">
        <f>100-L20-L21</f>
        <v>52.109926415377679</v>
      </c>
      <c r="M5" s="204">
        <f>100-M20-M21</f>
        <v>53.365310227448553</v>
      </c>
      <c r="N5" s="119">
        <f t="shared" ref="N5:O20" si="1">IFERROR(L5/K5-1,"-")</f>
        <v>3.2098063852565861E-3</v>
      </c>
      <c r="O5" s="119">
        <f t="shared" si="1"/>
        <v>2.4091068601094889E-2</v>
      </c>
      <c r="P5" s="204">
        <f>100-P20-P21</f>
        <v>53.746290801186944</v>
      </c>
      <c r="Q5" s="204">
        <f>100-Q20-Q21</f>
        <v>53.863175364189559</v>
      </c>
      <c r="R5" s="204">
        <f>100-R20-R21</f>
        <v>54.913403614457827</v>
      </c>
      <c r="S5" s="119">
        <f t="shared" ref="S5:T21" si="2">IFERROR(Q5/P5-1,"-")</f>
        <v>2.1747465966532875E-3</v>
      </c>
      <c r="T5" s="119">
        <f t="shared" si="2"/>
        <v>1.949807532079717E-2</v>
      </c>
      <c r="U5" s="204">
        <f>100-U20-U21</f>
        <v>56.157695593799581</v>
      </c>
      <c r="V5" s="204">
        <f>100-V20-V21</f>
        <v>56.041287188828171</v>
      </c>
      <c r="W5" s="204">
        <f>100-W20-W21</f>
        <v>57.005781768975268</v>
      </c>
      <c r="X5" s="119">
        <f t="shared" ref="X5:Y20" si="3">IFERROR(V5/U5-1,"-")</f>
        <v>-2.072884290221122E-3</v>
      </c>
      <c r="Y5" s="119">
        <f t="shared" si="3"/>
        <v>1.7210428748670292E-2</v>
      </c>
      <c r="Z5" s="204">
        <f>100-Z20-Z21</f>
        <v>59.627674353987217</v>
      </c>
      <c r="AA5" s="204">
        <f>100-AA20-AA21</f>
        <v>58.934943727696954</v>
      </c>
      <c r="AB5" s="119">
        <f t="shared" ref="AB5:AB21" si="4">IFERROR(AA5/Z5-1,"-")</f>
        <v>-1.1617602628232304E-2</v>
      </c>
      <c r="AC5" s="204">
        <f>100-AC20-AC21</f>
        <v>52.802768166089969</v>
      </c>
      <c r="AD5" s="204">
        <f>100-AD20-AD21</f>
        <v>53.8863976083707</v>
      </c>
      <c r="AE5" s="119">
        <f t="shared" ref="AE5" si="5">AD5/AC5-1</f>
        <v>2.0522208965866984E-2</v>
      </c>
    </row>
    <row r="6" spans="3:31" ht="15" customHeight="1">
      <c r="C6" s="205" t="s">
        <v>392</v>
      </c>
      <c r="D6" s="303">
        <v>37.937619350732</v>
      </c>
      <c r="E6" s="303">
        <v>39.214259730811207</v>
      </c>
      <c r="F6" s="303">
        <v>37.401109393470946</v>
      </c>
      <c r="G6" s="303">
        <v>36.071688500727802</v>
      </c>
      <c r="H6" s="17">
        <f>E6/D6-1</f>
        <v>3.3651040891014006E-2</v>
      </c>
      <c r="I6" s="17">
        <f>F6/E6-1</f>
        <v>-4.6237015559817962E-2</v>
      </c>
      <c r="J6" s="17">
        <f>G6/F6-1</f>
        <v>-3.5544958807430915E-2</v>
      </c>
      <c r="K6" s="303">
        <v>33.283492822966508</v>
      </c>
      <c r="L6" s="303">
        <v>32.997746055597297</v>
      </c>
      <c r="M6" s="303">
        <v>33.441709242916858</v>
      </c>
      <c r="N6" s="17">
        <f>IFERROR(L6/K6-1,"-")</f>
        <v>-8.5852398030785704E-3</v>
      </c>
      <c r="O6" s="17">
        <f>IFERROR(M6/L6-1,"-")</f>
        <v>1.3454348868905619E-2</v>
      </c>
      <c r="P6" s="303">
        <v>35.818957521795582</v>
      </c>
      <c r="Q6" s="303">
        <v>34.090070136581765</v>
      </c>
      <c r="R6" s="303">
        <v>35.166698059898287</v>
      </c>
      <c r="S6" s="17">
        <f>IFERROR(Q6/P6-1,"-")</f>
        <v>-4.8267384224172427E-2</v>
      </c>
      <c r="T6" s="17">
        <f>IFERROR(R6/Q6-1,"-")</f>
        <v>3.1581862959008777E-2</v>
      </c>
      <c r="U6" s="303">
        <v>38.656898656898655</v>
      </c>
      <c r="V6" s="303">
        <v>37.355693279863893</v>
      </c>
      <c r="W6" s="303">
        <v>37.944615384615382</v>
      </c>
      <c r="X6" s="17">
        <f>IFERROR(V6/U6-1,"-")</f>
        <v>-3.3660366512680673E-2</v>
      </c>
      <c r="Y6" s="17">
        <f>IFERROR(W6/V6-1,"-")</f>
        <v>1.5765256994144439E-2</v>
      </c>
      <c r="Z6" s="303">
        <v>42.190105614230127</v>
      </c>
      <c r="AA6" s="303">
        <v>41.362263114528979</v>
      </c>
      <c r="AB6" s="17">
        <f>IFERROR(AA6/Z6-1,"-")</f>
        <v>-1.9621721435604256E-2</v>
      </c>
      <c r="AC6" s="303">
        <v>31.128808864265928</v>
      </c>
      <c r="AD6" s="303">
        <v>32.174887892376681</v>
      </c>
      <c r="AE6" s="17">
        <f>AD6/AC6-1</f>
        <v>3.3604852426961651E-2</v>
      </c>
    </row>
    <row r="7" spans="3:31" ht="15" customHeight="1">
      <c r="C7" s="205" t="s">
        <v>393</v>
      </c>
      <c r="D7" s="303">
        <v>28.957564575645801</v>
      </c>
      <c r="E7" s="303">
        <v>29.712078005703248</v>
      </c>
      <c r="F7" s="303">
        <v>29.460811561978876</v>
      </c>
      <c r="G7" s="303">
        <v>29.0346352247605</v>
      </c>
      <c r="H7" s="17">
        <f>E7/D7-1</f>
        <v>2.6055831735656954E-2</v>
      </c>
      <c r="I7" s="17">
        <f>F7/E7-1</f>
        <v>-8.4567105564323786E-3</v>
      </c>
      <c r="J7" s="17">
        <f>G7/F7-1</f>
        <v>-1.4465872276525626E-2</v>
      </c>
      <c r="K7" s="303">
        <v>27.240746405628634</v>
      </c>
      <c r="L7" s="303">
        <v>26.5284342125324</v>
      </c>
      <c r="M7" s="303">
        <v>27.425168468892021</v>
      </c>
      <c r="N7" s="17">
        <f>IFERROR(L7/K7-1,"-")</f>
        <v>-2.6148776633706849E-2</v>
      </c>
      <c r="O7" s="17">
        <f>IFERROR(M7/L7-1,"-")</f>
        <v>3.3802758548636458E-2</v>
      </c>
      <c r="P7" s="303">
        <v>28.614916286149164</v>
      </c>
      <c r="Q7" s="303">
        <v>28.25070159027128</v>
      </c>
      <c r="R7" s="303">
        <v>28.950381679389313</v>
      </c>
      <c r="S7" s="17">
        <f>IFERROR(Q7/P7-1,"-")</f>
        <v>-1.2728141233604773E-2</v>
      </c>
      <c r="T7" s="17">
        <f>IFERROR(R7/Q7-1,"-")</f>
        <v>2.4766821697588703E-2</v>
      </c>
      <c r="U7" s="303">
        <v>30.754857997010465</v>
      </c>
      <c r="V7" s="303">
        <v>30.103422802265452</v>
      </c>
      <c r="W7" s="303">
        <v>30.669653970624843</v>
      </c>
      <c r="X7" s="17">
        <f>IFERROR(V7/U7-1,"-")</f>
        <v>-2.1181538045415005E-2</v>
      </c>
      <c r="Y7" s="17">
        <f>IFERROR(W7/V7-1,"-")</f>
        <v>1.8809527809468207E-2</v>
      </c>
      <c r="Z7" s="303">
        <v>33.042499296369265</v>
      </c>
      <c r="AA7" s="303">
        <v>32.549128148353169</v>
      </c>
      <c r="AB7" s="17">
        <f>IFERROR(AA7/Z7-1,"-")</f>
        <v>-1.4931411319430876E-2</v>
      </c>
      <c r="AC7" s="303">
        <v>26.825842696629213</v>
      </c>
      <c r="AD7" s="303">
        <v>27.645051194539249</v>
      </c>
      <c r="AE7" s="17">
        <f>AD7/AC7-1</f>
        <v>3.0538034058217089E-2</v>
      </c>
    </row>
    <row r="8" spans="3:31" ht="15" customHeight="1">
      <c r="C8" s="205" t="s">
        <v>394</v>
      </c>
      <c r="D8" s="303">
        <v>27.6427235727643</v>
      </c>
      <c r="E8" s="303">
        <v>28.297707387307565</v>
      </c>
      <c r="F8" s="303">
        <v>26.158068057080133</v>
      </c>
      <c r="G8" s="303">
        <v>25.781505282648951</v>
      </c>
      <c r="H8" s="17">
        <f>E8/D8-1</f>
        <v>2.3694619411113393E-2</v>
      </c>
      <c r="I8" s="17">
        <f>F8/E8-1</f>
        <v>-7.5611755431011729E-2</v>
      </c>
      <c r="J8" s="17">
        <f>G8/F8-1</f>
        <v>-1.4395664603726654E-2</v>
      </c>
      <c r="K8" s="303">
        <v>24.324807726703632</v>
      </c>
      <c r="L8" s="303">
        <v>23.126223962969558</v>
      </c>
      <c r="M8" s="303">
        <v>23.928052325581394</v>
      </c>
      <c r="N8" s="17">
        <f>IFERROR(L8/K8-1,"-")</f>
        <v>-4.9274131051744163E-2</v>
      </c>
      <c r="O8" s="17">
        <f>IFERROR(M8/L8-1,"-")</f>
        <v>3.4671823809012237E-2</v>
      </c>
      <c r="P8" s="303">
        <v>25.217391304347824</v>
      </c>
      <c r="Q8" s="303">
        <v>24.900662251655628</v>
      </c>
      <c r="R8" s="303">
        <v>26.034063260340634</v>
      </c>
      <c r="S8" s="17">
        <f>IFERROR(Q8/P8-1,"-")</f>
        <v>-1.2559945192966437E-2</v>
      </c>
      <c r="T8" s="17">
        <f>IFERROR(R8/Q8-1,"-")</f>
        <v>4.5516902210488208E-2</v>
      </c>
      <c r="U8" s="303">
        <v>27.451564828614011</v>
      </c>
      <c r="V8" s="303">
        <v>26.851851851851851</v>
      </c>
      <c r="W8" s="303">
        <v>27.777777777777779</v>
      </c>
      <c r="X8" s="17">
        <f>IFERROR(V8/U8-1,"-")</f>
        <v>-2.1846221900510776E-2</v>
      </c>
      <c r="Y8" s="17">
        <f>IFERROR(W8/V8-1,"-")</f>
        <v>3.4482758620689724E-2</v>
      </c>
      <c r="Z8" s="303">
        <v>30.826811840762165</v>
      </c>
      <c r="AA8" s="303">
        <v>30.718739744010502</v>
      </c>
      <c r="AB8" s="17">
        <f>IFERROR(AA8/Z8-1,"-")</f>
        <v>-3.5057824763039536E-3</v>
      </c>
      <c r="AC8" s="303">
        <v>23.18424292162495</v>
      </c>
      <c r="AD8" s="303">
        <v>23.81161971830986</v>
      </c>
      <c r="AE8" s="17">
        <f>AD8/AC8-1</f>
        <v>2.7060482363205685E-2</v>
      </c>
    </row>
    <row r="9" spans="3:31" ht="15" customHeight="1">
      <c r="C9" s="205" t="s">
        <v>395</v>
      </c>
      <c r="D9" s="303">
        <v>23.627479160678401</v>
      </c>
      <c r="E9" s="303">
        <v>25.666602723959333</v>
      </c>
      <c r="F9" s="303">
        <v>24.584653798136944</v>
      </c>
      <c r="G9" s="303">
        <v>24.632637277648879</v>
      </c>
      <c r="H9" s="17">
        <f>E9/D9-1</f>
        <v>8.6303052027425053E-2</v>
      </c>
      <c r="I9" s="17">
        <f>F9/E9-1</f>
        <v>-4.215395926989618E-2</v>
      </c>
      <c r="J9" s="17">
        <f>G9/F9-1</f>
        <v>1.9517655162413217E-3</v>
      </c>
      <c r="K9" s="303">
        <v>21.445553970518308</v>
      </c>
      <c r="L9" s="303">
        <v>21.555733761026463</v>
      </c>
      <c r="M9" s="303">
        <v>22.399868139113234</v>
      </c>
      <c r="N9" s="17">
        <f>IFERROR(L9/K9-1,"-")</f>
        <v>5.1376518722539011E-3</v>
      </c>
      <c r="O9" s="17">
        <f>IFERROR(M9/L9-1,"-")</f>
        <v>3.9160549459605898E-2</v>
      </c>
      <c r="P9" s="303">
        <v>22.672143974960875</v>
      </c>
      <c r="Q9" s="303">
        <v>23.632084722494607</v>
      </c>
      <c r="R9" s="303">
        <v>23.337991615092832</v>
      </c>
      <c r="S9" s="17">
        <f>IFERROR(Q9/P9-1,"-")</f>
        <v>4.234009578423148E-2</v>
      </c>
      <c r="T9" s="17">
        <f>IFERROR(R9/Q9-1,"-")</f>
        <v>-1.2444653565490849E-2</v>
      </c>
      <c r="U9" s="303">
        <v>26.000257300913418</v>
      </c>
      <c r="V9" s="303">
        <v>25.586491363753545</v>
      </c>
      <c r="W9" s="303">
        <v>25.114394038436398</v>
      </c>
      <c r="X9" s="17">
        <f>IFERROR(V9/U9-1,"-")</f>
        <v>-1.5913917019018786E-2</v>
      </c>
      <c r="Y9" s="17">
        <f>IFERROR(W9/V9-1,"-")</f>
        <v>-1.8451038034309475E-2</v>
      </c>
      <c r="Z9" s="303">
        <v>28.83994126284875</v>
      </c>
      <c r="AA9" s="303">
        <v>27.530719719133998</v>
      </c>
      <c r="AB9" s="17">
        <f>IFERROR(AA9/Z9-1,"-")</f>
        <v>-4.539612379173863E-2</v>
      </c>
      <c r="AC9" s="303">
        <v>21.907600596125185</v>
      </c>
      <c r="AD9" s="303">
        <v>20.95808383233533</v>
      </c>
      <c r="AE9" s="17">
        <f>AD9/AC9-1</f>
        <v>-4.3341887653264854E-2</v>
      </c>
    </row>
    <row r="10" spans="3:31" ht="15" customHeight="1">
      <c r="C10" s="205" t="s">
        <v>396</v>
      </c>
      <c r="D10" s="303">
        <v>20.0729261622607</v>
      </c>
      <c r="E10" s="303">
        <v>21.674562682215743</v>
      </c>
      <c r="F10" s="303">
        <v>20.524733533752393</v>
      </c>
      <c r="G10" s="303">
        <v>20.777443197372023</v>
      </c>
      <c r="H10" s="17">
        <f>E10/D10-1</f>
        <v>7.9790883850621386E-2</v>
      </c>
      <c r="I10" s="17">
        <f>F10/E10-1</f>
        <v>-5.3049704638645334E-2</v>
      </c>
      <c r="J10" s="17">
        <f>G10/F10-1</f>
        <v>1.2312445528418481E-2</v>
      </c>
      <c r="K10" s="303">
        <v>18.094667465548234</v>
      </c>
      <c r="L10" s="303">
        <v>17.093373493975903</v>
      </c>
      <c r="M10" s="303">
        <v>18.936567164179106</v>
      </c>
      <c r="N10" s="17">
        <f>IFERROR(L10/K10-1,"-")</f>
        <v>-5.5336411872656255E-2</v>
      </c>
      <c r="O10" s="17">
        <f>IFERROR(M10/L10-1,"-")</f>
        <v>0.10783088960483944</v>
      </c>
      <c r="P10" s="303">
        <v>19.732441471571907</v>
      </c>
      <c r="Q10" s="303">
        <v>18.484288354898336</v>
      </c>
      <c r="R10" s="303">
        <v>19.60710238005289</v>
      </c>
      <c r="S10" s="17">
        <f>IFERROR(Q10/P10-1,"-")</f>
        <v>-6.3253861336508121E-2</v>
      </c>
      <c r="T10" s="17">
        <f>IFERROR(R10/Q10-1,"-")</f>
        <v>6.0744238760861435E-2</v>
      </c>
      <c r="U10" s="303">
        <v>21.900220102714599</v>
      </c>
      <c r="V10" s="303">
        <v>21.459018389964683</v>
      </c>
      <c r="W10" s="303">
        <v>21.636632930140706</v>
      </c>
      <c r="X10" s="17">
        <f>IFERROR(V10/U10-1,"-")</f>
        <v>-2.0145994454878857E-2</v>
      </c>
      <c r="Y10" s="17">
        <f>IFERROR(W10/V10-1,"-")</f>
        <v>8.2769182144457609E-3</v>
      </c>
      <c r="Z10" s="303">
        <v>25.627440044617959</v>
      </c>
      <c r="AA10" s="303">
        <v>24.332507569501789</v>
      </c>
      <c r="AB10" s="17">
        <f>IFERROR(AA10/Z10-1,"-")</f>
        <v>-5.0529138800506912E-2</v>
      </c>
      <c r="AC10" s="303">
        <v>16.684009712105446</v>
      </c>
      <c r="AD10" s="303">
        <v>18.437852046564025</v>
      </c>
      <c r="AE10" s="17">
        <f>AD10/AC10-1</f>
        <v>0.10512115281172729</v>
      </c>
    </row>
    <row r="11" spans="3:31" ht="15" customHeight="1">
      <c r="C11" s="307" t="s">
        <v>397</v>
      </c>
      <c r="D11" s="303">
        <v>0</v>
      </c>
      <c r="E11" s="303">
        <v>0</v>
      </c>
      <c r="F11" s="303">
        <v>0</v>
      </c>
      <c r="G11" s="303">
        <v>0</v>
      </c>
      <c r="H11" s="17" t="str">
        <f>IFERROR(E11/D11-1,"-")</f>
        <v>-</v>
      </c>
      <c r="I11" s="17" t="str">
        <f>IFERROR(F11/E11-1,"-")</f>
        <v>-</v>
      </c>
      <c r="J11" s="17" t="str">
        <f>IFERROR(G11/F11-1,"-")</f>
        <v>-</v>
      </c>
      <c r="K11" s="303">
        <v>0</v>
      </c>
      <c r="L11" s="303">
        <v>0</v>
      </c>
      <c r="M11" s="303">
        <v>10.072721646294291</v>
      </c>
      <c r="N11" s="17" t="str">
        <f>IFERROR(L11/K11-1,"-")</f>
        <v>-</v>
      </c>
      <c r="O11" s="17" t="str">
        <f>IFERROR(M11/L11-1,"-")</f>
        <v>-</v>
      </c>
      <c r="P11" s="303">
        <v>0</v>
      </c>
      <c r="Q11" s="303">
        <v>0</v>
      </c>
      <c r="R11" s="303">
        <v>18.298192771084338</v>
      </c>
      <c r="S11" s="17" t="str">
        <f>IFERROR(Q11/P11-1,"-")</f>
        <v>-</v>
      </c>
      <c r="T11" s="17" t="str">
        <f>IFERROR(R11/Q11-1,"-")</f>
        <v>-</v>
      </c>
      <c r="U11" s="303">
        <v>0</v>
      </c>
      <c r="V11" s="303">
        <v>0</v>
      </c>
      <c r="W11" s="303">
        <v>20.248493049575593</v>
      </c>
      <c r="X11" s="17" t="str">
        <f>IFERROR(V11/U11-1,"-")</f>
        <v>-</v>
      </c>
      <c r="Y11" s="17" t="str">
        <f>IFERROR(W11/V11-1,"-")</f>
        <v>-</v>
      </c>
      <c r="Z11" s="303">
        <v>0</v>
      </c>
      <c r="AA11" s="303">
        <v>22.783420258029096</v>
      </c>
      <c r="AB11" s="17" t="str">
        <f>IFERROR(AA11/Z11-1,"-")</f>
        <v>-</v>
      </c>
      <c r="AC11" s="303">
        <v>0</v>
      </c>
      <c r="AD11" s="303">
        <v>17.077727952167415</v>
      </c>
      <c r="AE11" s="17" t="str">
        <f>IFERROR(AD11/AC11-1,"-")</f>
        <v>-</v>
      </c>
    </row>
    <row r="12" spans="3:31" ht="15" customHeight="1">
      <c r="C12" s="205" t="s">
        <v>399</v>
      </c>
      <c r="D12" s="303">
        <v>15.7037576198708</v>
      </c>
      <c r="E12" s="303">
        <v>17.026117026117028</v>
      </c>
      <c r="F12" s="303">
        <v>16.527120495085548</v>
      </c>
      <c r="G12" s="303">
        <v>16.192122259619758</v>
      </c>
      <c r="H12" s="17">
        <f>E12/D12-1</f>
        <v>8.4206559872840758E-2</v>
      </c>
      <c r="I12" s="17">
        <f>F12/E12-1</f>
        <v>-2.9307711809219317E-2</v>
      </c>
      <c r="J12" s="17">
        <f>G12/F12-1</f>
        <v>-2.0269606890408021E-2</v>
      </c>
      <c r="K12" s="303">
        <v>14.373409192992963</v>
      </c>
      <c r="L12" s="303">
        <v>14.105263157894736</v>
      </c>
      <c r="M12" s="303">
        <v>14.579786410772327</v>
      </c>
      <c r="N12" s="17">
        <f>IFERROR(L12/K12-1,"-")</f>
        <v>-1.8655701754386023E-2</v>
      </c>
      <c r="O12" s="17">
        <f>IFERROR(M12/L12-1,"-")</f>
        <v>3.3641573898038235E-2</v>
      </c>
      <c r="P12" s="303">
        <v>16.171555885629409</v>
      </c>
      <c r="Q12" s="303">
        <v>15.709802473693927</v>
      </c>
      <c r="R12" s="303">
        <v>16.120527306967986</v>
      </c>
      <c r="S12" s="17">
        <f>IFERROR(Q12/P12-1,"-")</f>
        <v>-2.8553431420028863E-2</v>
      </c>
      <c r="T12" s="17">
        <f>IFERROR(R12/Q12-1,"-")</f>
        <v>2.6144493793720081E-2</v>
      </c>
      <c r="U12" s="303">
        <v>17.607526881720432</v>
      </c>
      <c r="V12" s="303">
        <v>17.170980678089684</v>
      </c>
      <c r="W12" s="303">
        <v>17.784615384615385</v>
      </c>
      <c r="X12" s="17">
        <f>IFERROR(V12/U12-1,"-")</f>
        <v>-2.4793158435211904E-2</v>
      </c>
      <c r="Y12" s="17">
        <f>IFERROR(W12/V12-1,"-")</f>
        <v>3.5736730360934166E-2</v>
      </c>
      <c r="Z12" s="303">
        <v>19.755487635454294</v>
      </c>
      <c r="AA12" s="303">
        <v>19.884647074979402</v>
      </c>
      <c r="AB12" s="17">
        <f>IFERROR(AA12/Z12-1,"-")</f>
        <v>6.5379018685072232E-3</v>
      </c>
      <c r="AC12" s="303">
        <v>13.340263340263339</v>
      </c>
      <c r="AD12" s="303">
        <v>14.573991031390134</v>
      </c>
      <c r="AE12" s="17">
        <f>AD12/AC12-1</f>
        <v>9.2481509521868288E-2</v>
      </c>
    </row>
    <row r="13" spans="3:31" ht="15" customHeight="1">
      <c r="C13" s="205" t="s">
        <v>398</v>
      </c>
      <c r="D13" s="303">
        <v>13.0060450631984</v>
      </c>
      <c r="E13" s="303">
        <v>14.051779343152502</v>
      </c>
      <c r="F13" s="303">
        <v>15.202116981476411</v>
      </c>
      <c r="G13" s="303">
        <v>15.866217078283059</v>
      </c>
      <c r="H13" s="17">
        <f>E13/D13-1</f>
        <v>8.0403710341823142E-2</v>
      </c>
      <c r="I13" s="17">
        <f>F13/E13-1</f>
        <v>8.1864197425251639E-2</v>
      </c>
      <c r="J13" s="17">
        <f>G13/F13-1</f>
        <v>4.3684711650084251E-2</v>
      </c>
      <c r="K13" s="303">
        <v>14.253461770018061</v>
      </c>
      <c r="L13" s="303">
        <v>13.971695272508281</v>
      </c>
      <c r="M13" s="303">
        <v>15.544523735650015</v>
      </c>
      <c r="N13" s="17">
        <f>IFERROR(L13/K13-1,"-")</f>
        <v>-1.9768285210717829E-2</v>
      </c>
      <c r="O13" s="17">
        <f>IFERROR(M13/L13-1,"-")</f>
        <v>0.11257248547615739</v>
      </c>
      <c r="P13" s="303">
        <v>15.191053122087604</v>
      </c>
      <c r="Q13" s="303">
        <v>15.313482522655816</v>
      </c>
      <c r="R13" s="303">
        <v>17.057045712126936</v>
      </c>
      <c r="S13" s="17">
        <f>IFERROR(Q13/P13-1,"-")</f>
        <v>8.0593096202263848E-3</v>
      </c>
      <c r="T13" s="17">
        <f>IFERROR(R13/Q13-1,"-")</f>
        <v>0.11385804547669487</v>
      </c>
      <c r="U13" s="303">
        <v>15.972051973522923</v>
      </c>
      <c r="V13" s="303">
        <v>16.293229420360447</v>
      </c>
      <c r="W13" s="303">
        <v>17.954096742349456</v>
      </c>
      <c r="X13" s="17">
        <f>IFERROR(V13/U13-1,"-")</f>
        <v>2.0108715359175244E-2</v>
      </c>
      <c r="Y13" s="17">
        <f>IFERROR(W13/V13-1,"-")</f>
        <v>0.10193604221355557</v>
      </c>
      <c r="Z13" s="303">
        <v>17.748676511563108</v>
      </c>
      <c r="AA13" s="303">
        <v>18.954607977991746</v>
      </c>
      <c r="AB13" s="17">
        <f>IFERROR(AA13/Z13-1,"-")</f>
        <v>6.7944867080257154E-2</v>
      </c>
      <c r="AC13" s="303">
        <v>14.082552896288588</v>
      </c>
      <c r="AD13" s="303">
        <v>14.891222805701425</v>
      </c>
      <c r="AE13" s="17">
        <f>AD13/AC13-1</f>
        <v>5.7423530759537211E-2</v>
      </c>
    </row>
    <row r="14" spans="3:31" ht="15" customHeight="1">
      <c r="C14" s="205" t="s">
        <v>400</v>
      </c>
      <c r="D14" s="303">
        <v>13.9</v>
      </c>
      <c r="E14" s="303">
        <v>14.963636363636363</v>
      </c>
      <c r="F14" s="303">
        <v>14.809090909090909</v>
      </c>
      <c r="G14" s="303">
        <v>15.145454545454545</v>
      </c>
      <c r="H14" s="17">
        <f>E14/D14-1</f>
        <v>7.6520601700457824E-2</v>
      </c>
      <c r="I14" s="17">
        <f>F14/E14-1</f>
        <v>-1.0328068043742422E-2</v>
      </c>
      <c r="J14" s="17">
        <f>G14/F14-1</f>
        <v>2.2713321055862545E-2</v>
      </c>
      <c r="K14" s="303">
        <v>14.095665171898355</v>
      </c>
      <c r="L14" s="303">
        <v>13.710767382489863</v>
      </c>
      <c r="M14" s="303">
        <v>14.853783072876373</v>
      </c>
      <c r="N14" s="17">
        <f>IFERROR(L14/K14-1,"-")</f>
        <v>-2.7306110404483719E-2</v>
      </c>
      <c r="O14" s="17">
        <f>IFERROR(M14/L14-1,"-")</f>
        <v>8.3366281295550682E-2</v>
      </c>
      <c r="P14" s="303">
        <v>14.94807121661721</v>
      </c>
      <c r="Q14" s="303">
        <v>13.737783514659782</v>
      </c>
      <c r="R14" s="303">
        <v>14.194277108433734</v>
      </c>
      <c r="S14" s="17">
        <f>IFERROR(Q14/P14-1,"-")</f>
        <v>-8.0966145024248815E-2</v>
      </c>
      <c r="T14" s="17">
        <f>IFERROR(R14/Q14-1,"-")</f>
        <v>3.3229057168270515E-2</v>
      </c>
      <c r="U14" s="303">
        <v>15.305748809959722</v>
      </c>
      <c r="V14" s="303">
        <v>14.82695810564663</v>
      </c>
      <c r="W14" s="303">
        <v>15.155615696887686</v>
      </c>
      <c r="X14" s="17">
        <f>IFERROR(V14/U14-1,"-")</f>
        <v>-3.1281756303326635E-2</v>
      </c>
      <c r="Y14" s="17">
        <f>IFERROR(W14/V14-1,"-")</f>
        <v>2.2166218377314362E-2</v>
      </c>
      <c r="Z14" s="303">
        <v>16.254515143095304</v>
      </c>
      <c r="AA14" s="303">
        <v>15.975844084545704</v>
      </c>
      <c r="AB14" s="17">
        <f>IFERROR(AA14/Z14-1,"-")</f>
        <v>-1.7144224610598502E-2</v>
      </c>
      <c r="AC14" s="303">
        <v>13.667820069204152</v>
      </c>
      <c r="AD14" s="303">
        <v>14.162929745889388</v>
      </c>
      <c r="AE14" s="17">
        <f>AD14/AC14-1</f>
        <v>3.6224480142286852E-2</v>
      </c>
    </row>
    <row r="15" spans="3:31" ht="15" customHeight="1">
      <c r="C15" s="205" t="s">
        <v>401</v>
      </c>
      <c r="D15" s="303">
        <v>10.246386035094099</v>
      </c>
      <c r="E15" s="303">
        <v>10.538279687215857</v>
      </c>
      <c r="F15" s="303">
        <v>10.536363636363637</v>
      </c>
      <c r="G15" s="303">
        <v>10.737339758159832</v>
      </c>
      <c r="H15" s="17">
        <f>E15/D15-1</f>
        <v>2.8487473644074557E-2</v>
      </c>
      <c r="I15" s="17">
        <f>F15/E15-1</f>
        <v>-1.8181818181806086E-4</v>
      </c>
      <c r="J15" s="17">
        <f>G15/F15-1</f>
        <v>1.9074524070389565E-2</v>
      </c>
      <c r="K15" s="303">
        <v>8.6859022275377491</v>
      </c>
      <c r="L15" s="303">
        <v>8.3959146890958252</v>
      </c>
      <c r="M15" s="303">
        <v>8.6182887204084793</v>
      </c>
      <c r="N15" s="17">
        <f>IFERROR(L15/K15-1,"-")</f>
        <v>-3.3386000768296564E-2</v>
      </c>
      <c r="O15" s="17">
        <f>IFERROR(M15/L15-1,"-")</f>
        <v>2.6485980330584136E-2</v>
      </c>
      <c r="P15" s="303">
        <v>9.8850148367952517</v>
      </c>
      <c r="Q15" s="303">
        <v>9.7381040206565839</v>
      </c>
      <c r="R15" s="303">
        <v>9.9397590361445776</v>
      </c>
      <c r="S15" s="17">
        <f>IFERROR(Q15/P15-1,"-")</f>
        <v>-1.4861972244271993E-2</v>
      </c>
      <c r="T15" s="17">
        <f>IFERROR(R15/Q15-1,"-")</f>
        <v>2.0707831325301074E-2</v>
      </c>
      <c r="U15" s="303">
        <v>11.546442084706456</v>
      </c>
      <c r="V15" s="303">
        <v>11.598251153752733</v>
      </c>
      <c r="W15" s="303">
        <v>11.612744495017838</v>
      </c>
      <c r="X15" s="17">
        <f>IFERROR(V15/U15-1,"-")</f>
        <v>4.487015884737211E-3</v>
      </c>
      <c r="Y15" s="17">
        <f>IFERROR(W15/V15-1,"-")</f>
        <v>1.2496143662499293E-3</v>
      </c>
      <c r="Z15" s="303">
        <v>14.115031953320367</v>
      </c>
      <c r="AA15" s="303">
        <v>14.02690090584683</v>
      </c>
      <c r="AB15" s="17">
        <f>IFERROR(AA15/Z15-1,"-")</f>
        <v>-6.243772438135009E-3</v>
      </c>
      <c r="AC15" s="303">
        <v>8.2006920415224922</v>
      </c>
      <c r="AD15" s="303">
        <v>7.3991031390134525</v>
      </c>
      <c r="AE15" s="17">
        <f>AD15/AC15-1</f>
        <v>-9.7746494862916644E-2</v>
      </c>
    </row>
    <row r="16" spans="3:31" ht="15" customHeight="1">
      <c r="C16" s="205" t="s">
        <v>402</v>
      </c>
      <c r="D16" s="303">
        <v>10.147314484399301</v>
      </c>
      <c r="E16" s="303">
        <v>11.465084436330443</v>
      </c>
      <c r="F16" s="303">
        <v>10.752196193265007</v>
      </c>
      <c r="G16" s="303">
        <v>10.812047972168818</v>
      </c>
      <c r="H16" s="17">
        <f>E16/D16-1</f>
        <v>0.12986391167407985</v>
      </c>
      <c r="I16" s="17">
        <f>F16/E16-1</f>
        <v>-6.2179066104951053E-2</v>
      </c>
      <c r="J16" s="17">
        <f>G16/F16-1</f>
        <v>5.5664701264752647E-3</v>
      </c>
      <c r="K16" s="303">
        <v>9.9248120300751879</v>
      </c>
      <c r="L16" s="303">
        <v>9.4892716832880026</v>
      </c>
      <c r="M16" s="303">
        <v>9.4586185438705659</v>
      </c>
      <c r="N16" s="17">
        <f>IFERROR(L16/K16-1,"-")</f>
        <v>-4.3883989486890651E-2</v>
      </c>
      <c r="O16" s="17">
        <f>IFERROR(M16/L16-1,"-")</f>
        <v>-3.2302942144043501E-3</v>
      </c>
      <c r="P16" s="303">
        <v>11.059219129460116</v>
      </c>
      <c r="Q16" s="303">
        <v>10.639880952380953</v>
      </c>
      <c r="R16" s="303">
        <v>10.054913842075365</v>
      </c>
      <c r="S16" s="17">
        <f>IFERROR(Q16/P16-1,"-")</f>
        <v>-3.7917521315958824E-2</v>
      </c>
      <c r="T16" s="17">
        <f>IFERROR(R16/Q16-1,"-")</f>
        <v>-5.4978727010539186E-2</v>
      </c>
      <c r="U16" s="303">
        <v>11.58814122278263</v>
      </c>
      <c r="V16" s="303">
        <v>11.349167482859942</v>
      </c>
      <c r="W16" s="303">
        <v>11.104241375046371</v>
      </c>
      <c r="X16" s="17">
        <f>IFERROR(V16/U16-1,"-")</f>
        <v>-2.0622266792266752E-2</v>
      </c>
      <c r="Y16" s="17">
        <f>IFERROR(W16/V16-1,"-")</f>
        <v>-2.1580975713282102E-2</v>
      </c>
      <c r="Z16" s="303">
        <v>12.069448333800056</v>
      </c>
      <c r="AA16" s="303">
        <v>12.228036353621592</v>
      </c>
      <c r="AB16" s="17">
        <f>IFERROR(AA16/Z16-1,"-")</f>
        <v>1.313962456572404E-2</v>
      </c>
      <c r="AC16" s="303">
        <v>9.9825479930191978</v>
      </c>
      <c r="AD16" s="303">
        <v>8.8379089883414821</v>
      </c>
      <c r="AE16" s="17">
        <f>AD16/AC16-1</f>
        <v>-0.11466401218187605</v>
      </c>
    </row>
    <row r="17" spans="3:31" ht="15" customHeight="1">
      <c r="C17" s="307" t="s">
        <v>403</v>
      </c>
      <c r="D17" s="303">
        <v>0</v>
      </c>
      <c r="E17" s="303">
        <v>0</v>
      </c>
      <c r="F17" s="303">
        <v>0</v>
      </c>
      <c r="G17" s="303">
        <v>0</v>
      </c>
      <c r="H17" s="17" t="str">
        <f>IFERROR(E17/D17-1,"-")</f>
        <v>-</v>
      </c>
      <c r="I17" s="17" t="str">
        <f>IFERROR(F17/E17-1,"-")</f>
        <v>-</v>
      </c>
      <c r="J17" s="17" t="str">
        <f>IFERROR(G17/F17-1,"-")</f>
        <v>-</v>
      </c>
      <c r="K17" s="303">
        <v>0</v>
      </c>
      <c r="L17" s="303">
        <v>0</v>
      </c>
      <c r="M17" s="303">
        <v>5.0905152406003404</v>
      </c>
      <c r="N17" s="17" t="str">
        <f>IFERROR(L17/K17-1,"-")</f>
        <v>-</v>
      </c>
      <c r="O17" s="17" t="str">
        <f>IFERROR(M17/L17-1,"-")</f>
        <v>-</v>
      </c>
      <c r="P17" s="303">
        <v>0</v>
      </c>
      <c r="Q17" s="303">
        <v>0</v>
      </c>
      <c r="R17" s="303">
        <v>8.9043674698795172</v>
      </c>
      <c r="S17" s="17" t="str">
        <f>IFERROR(Q17/P17-1,"-")</f>
        <v>-</v>
      </c>
      <c r="T17" s="17" t="str">
        <f>IFERROR(R17/Q17-1,"-")</f>
        <v>-</v>
      </c>
      <c r="U17" s="303">
        <v>0</v>
      </c>
      <c r="V17" s="303">
        <v>0</v>
      </c>
      <c r="W17" s="303">
        <v>9.2262270882027302</v>
      </c>
      <c r="X17" s="17" t="str">
        <f>IFERROR(V17/U17-1,"-")</f>
        <v>-</v>
      </c>
      <c r="Y17" s="17" t="str">
        <f>IFERROR(W17/V17-1,"-")</f>
        <v>-</v>
      </c>
      <c r="Z17" s="303">
        <v>0</v>
      </c>
      <c r="AA17" s="303">
        <v>9.2231677189129844</v>
      </c>
      <c r="AB17" s="17" t="str">
        <f>IFERROR(AA17/Z17-1,"-")</f>
        <v>-</v>
      </c>
      <c r="AC17" s="303">
        <v>0</v>
      </c>
      <c r="AD17" s="303">
        <v>8.3707025411061284</v>
      </c>
      <c r="AE17" s="17" t="str">
        <f>IFERROR(AD17/AC17-1,"-")</f>
        <v>-</v>
      </c>
    </row>
    <row r="18" spans="3:31" ht="15" customHeight="1">
      <c r="C18" s="205" t="s">
        <v>404</v>
      </c>
      <c r="D18" s="303">
        <v>6.9551777434312196</v>
      </c>
      <c r="E18" s="303">
        <v>7.4461314664969542</v>
      </c>
      <c r="F18" s="303">
        <v>7.4909090909090912</v>
      </c>
      <c r="G18" s="303">
        <v>7.7181818181818178</v>
      </c>
      <c r="H18" s="17">
        <f>E18/D18-1</f>
        <v>7.058823529411784E-2</v>
      </c>
      <c r="I18" s="17">
        <f>F18/E18-1</f>
        <v>6.0135420135420947E-3</v>
      </c>
      <c r="J18" s="17">
        <f>G18/F18-1</f>
        <v>3.0339805825242649E-2</v>
      </c>
      <c r="K18" s="303">
        <v>7.2047832585949179</v>
      </c>
      <c r="L18" s="303">
        <v>7.8239975972368221</v>
      </c>
      <c r="M18" s="303">
        <v>7.4733096085409256</v>
      </c>
      <c r="N18" s="17">
        <f>IFERROR(L18/K18-1,"-")</f>
        <v>8.5944894720214604E-2</v>
      </c>
      <c r="O18" s="17">
        <f>IFERROR(M18/L18-1,"-")</f>
        <v>-4.4822098209711614E-2</v>
      </c>
      <c r="P18" s="303">
        <v>7.8635014836795252</v>
      </c>
      <c r="Q18" s="303">
        <v>7.6341508390189929</v>
      </c>
      <c r="R18" s="303">
        <v>7.9066265060240966</v>
      </c>
      <c r="S18" s="17">
        <f>IFERROR(Q18/P18-1,"-")</f>
        <v>-2.9166478207773294E-2</v>
      </c>
      <c r="T18" s="17">
        <f>IFERROR(R18/Q18-1,"-")</f>
        <v>3.5691679762528405E-2</v>
      </c>
      <c r="U18" s="303">
        <v>7.4942023678750154</v>
      </c>
      <c r="V18" s="303">
        <v>7.795992714025501</v>
      </c>
      <c r="W18" s="303">
        <v>8.0841638981173869</v>
      </c>
      <c r="X18" s="17">
        <f>IFERROR(V18/U18-1,"-")</f>
        <v>4.026984211744189E-2</v>
      </c>
      <c r="Y18" s="17">
        <f>IFERROR(W18/V18-1,"-")</f>
        <v>3.696401403421623E-2</v>
      </c>
      <c r="Z18" s="303">
        <v>7.3909419283134206</v>
      </c>
      <c r="AA18" s="303">
        <v>8.2394946443284809</v>
      </c>
      <c r="AB18" s="17">
        <f>IFERROR(AA18/Z18-1,"-")</f>
        <v>0.11480982048639854</v>
      </c>
      <c r="AC18" s="303">
        <v>7.9584775086505193</v>
      </c>
      <c r="AD18" s="303">
        <v>7.1375186846038865</v>
      </c>
      <c r="AE18" s="17">
        <f>AD18/AC18-1</f>
        <v>-0.10315526093455518</v>
      </c>
    </row>
    <row r="19" spans="3:31" ht="15" customHeight="1">
      <c r="C19" s="205" t="s">
        <v>405</v>
      </c>
      <c r="D19" s="303">
        <v>4.0727272727272696</v>
      </c>
      <c r="E19" s="303">
        <v>4.2454545454545451</v>
      </c>
      <c r="F19" s="303">
        <v>2.9090909090909092</v>
      </c>
      <c r="G19" s="303">
        <v>0</v>
      </c>
      <c r="H19" s="17">
        <f>E19/D19-1</f>
        <v>4.2410714285715079E-2</v>
      </c>
      <c r="I19" s="17">
        <f>F19/E19-1</f>
        <v>-0.31477516059957167</v>
      </c>
      <c r="J19" s="17">
        <f>G19/F19-1</f>
        <v>-1</v>
      </c>
      <c r="K19" s="303">
        <v>4.0358744394618835</v>
      </c>
      <c r="L19" s="303">
        <v>0</v>
      </c>
      <c r="M19" s="303">
        <v>0</v>
      </c>
      <c r="N19" s="17">
        <f>IFERROR(L19/K19-1,"-")</f>
        <v>-1</v>
      </c>
      <c r="O19" s="17" t="str">
        <f>IFERROR(M19/L19-1,"-")</f>
        <v>-</v>
      </c>
      <c r="P19" s="303">
        <v>3.7091988130563798</v>
      </c>
      <c r="Q19" s="303">
        <v>0</v>
      </c>
      <c r="R19" s="303">
        <v>0</v>
      </c>
      <c r="S19" s="17">
        <f>IFERROR(Q19/P19-1,"-")</f>
        <v>-1</v>
      </c>
      <c r="T19" s="17" t="str">
        <f>IFERROR(R19/Q19-1,"-")</f>
        <v>-</v>
      </c>
      <c r="U19" s="303">
        <v>3.307701696570243</v>
      </c>
      <c r="V19" s="303">
        <v>0</v>
      </c>
      <c r="W19" s="303">
        <v>0</v>
      </c>
      <c r="X19" s="17">
        <f>IFERROR(V19/U19-1,"-")</f>
        <v>-1</v>
      </c>
      <c r="Y19" s="17" t="str">
        <f>IFERROR(W19/V19-1,"-")</f>
        <v>-</v>
      </c>
      <c r="Z19" s="303">
        <v>0</v>
      </c>
      <c r="AA19" s="303">
        <v>0</v>
      </c>
      <c r="AB19" s="17" t="str">
        <f>IFERROR(AA19/Z19-1,"-")</f>
        <v>-</v>
      </c>
      <c r="AC19" s="303">
        <v>0</v>
      </c>
      <c r="AD19" s="303">
        <v>0</v>
      </c>
      <c r="AE19" s="17" t="str">
        <f>IFERROR(AD19/AC19-1,"-")</f>
        <v>-</v>
      </c>
    </row>
    <row r="20" spans="3:31" ht="15" customHeight="1">
      <c r="C20" s="206" t="s">
        <v>406</v>
      </c>
      <c r="D20" s="207">
        <v>33.736363636363599</v>
      </c>
      <c r="E20" s="207">
        <v>30.236363636363638</v>
      </c>
      <c r="F20" s="207">
        <v>40.436363636363637</v>
      </c>
      <c r="G20" s="207">
        <v>37.136363636363633</v>
      </c>
      <c r="H20" s="247">
        <f t="shared" si="0"/>
        <v>-0.10374562112637997</v>
      </c>
      <c r="I20" s="247">
        <f t="shared" si="0"/>
        <v>0.3373421527360192</v>
      </c>
      <c r="J20" s="247">
        <f t="shared" si="0"/>
        <v>-8.1609712230215958E-2</v>
      </c>
      <c r="K20" s="207">
        <v>38.071748878923763</v>
      </c>
      <c r="L20" s="207">
        <v>44.120738849677132</v>
      </c>
      <c r="M20" s="207">
        <v>36.453659291350768</v>
      </c>
      <c r="N20" s="247">
        <f t="shared" si="1"/>
        <v>0.1588839532954065</v>
      </c>
      <c r="O20" s="247">
        <f t="shared" si="1"/>
        <v>-0.17377495840331947</v>
      </c>
      <c r="P20" s="207">
        <v>39.929525222551931</v>
      </c>
      <c r="Q20" s="207">
        <v>41.63747003503596</v>
      </c>
      <c r="R20" s="207">
        <v>37.537650602409641</v>
      </c>
      <c r="S20" s="247">
        <f t="shared" si="2"/>
        <v>4.2773982484504813E-2</v>
      </c>
      <c r="T20" s="247">
        <f t="shared" si="2"/>
        <v>-9.8464662458514263E-2</v>
      </c>
      <c r="U20" s="207">
        <v>38.630538264372028</v>
      </c>
      <c r="V20" s="207">
        <v>37.547055251973283</v>
      </c>
      <c r="W20" s="207">
        <v>36.006888916225861</v>
      </c>
      <c r="X20" s="247">
        <f>IFERROR(V20/U20-1,"-")</f>
        <v>-2.8047318548445221E-2</v>
      </c>
      <c r="Y20" s="247">
        <f t="shared" si="3"/>
        <v>-4.1019630578525312E-2</v>
      </c>
      <c r="Z20" s="207">
        <v>31.147540983606557</v>
      </c>
      <c r="AA20" s="207">
        <v>35.328026351907766</v>
      </c>
      <c r="AB20" s="247">
        <f t="shared" si="4"/>
        <v>0.13421558287703883</v>
      </c>
      <c r="AC20" s="207">
        <v>43.840830449826989</v>
      </c>
      <c r="AD20" s="207">
        <v>37.892376681614351</v>
      </c>
      <c r="AE20" s="247">
        <f t="shared" ref="AE20:AE21" si="6">AD20/AC20-1</f>
        <v>-0.13568296282663395</v>
      </c>
    </row>
    <row r="21" spans="3:31" ht="15" customHeight="1">
      <c r="C21" s="250" t="s">
        <v>150</v>
      </c>
      <c r="D21" s="305">
        <v>11.0363636363636</v>
      </c>
      <c r="E21" s="305">
        <v>13.209090909090909</v>
      </c>
      <c r="F21" s="305">
        <v>4.6090909090909093</v>
      </c>
      <c r="G21" s="305">
        <v>8.0909090909090917</v>
      </c>
      <c r="H21" s="290">
        <f t="shared" si="0"/>
        <v>0.19686985172982285</v>
      </c>
      <c r="I21" s="290">
        <f t="shared" si="0"/>
        <v>-0.65106675843083273</v>
      </c>
      <c r="J21" s="290">
        <f t="shared" si="0"/>
        <v>0.75542406311637089</v>
      </c>
      <c r="K21" s="305">
        <v>9.9850523168908811</v>
      </c>
      <c r="L21" s="305">
        <v>3.7693347349451871</v>
      </c>
      <c r="M21" s="305">
        <v>10.181030481200681</v>
      </c>
      <c r="N21" s="290">
        <f t="shared" ref="N21:N22" si="7">IFERROR(L21/K21-1,"-")</f>
        <v>-0.62250225483857324</v>
      </c>
      <c r="O21" s="290">
        <f>IFERROR(M21/L21-1,"-")</f>
        <v>1.7010152181002125</v>
      </c>
      <c r="P21" s="305">
        <v>6.3241839762611276</v>
      </c>
      <c r="Q21" s="305">
        <v>4.4993546007744794</v>
      </c>
      <c r="R21" s="305">
        <v>7.5489457831325302</v>
      </c>
      <c r="S21" s="290">
        <f t="shared" si="2"/>
        <v>-0.28854780037020544</v>
      </c>
      <c r="T21" s="290">
        <f t="shared" si="2"/>
        <v>0.67778413860359454</v>
      </c>
      <c r="U21" s="305">
        <v>5.2117661418283898</v>
      </c>
      <c r="V21" s="305">
        <v>6.4116575591985425</v>
      </c>
      <c r="W21" s="305">
        <v>6.9873293147988687</v>
      </c>
      <c r="X21" s="290">
        <f t="shared" ref="X21:Y23" si="8">IFERROR(V21/U21-1,"-")</f>
        <v>0.23022740942654951</v>
      </c>
      <c r="Y21" s="290">
        <f t="shared" si="8"/>
        <v>8.9785168700164508E-2</v>
      </c>
      <c r="Z21" s="305">
        <v>9.2247846624062237</v>
      </c>
      <c r="AA21" s="305">
        <v>5.7370299203952788</v>
      </c>
      <c r="AB21" s="290">
        <f t="shared" si="4"/>
        <v>-0.37808522037642744</v>
      </c>
      <c r="AC21" s="305">
        <v>3.3564013840830449</v>
      </c>
      <c r="AD21" s="305">
        <v>8.2212257100149468</v>
      </c>
      <c r="AE21" s="290">
        <f t="shared" si="6"/>
        <v>1.4494167321590923</v>
      </c>
    </row>
    <row r="22" spans="3:31" ht="33.75" customHeight="1">
      <c r="C22" s="94" t="s">
        <v>407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</row>
    <row r="23" spans="3:31">
      <c r="U23"/>
    </row>
    <row r="24" spans="3:31">
      <c r="U24"/>
    </row>
    <row r="25" spans="3:31"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U25"/>
    </row>
    <row r="26" spans="3:31"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U26"/>
    </row>
    <row r="27" spans="3:31"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U27"/>
    </row>
    <row r="28" spans="3:31"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U28"/>
    </row>
    <row r="29" spans="3:31"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U29"/>
    </row>
    <row r="30" spans="3:31"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U30"/>
    </row>
    <row r="31" spans="3:31" ht="15.75" customHeight="1"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U31"/>
    </row>
    <row r="32" spans="3:31"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U32"/>
    </row>
    <row r="33" spans="4:21"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U33"/>
    </row>
    <row r="34" spans="4:21"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U34"/>
    </row>
    <row r="35" spans="4:21"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U35"/>
    </row>
    <row r="36" spans="4:21">
      <c r="D36" s="293"/>
      <c r="E36" s="293"/>
      <c r="U36"/>
    </row>
    <row r="37" spans="4:21">
      <c r="D37" s="293"/>
      <c r="E37" s="293"/>
      <c r="U37"/>
    </row>
    <row r="38" spans="4:21">
      <c r="F38" s="293"/>
      <c r="G38" s="293"/>
      <c r="H38" s="293"/>
      <c r="I38" s="293"/>
      <c r="J38" s="293"/>
      <c r="K38" s="293"/>
      <c r="L38" s="293"/>
      <c r="M38" s="293"/>
      <c r="U38"/>
    </row>
    <row r="39" spans="4:21">
      <c r="F39" s="293"/>
      <c r="G39" s="293"/>
      <c r="H39" s="293"/>
      <c r="I39" s="293"/>
      <c r="J39" s="293"/>
      <c r="K39" s="293"/>
      <c r="L39" s="293"/>
      <c r="M39" s="293"/>
      <c r="U39"/>
    </row>
    <row r="40" spans="4:21">
      <c r="U40"/>
    </row>
    <row r="41" spans="4:21">
      <c r="U41"/>
    </row>
    <row r="42" spans="4:21">
      <c r="U42"/>
    </row>
    <row r="43" spans="4:21">
      <c r="U43"/>
    </row>
    <row r="44" spans="4:21">
      <c r="U44"/>
    </row>
    <row r="45" spans="4:21">
      <c r="U45"/>
    </row>
    <row r="46" spans="4:21">
      <c r="U46"/>
    </row>
    <row r="47" spans="4:21">
      <c r="U47"/>
    </row>
    <row r="48" spans="4:21">
      <c r="U48"/>
    </row>
    <row r="49" spans="21:21">
      <c r="U49"/>
    </row>
    <row r="50" spans="21:21">
      <c r="U50"/>
    </row>
    <row r="51" spans="21:21">
      <c r="U51"/>
    </row>
    <row r="52" spans="21:21">
      <c r="U52"/>
    </row>
    <row r="53" spans="21:21">
      <c r="U53"/>
    </row>
    <row r="54" spans="21:21">
      <c r="U54"/>
    </row>
    <row r="55" spans="21:21">
      <c r="U55"/>
    </row>
    <row r="56" spans="21:21">
      <c r="U56"/>
    </row>
    <row r="57" spans="21:21">
      <c r="U57"/>
    </row>
    <row r="58" spans="21:21">
      <c r="U58"/>
    </row>
    <row r="59" spans="21:21">
      <c r="U59"/>
    </row>
    <row r="60" spans="21:21">
      <c r="U60"/>
    </row>
  </sheetData>
  <sortState ref="C6:AE19">
    <sortCondition descending="1" ref="AA6:AA19"/>
  </sortState>
  <mergeCells count="2">
    <mergeCell ref="C3:AE3"/>
    <mergeCell ref="C22:AE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34"/>
  <sheetViews>
    <sheetView showGridLines="0" view="pageBreakPreview" topLeftCell="A13" zoomScale="60" zoomScaleNormal="100" workbookViewId="0">
      <selection activeCell="AF53" sqref="AF53"/>
    </sheetView>
  </sheetViews>
  <sheetFormatPr baseColWidth="10" defaultRowHeight="12.75"/>
  <cols>
    <col min="3" max="3" width="22" customWidth="1"/>
    <col min="4" max="10" width="9.7109375" customWidth="1"/>
    <col min="11" max="13" width="11.42578125" hidden="1" customWidth="1"/>
    <col min="14" max="15" width="12.140625" hidden="1" customWidth="1"/>
    <col min="16" max="18" width="13.7109375" hidden="1" customWidth="1"/>
    <col min="19" max="20" width="18.28515625" hidden="1" customWidth="1"/>
    <col min="21" max="28" width="12.28515625" customWidth="1"/>
    <col min="29" max="30" width="13.85546875" hidden="1" customWidth="1"/>
    <col min="31" max="31" width="9" hidden="1" customWidth="1"/>
    <col min="32" max="32" width="20.42578125" customWidth="1"/>
    <col min="33" max="33" width="17.5703125" customWidth="1"/>
    <col min="34" max="34" width="21.42578125" customWidth="1"/>
    <col min="35" max="35" width="18.85546875" customWidth="1"/>
    <col min="36" max="36" width="11.42578125" customWidth="1"/>
    <col min="37" max="37" width="21.7109375" customWidth="1"/>
    <col min="38" max="38" width="20.7109375" customWidth="1"/>
    <col min="39" max="39" width="19.5703125" customWidth="1"/>
    <col min="40" max="40" width="21" customWidth="1"/>
    <col min="41" max="41" width="18.140625" customWidth="1"/>
    <col min="42" max="42" width="25.42578125" bestFit="1" customWidth="1"/>
    <col min="43" max="43" width="19" customWidth="1"/>
    <col min="44" max="44" width="19.85546875" customWidth="1"/>
    <col min="45" max="45" width="20.42578125" customWidth="1"/>
    <col min="46" max="46" width="17.5703125" customWidth="1"/>
    <col min="47" max="47" width="21.42578125" customWidth="1"/>
    <col min="48" max="48" width="18.85546875" bestFit="1" customWidth="1"/>
    <col min="49" max="49" width="27.5703125" bestFit="1" customWidth="1"/>
    <col min="50" max="50" width="19.85546875" bestFit="1" customWidth="1"/>
  </cols>
  <sheetData>
    <row r="2" spans="3:31" ht="32.25" customHeight="1"/>
    <row r="3" spans="3:31" ht="36" customHeight="1">
      <c r="C3" s="208" t="s">
        <v>408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14.25" customHeight="1">
      <c r="C4" s="13"/>
      <c r="D4" s="13">
        <f>actualizaciones!$A$7</f>
        <v>2007</v>
      </c>
      <c r="E4" s="13">
        <f>actualizaciones!$B$7</f>
        <v>2008</v>
      </c>
      <c r="F4" s="13">
        <f>actualizaciones!$C$7</f>
        <v>2009</v>
      </c>
      <c r="G4" s="13">
        <f>actualizaciones!$D$7</f>
        <v>2010</v>
      </c>
      <c r="H4" s="14" t="str">
        <f>actualizaciones!$H$7</f>
        <v>var.08/07</v>
      </c>
      <c r="I4" s="14" t="str">
        <f>actualizaciones!$I$7</f>
        <v>var.09/08</v>
      </c>
      <c r="J4" s="14" t="str">
        <f>actualizaciones!$J$7</f>
        <v>var.10/09</v>
      </c>
      <c r="K4" s="13" t="str">
        <f>actualizaciones!$E$7</f>
        <v>Invierno 08-09</v>
      </c>
      <c r="L4" s="13" t="str">
        <f>actualizaciones!$F$7</f>
        <v>Invierno 09-10</v>
      </c>
      <c r="M4" s="13" t="str">
        <f>actualizaciones!$G$7</f>
        <v>Invierno 10-11</v>
      </c>
      <c r="N4" s="14" t="s">
        <v>379</v>
      </c>
      <c r="O4" s="14" t="s">
        <v>380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actualizaciones!$Y$7</f>
        <v>I trimestre 2010</v>
      </c>
      <c r="AD4" s="13" t="str">
        <f>actualizaciones!$Z$7</f>
        <v>I trimestre 2011</v>
      </c>
      <c r="AE4" s="14" t="str">
        <f>actualizaciones!$AA$7</f>
        <v>Var.11/10</v>
      </c>
    </row>
    <row r="5" spans="3:31" ht="15" customHeight="1">
      <c r="C5" s="219" t="s">
        <v>96</v>
      </c>
      <c r="D5" s="16">
        <v>75.757575757575808</v>
      </c>
      <c r="E5" s="16">
        <v>80.188679245283012</v>
      </c>
      <c r="F5" s="16">
        <v>80.769230769230774</v>
      </c>
      <c r="G5" s="16">
        <v>79.55801104972376</v>
      </c>
      <c r="H5" s="17">
        <f>E5/D5-1</f>
        <v>5.8490566037735059E-2</v>
      </c>
      <c r="I5" s="17">
        <f>F5/E5-1</f>
        <v>7.2398190045250832E-3</v>
      </c>
      <c r="J5" s="17">
        <f>G5/F5-1</f>
        <v>-1.4996053670086829E-2</v>
      </c>
      <c r="K5" s="16">
        <v>72.268907563025209</v>
      </c>
      <c r="L5" s="16">
        <v>85.555555555555557</v>
      </c>
      <c r="M5" s="16">
        <v>84.955752212389385</v>
      </c>
      <c r="N5" s="91">
        <f>L5/K5-1</f>
        <v>0.18385012919896648</v>
      </c>
      <c r="O5" s="91">
        <f>M5/L5-1</f>
        <v>-7.0106884266175618E-3</v>
      </c>
      <c r="P5" s="16">
        <v>76.344086021505376</v>
      </c>
      <c r="Q5" s="16">
        <v>79.310344827586206</v>
      </c>
      <c r="R5" s="16">
        <v>90.909090909090907</v>
      </c>
      <c r="S5" s="91">
        <f>Q5/P5-1</f>
        <v>3.8853812530354581E-2</v>
      </c>
      <c r="T5" s="91">
        <f>R5/Q5-1</f>
        <v>0.14624505928853759</v>
      </c>
      <c r="U5" s="16">
        <v>78.082191780821915</v>
      </c>
      <c r="V5" s="16">
        <v>79.699248120300751</v>
      </c>
      <c r="W5" s="16">
        <v>90.810810810810807</v>
      </c>
      <c r="X5" s="91">
        <f>V5/U5-1</f>
        <v>2.0709668909114853E-2</v>
      </c>
      <c r="Y5" s="91">
        <f>W5/V5-1</f>
        <v>0.13941866394696589</v>
      </c>
      <c r="Z5" s="16">
        <v>83.018867924528308</v>
      </c>
      <c r="AA5" s="16">
        <v>90.721649484536087</v>
      </c>
      <c r="AB5" s="91">
        <f>IFERROR(AA5/Z5-1,"-")</f>
        <v>9.2783505154639068E-2</v>
      </c>
      <c r="AC5" s="16">
        <v>82.5</v>
      </c>
      <c r="AD5" s="16">
        <v>81.481481481481481</v>
      </c>
      <c r="AE5" s="91">
        <f>AD5/AC5-1</f>
        <v>-1.2345679012345734E-2</v>
      </c>
    </row>
    <row r="6" spans="3:31" ht="15" customHeight="1">
      <c r="C6" s="226" t="s">
        <v>83</v>
      </c>
      <c r="D6" s="106">
        <v>79.352226720647792</v>
      </c>
      <c r="E6" s="106">
        <v>75.708502024291505</v>
      </c>
      <c r="F6" s="106">
        <v>77.254901960784309</v>
      </c>
      <c r="G6" s="106">
        <v>77.30263157894737</v>
      </c>
      <c r="H6" s="17">
        <f>E6/D6-1</f>
        <v>-4.5918367346938882E-2</v>
      </c>
      <c r="I6" s="17">
        <f>F6/E6-1</f>
        <v>2.0425710391108076E-2</v>
      </c>
      <c r="J6" s="17">
        <f>G6/F6-1</f>
        <v>6.1781993053711126E-4</v>
      </c>
      <c r="K6" s="106">
        <v>72.781065088757401</v>
      </c>
      <c r="L6" s="106">
        <v>71.875</v>
      </c>
      <c r="M6" s="106">
        <v>79.487179487179489</v>
      </c>
      <c r="N6" s="91">
        <f>L6/K6-1</f>
        <v>-1.2449186991870032E-2</v>
      </c>
      <c r="O6" s="91">
        <f>M6/L6-1</f>
        <v>0.10590858416945381</v>
      </c>
      <c r="P6" s="106">
        <v>77.852348993288587</v>
      </c>
      <c r="Q6" s="106">
        <v>74.34210526315789</v>
      </c>
      <c r="R6" s="106">
        <v>79.126213592233015</v>
      </c>
      <c r="S6" s="91">
        <f>Q6/P6-1</f>
        <v>-4.5088475499092562E-2</v>
      </c>
      <c r="T6" s="91">
        <f>R6/Q6-1</f>
        <v>6.4352607612337964E-2</v>
      </c>
      <c r="U6" s="106">
        <v>77.570093457943926</v>
      </c>
      <c r="V6" s="106">
        <v>75.233644859813083</v>
      </c>
      <c r="W6" s="106">
        <v>81.911262798634809</v>
      </c>
      <c r="X6" s="91">
        <f>V6/U6-1</f>
        <v>-3.0120481927710885E-2</v>
      </c>
      <c r="Y6" s="91">
        <f>W6/V6-1</f>
        <v>8.8758399932164611E-2</v>
      </c>
      <c r="Z6" s="106">
        <v>80.263157894736835</v>
      </c>
      <c r="AA6" s="106">
        <v>86.486486486486484</v>
      </c>
      <c r="AB6" s="91">
        <f>IFERROR(AA6/Z6-1,"-")</f>
        <v>7.753655294638917E-2</v>
      </c>
      <c r="AC6" s="106">
        <v>72.151898734177209</v>
      </c>
      <c r="AD6" s="106">
        <v>72.727272727272734</v>
      </c>
      <c r="AE6" s="91">
        <f>AD6/AC6-1</f>
        <v>7.9744816586924117E-3</v>
      </c>
    </row>
    <row r="7" spans="3:31" ht="15" customHeight="1">
      <c r="C7" s="219" t="s">
        <v>170</v>
      </c>
      <c r="D7" s="16">
        <v>78.3783783783784</v>
      </c>
      <c r="E7" s="16">
        <v>76.30331753554502</v>
      </c>
      <c r="F7" s="16">
        <v>79.635258358662611</v>
      </c>
      <c r="G7" s="16">
        <v>74.863387978142072</v>
      </c>
      <c r="H7" s="17">
        <f>E7/D7-1</f>
        <v>-2.6474914201667255E-2</v>
      </c>
      <c r="I7" s="17">
        <f>F7/E7-1</f>
        <v>4.3667050538994445E-2</v>
      </c>
      <c r="J7" s="17">
        <f>G7/F7-1</f>
        <v>-5.9921578442414414E-2</v>
      </c>
      <c r="K7" s="16">
        <v>80.246913580246911</v>
      </c>
      <c r="L7" s="16">
        <v>78.767123287671239</v>
      </c>
      <c r="M7" s="16">
        <v>77.828054298642527</v>
      </c>
      <c r="N7" s="91">
        <f>L7/K7-1</f>
        <v>-1.8440463645942984E-2</v>
      </c>
      <c r="O7" s="91">
        <f>M7/L7-1</f>
        <v>-1.1922093252016652E-2</v>
      </c>
      <c r="P7" s="16">
        <v>78.977272727272734</v>
      </c>
      <c r="Q7" s="16">
        <v>74.285714285714292</v>
      </c>
      <c r="R7" s="16">
        <v>82.608695652173907</v>
      </c>
      <c r="S7" s="91">
        <f>Q7/P7-1</f>
        <v>-5.9403905447070859E-2</v>
      </c>
      <c r="T7" s="91">
        <f>R7/Q7-1</f>
        <v>0.11204013377926403</v>
      </c>
      <c r="U7" s="16">
        <v>79.245283018867923</v>
      </c>
      <c r="V7" s="16">
        <v>74.339622641509436</v>
      </c>
      <c r="W7" s="16">
        <v>82.880434782608702</v>
      </c>
      <c r="X7" s="91">
        <f>V7/U7-1</f>
        <v>-6.1904761904761907E-2</v>
      </c>
      <c r="Y7" s="91">
        <f>W7/V7-1</f>
        <v>0.11488909732950781</v>
      </c>
      <c r="Z7" s="16">
        <v>72.839506172839506</v>
      </c>
      <c r="AA7" s="16">
        <v>84.803921568627445</v>
      </c>
      <c r="AB7" s="91">
        <f>IFERROR(AA7/Z7-1,"-")</f>
        <v>0.16425722831505474</v>
      </c>
      <c r="AC7" s="16">
        <v>77.777777777777771</v>
      </c>
      <c r="AD7" s="16">
        <v>80.645161290322577</v>
      </c>
      <c r="AE7" s="91">
        <f>AD7/AC7-1</f>
        <v>3.6866359447004671E-2</v>
      </c>
    </row>
    <row r="8" spans="3:31" ht="15" customHeight="1">
      <c r="C8" s="219" t="s">
        <v>92</v>
      </c>
      <c r="D8" s="16">
        <v>100</v>
      </c>
      <c r="E8" s="16">
        <v>84.025695931477514</v>
      </c>
      <c r="F8" s="16">
        <v>81.036610448375157</v>
      </c>
      <c r="G8" s="16">
        <v>82.941903584672431</v>
      </c>
      <c r="H8" s="17">
        <f>E8/D8-1</f>
        <v>-0.15974304068522482</v>
      </c>
      <c r="I8" s="17">
        <f>F8/E8-1</f>
        <v>-3.5573468924791074E-2</v>
      </c>
      <c r="J8" s="17">
        <f>G8/F8-1</f>
        <v>2.3511510732683538E-2</v>
      </c>
      <c r="K8" s="16">
        <v>78.905472636815915</v>
      </c>
      <c r="L8" s="16">
        <v>78.070973612374885</v>
      </c>
      <c r="M8" s="16">
        <v>82.043343653250773</v>
      </c>
      <c r="N8" s="91">
        <f>L8/K8-1</f>
        <v>-1.0575933411894556E-2</v>
      </c>
      <c r="O8" s="91">
        <f>M8/L8-1</f>
        <v>5.0881523017745955E-2</v>
      </c>
      <c r="P8" s="16">
        <v>77.52918287937743</v>
      </c>
      <c r="Q8" s="16">
        <v>79.821428571428569</v>
      </c>
      <c r="R8" s="16">
        <v>82.116402116402114</v>
      </c>
      <c r="S8" s="91">
        <f>Q8/P8-1</f>
        <v>2.9566230507259261E-2</v>
      </c>
      <c r="T8" s="91">
        <f>R8/Q8-1</f>
        <v>2.8751346424724433E-2</v>
      </c>
      <c r="U8" s="16">
        <v>81.215469613259671</v>
      </c>
      <c r="V8" s="16">
        <v>82.775351770984955</v>
      </c>
      <c r="W8" s="16">
        <v>83.372365339578451</v>
      </c>
      <c r="X8" s="91">
        <f>V8/U8-1</f>
        <v>1.9206712282195726E-2</v>
      </c>
      <c r="Y8" s="91">
        <f>W8/V8-1</f>
        <v>7.2124558316013498E-3</v>
      </c>
      <c r="Z8" s="16">
        <v>85.799828913601374</v>
      </c>
      <c r="AA8" s="16">
        <v>84.067085953878404</v>
      </c>
      <c r="AB8" s="91">
        <f>IFERROR(AA8/Z8-1,"-")</f>
        <v>-2.0195179660180917E-2</v>
      </c>
      <c r="AC8" s="16">
        <v>76.059850374064837</v>
      </c>
      <c r="AD8" s="16">
        <v>81.11702127659575</v>
      </c>
      <c r="AE8" s="91">
        <f>AD8/AC8-1</f>
        <v>6.6489361702127825E-2</v>
      </c>
    </row>
    <row r="9" spans="3:31" ht="15" customHeight="1">
      <c r="C9" s="219" t="s">
        <v>95</v>
      </c>
      <c r="D9" s="16">
        <v>78.915135608048999</v>
      </c>
      <c r="E9" s="16">
        <v>82.62779552715655</v>
      </c>
      <c r="F9" s="16">
        <v>79.437812860993461</v>
      </c>
      <c r="G9" s="16">
        <v>81.500392772977222</v>
      </c>
      <c r="H9" s="17">
        <f>E9/D9-1</f>
        <v>4.7046233786473657E-2</v>
      </c>
      <c r="I9" s="17">
        <f>F9/E9-1</f>
        <v>-3.8606653436792593E-2</v>
      </c>
      <c r="J9" s="17">
        <f>G9/F9-1</f>
        <v>2.5964711737381574E-2</v>
      </c>
      <c r="K9" s="16">
        <v>76.758682101513799</v>
      </c>
      <c r="L9" s="16">
        <v>76.571920757967263</v>
      </c>
      <c r="M9" s="16">
        <v>80.547409579667644</v>
      </c>
      <c r="N9" s="91">
        <f>L9/K9-1</f>
        <v>-2.4330973178974258E-3</v>
      </c>
      <c r="O9" s="91">
        <f>M9/L9-1</f>
        <v>5.1918363576987092E-2</v>
      </c>
      <c r="P9" s="16">
        <v>75.733333333333334</v>
      </c>
      <c r="Q9" s="16">
        <v>78.571428571428569</v>
      </c>
      <c r="R9" s="16">
        <v>81.237322515212981</v>
      </c>
      <c r="S9" s="91">
        <f>Q9/P9-1</f>
        <v>3.7474849094567331E-2</v>
      </c>
      <c r="T9" s="91">
        <f>R9/Q9-1</f>
        <v>3.3929559284528787E-2</v>
      </c>
      <c r="U9" s="16">
        <v>79.690431519699814</v>
      </c>
      <c r="V9" s="16">
        <v>81.417979610750692</v>
      </c>
      <c r="W9" s="16">
        <v>82.611142374788969</v>
      </c>
      <c r="X9" s="91">
        <f>V9/U9-1</f>
        <v>2.1678237375635456E-2</v>
      </c>
      <c r="Y9" s="91">
        <f>W9/V9-1</f>
        <v>1.4654782269747368E-2</v>
      </c>
      <c r="Z9" s="16">
        <v>84.318555008210183</v>
      </c>
      <c r="AA9" s="16">
        <v>83.502024291497975</v>
      </c>
      <c r="AB9" s="91">
        <f>IFERROR(AA9/Z9-1,"-")</f>
        <v>-9.683879386129246E-3</v>
      </c>
      <c r="AC9" s="16">
        <v>74.407582938388629</v>
      </c>
      <c r="AD9" s="16">
        <v>79.259259259259252</v>
      </c>
      <c r="AE9" s="91">
        <f>AD9/AC9-1</f>
        <v>6.5204057560745321E-2</v>
      </c>
    </row>
    <row r="10" spans="3:31" ht="15" customHeight="1">
      <c r="C10" s="219" t="s">
        <v>91</v>
      </c>
      <c r="D10" s="16">
        <v>69.387755102040799</v>
      </c>
      <c r="E10" s="16">
        <v>70.403587443946194</v>
      </c>
      <c r="F10" s="16">
        <v>75.438596491228068</v>
      </c>
      <c r="G10" s="16">
        <v>63.636363636363633</v>
      </c>
      <c r="H10" s="17">
        <f>E10/D10-1</f>
        <v>1.46399366921659E-2</v>
      </c>
      <c r="I10" s="17">
        <f>F10/E10-1</f>
        <v>7.1516370544194796E-2</v>
      </c>
      <c r="J10" s="17">
        <f>G10/F10-1</f>
        <v>-0.15644820295983086</v>
      </c>
      <c r="K10" s="16">
        <v>71.774193548387103</v>
      </c>
      <c r="L10" s="16">
        <v>60.909090909090907</v>
      </c>
      <c r="M10" s="16">
        <v>68.275862068965523</v>
      </c>
      <c r="N10" s="91">
        <f>L10/K10-1</f>
        <v>-0.15137895812053126</v>
      </c>
      <c r="O10" s="91">
        <f>M10/L10-1</f>
        <v>0.12094698919197122</v>
      </c>
      <c r="P10" s="16">
        <v>74.576271186440678</v>
      </c>
      <c r="Q10" s="16">
        <v>60.550458715596328</v>
      </c>
      <c r="R10" s="16">
        <v>73.188405797101453</v>
      </c>
      <c r="S10" s="91">
        <f>Q10/P10-1</f>
        <v>-0.18807339449541283</v>
      </c>
      <c r="T10" s="91">
        <f>R10/Q10-1</f>
        <v>0.20871761089152407</v>
      </c>
      <c r="U10" s="16">
        <v>76.884422110552762</v>
      </c>
      <c r="V10" s="16">
        <v>64.432989690721655</v>
      </c>
      <c r="W10" s="16">
        <v>78.125</v>
      </c>
      <c r="X10" s="91">
        <f>V10/U10-1</f>
        <v>-0.16195000336904508</v>
      </c>
      <c r="Y10" s="91">
        <f>W10/V10-1</f>
        <v>0.21249999999999991</v>
      </c>
      <c r="Z10" s="16">
        <v>69</v>
      </c>
      <c r="AA10" s="16">
        <v>83.018867924528308</v>
      </c>
      <c r="AB10" s="91">
        <f>IFERROR(AA10/Z10-1,"-")</f>
        <v>0.2031719989062073</v>
      </c>
      <c r="AC10" s="16">
        <v>55.555555555555557</v>
      </c>
      <c r="AD10" s="16">
        <v>66.15384615384616</v>
      </c>
      <c r="AE10" s="91">
        <f>AD10/AC10-1</f>
        <v>0.1907692307692308</v>
      </c>
    </row>
    <row r="11" spans="3:31" ht="15" customHeight="1">
      <c r="C11" s="219" t="s">
        <v>86</v>
      </c>
      <c r="D11" s="16">
        <v>78.562577447335798</v>
      </c>
      <c r="E11" s="16">
        <v>78.972935461485079</v>
      </c>
      <c r="F11" s="16">
        <v>78.820960698689959</v>
      </c>
      <c r="G11" s="16">
        <v>78.359264497878357</v>
      </c>
      <c r="H11" s="17">
        <f>E11/D11-1</f>
        <v>5.2233267731620625E-3</v>
      </c>
      <c r="I11" s="17">
        <f>F11/E11-1</f>
        <v>-1.924390449804636E-3</v>
      </c>
      <c r="J11" s="17">
        <f>G11/F11-1</f>
        <v>-5.857530747138906E-3</v>
      </c>
      <c r="K11" s="16">
        <v>76.637554585152841</v>
      </c>
      <c r="L11" s="16">
        <v>78.158458244111344</v>
      </c>
      <c r="M11" s="16">
        <v>80.132450331125824</v>
      </c>
      <c r="N11" s="91">
        <f>L11/K11-1</f>
        <v>1.9845409567036842E-2</v>
      </c>
      <c r="O11" s="91">
        <f>M11/L11-1</f>
        <v>2.525628231878807E-2</v>
      </c>
      <c r="P11" s="16">
        <v>78.028169014084511</v>
      </c>
      <c r="Q11" s="16">
        <v>78.393351800554015</v>
      </c>
      <c r="R11" s="16">
        <v>82.065997130559538</v>
      </c>
      <c r="S11" s="91">
        <f>Q11/P11-1</f>
        <v>4.680140404212052E-3</v>
      </c>
      <c r="T11" s="91">
        <f>R11/Q11-1</f>
        <v>4.684893866190798E-2</v>
      </c>
      <c r="U11" s="16">
        <v>79.08163265306122</v>
      </c>
      <c r="V11" s="16">
        <v>79.22465208747515</v>
      </c>
      <c r="W11" s="16">
        <v>82.317682317682312</v>
      </c>
      <c r="X11" s="91">
        <f>V11/U11-1</f>
        <v>1.808503815814877E-3</v>
      </c>
      <c r="Y11" s="91">
        <f>W11/V11-1</f>
        <v>3.9041259869365241E-2</v>
      </c>
      <c r="Z11" s="16">
        <v>81.627296587926509</v>
      </c>
      <c r="AA11" s="16">
        <v>81.748071979434442</v>
      </c>
      <c r="AB11" s="91">
        <f>IFERROR(AA11/Z11-1,"-")</f>
        <v>1.4795956322997128E-3</v>
      </c>
      <c r="AC11" s="16">
        <v>78.696741854636585</v>
      </c>
      <c r="AD11" s="16">
        <v>84.073107049608353</v>
      </c>
      <c r="AE11" s="91">
        <f>AD11/AC11-1</f>
        <v>6.8317506776870651E-2</v>
      </c>
    </row>
    <row r="12" spans="3:31" ht="15" customHeight="1">
      <c r="C12" s="226" t="s">
        <v>80</v>
      </c>
      <c r="D12" s="106">
        <v>46.875</v>
      </c>
      <c r="E12" s="106">
        <v>39.647577092511014</v>
      </c>
      <c r="F12" s="106">
        <v>36.44859813084112</v>
      </c>
      <c r="G12" s="106">
        <v>41.477272727272727</v>
      </c>
      <c r="H12" s="17">
        <f>E12/D12-1</f>
        <v>-0.1541850220264317</v>
      </c>
      <c r="I12" s="17">
        <f>F12/E12-1</f>
        <v>-8.0685358255451756E-2</v>
      </c>
      <c r="J12" s="17">
        <f>G12/F12-1</f>
        <v>0.13796620046620056</v>
      </c>
      <c r="K12" s="106">
        <v>37.391304347826086</v>
      </c>
      <c r="L12" s="106">
        <v>35.353535353535356</v>
      </c>
      <c r="M12" s="106">
        <v>42.261904761904759</v>
      </c>
      <c r="N12" s="91">
        <f>L12/K12-1</f>
        <v>-5.4498473103124168E-2</v>
      </c>
      <c r="O12" s="91">
        <f>M12/L12-1</f>
        <v>0.19540816326530597</v>
      </c>
      <c r="P12" s="106">
        <v>38.016528925619838</v>
      </c>
      <c r="Q12" s="106">
        <v>37.837837837837839</v>
      </c>
      <c r="R12" s="106">
        <v>42.962962962962962</v>
      </c>
      <c r="S12" s="91">
        <f>Q12/P12-1</f>
        <v>-4.7003525264395218E-3</v>
      </c>
      <c r="T12" s="91">
        <f>R12/Q12-1</f>
        <v>0.13544973544973549</v>
      </c>
      <c r="U12" s="106">
        <v>39.682539682539684</v>
      </c>
      <c r="V12" s="106">
        <v>39.669421487603309</v>
      </c>
      <c r="W12" s="106">
        <v>45.57823129251701</v>
      </c>
      <c r="X12" s="91">
        <f>V12/U12-1</f>
        <v>-3.3057851239659541E-4</v>
      </c>
      <c r="Y12" s="91">
        <f>W12/V12-1</f>
        <v>0.14895124716553299</v>
      </c>
      <c r="Z12" s="106">
        <v>54.545454545454547</v>
      </c>
      <c r="AA12" s="106">
        <v>70</v>
      </c>
      <c r="AB12" s="91">
        <f>IFERROR(AA12/Z12-1,"-")</f>
        <v>0.28333333333333321</v>
      </c>
      <c r="AC12" s="106">
        <v>38.70967741935484</v>
      </c>
      <c r="AD12" s="106">
        <v>36.633663366336634</v>
      </c>
      <c r="AE12" s="91">
        <f>AD12/AC12-1</f>
        <v>-5.3630363036303641E-2</v>
      </c>
    </row>
    <row r="13" spans="3:31" ht="15" customHeight="1">
      <c r="C13" s="226" t="s">
        <v>90</v>
      </c>
      <c r="D13" s="106">
        <v>75.641025641025607</v>
      </c>
      <c r="E13" s="106">
        <v>78.571428571428569</v>
      </c>
      <c r="F13" s="106">
        <v>76.282051282051285</v>
      </c>
      <c r="G13" s="106">
        <v>67.088607594936704</v>
      </c>
      <c r="H13" s="17">
        <f>E13/D13-1</f>
        <v>3.8740920096852705E-2</v>
      </c>
      <c r="I13" s="17">
        <f>F13/E13-1</f>
        <v>-2.9137529137529095E-2</v>
      </c>
      <c r="J13" s="17">
        <f>G13/F13-1</f>
        <v>-0.12051909371343483</v>
      </c>
      <c r="K13" s="106">
        <v>79.069767441860463</v>
      </c>
      <c r="L13" s="106">
        <v>73.40425531914893</v>
      </c>
      <c r="M13" s="106">
        <v>66.336633663366342</v>
      </c>
      <c r="N13" s="91">
        <f>L13/K13-1</f>
        <v>-7.165206508135169E-2</v>
      </c>
      <c r="O13" s="91">
        <f>M13/L13-1</f>
        <v>-9.6283541397617856E-2</v>
      </c>
      <c r="P13" s="106">
        <v>76.623376623376629</v>
      </c>
      <c r="Q13" s="106">
        <v>71.428571428571431</v>
      </c>
      <c r="R13" s="106">
        <v>67.857142857142861</v>
      </c>
      <c r="S13" s="91">
        <f>Q13/P13-1</f>
        <v>-6.7796610169491567E-2</v>
      </c>
      <c r="T13" s="91">
        <f>R13/Q13-1</f>
        <v>-4.9999999999999933E-2</v>
      </c>
      <c r="U13" s="106">
        <v>75</v>
      </c>
      <c r="V13" s="106">
        <v>70.535714285714292</v>
      </c>
      <c r="W13" s="106">
        <v>67.5</v>
      </c>
      <c r="X13" s="91">
        <f>V13/U13-1</f>
        <v>-5.9523809523809423E-2</v>
      </c>
      <c r="Y13" s="91">
        <f>W13/V13-1</f>
        <v>-4.3037974683544422E-2</v>
      </c>
      <c r="Z13" s="106">
        <v>71.111111111111114</v>
      </c>
      <c r="AA13" s="106">
        <v>69.230769230769226</v>
      </c>
      <c r="AB13" s="91">
        <f>IFERROR(AA13/Z13-1,"-")</f>
        <v>-2.644230769230782E-2</v>
      </c>
      <c r="AC13" s="106">
        <v>76.315789473684205</v>
      </c>
      <c r="AD13" s="106">
        <v>73.170731707317074</v>
      </c>
      <c r="AE13" s="91">
        <f>AD13/AC13-1</f>
        <v>-4.1211101766190028E-2</v>
      </c>
    </row>
    <row r="14" spans="3:31" ht="15" customHeight="1">
      <c r="C14" s="219" t="s">
        <v>97</v>
      </c>
      <c r="D14" s="16">
        <v>100</v>
      </c>
      <c r="E14" s="16">
        <v>63.31360946745562</v>
      </c>
      <c r="F14" s="16">
        <v>56.024096385542165</v>
      </c>
      <c r="G14" s="16">
        <v>52.100840336134453</v>
      </c>
      <c r="H14" s="17">
        <f>E14/D14-1</f>
        <v>-0.36686390532544377</v>
      </c>
      <c r="I14" s="17">
        <f>F14/E14-1</f>
        <v>-0.11513343091994144</v>
      </c>
      <c r="J14" s="17">
        <f>G14/F14-1</f>
        <v>-7.0028011204481766E-2</v>
      </c>
      <c r="K14" s="16">
        <v>58.474576271186443</v>
      </c>
      <c r="L14" s="16">
        <v>50</v>
      </c>
      <c r="M14" s="16">
        <v>53.703703703703702</v>
      </c>
      <c r="N14" s="91">
        <f>L14/K14-1</f>
        <v>-0.14492753623188415</v>
      </c>
      <c r="O14" s="91">
        <f>M14/L14-1</f>
        <v>7.4074074074073959E-2</v>
      </c>
      <c r="P14" s="16">
        <v>56.701030927835049</v>
      </c>
      <c r="Q14" s="16">
        <v>53.571428571428569</v>
      </c>
      <c r="R14" s="16">
        <v>60.975609756097562</v>
      </c>
      <c r="S14" s="91">
        <f>Q14/P14-1</f>
        <v>-5.5194805194805241E-2</v>
      </c>
      <c r="T14" s="91">
        <f>R14/Q14-1</f>
        <v>0.13821138211382111</v>
      </c>
      <c r="U14" s="16">
        <v>58.156028368794324</v>
      </c>
      <c r="V14" s="16">
        <v>52.577319587628864</v>
      </c>
      <c r="W14" s="16">
        <v>63.768115942028984</v>
      </c>
      <c r="X14" s="91">
        <f>V14/U14-1</f>
        <v>-9.5926577822479264E-2</v>
      </c>
      <c r="Y14" s="91">
        <f>W14/V14-1</f>
        <v>0.21284455811310043</v>
      </c>
      <c r="Z14" s="16">
        <v>48.979591836734691</v>
      </c>
      <c r="AA14" s="16">
        <v>67.647058823529406</v>
      </c>
      <c r="AB14" s="91">
        <f>IFERROR(AA14/Z14-1,"-")</f>
        <v>0.38112745098039214</v>
      </c>
      <c r="AC14" s="16">
        <v>42.857142857142854</v>
      </c>
      <c r="AD14" s="16">
        <v>55.172413793103445</v>
      </c>
      <c r="AE14" s="91">
        <f>AD14/AC14-1</f>
        <v>0.28735632183908044</v>
      </c>
    </row>
    <row r="15" spans="3:31" ht="15" customHeight="1">
      <c r="C15" s="219" t="s">
        <v>89</v>
      </c>
      <c r="D15" s="16">
        <v>62.209302325581397</v>
      </c>
      <c r="E15" s="16">
        <v>59.00277008310249</v>
      </c>
      <c r="F15" s="16">
        <v>56.349206349206348</v>
      </c>
      <c r="G15" s="16">
        <v>60.582010582010582</v>
      </c>
      <c r="H15" s="17">
        <f>E15/D15-1</f>
        <v>-5.1544256608072159E-2</v>
      </c>
      <c r="I15" s="17">
        <f>F15/E15-1</f>
        <v>-4.4973544973544999E-2</v>
      </c>
      <c r="J15" s="17">
        <f>G15/F15-1</f>
        <v>7.5117370892018753E-2</v>
      </c>
      <c r="K15" s="16">
        <v>58.951965065502186</v>
      </c>
      <c r="L15" s="16">
        <v>56.950672645739907</v>
      </c>
      <c r="M15" s="16">
        <v>55.263157894736842</v>
      </c>
      <c r="N15" s="91">
        <f>L15/K15-1</f>
        <v>-3.3947849194486124E-2</v>
      </c>
      <c r="O15" s="91">
        <f>M15/L15-1</f>
        <v>-2.9631164525486864E-2</v>
      </c>
      <c r="P15" s="16">
        <v>59.668508287292816</v>
      </c>
      <c r="Q15" s="16">
        <v>61.93181818181818</v>
      </c>
      <c r="R15" s="16">
        <v>53.932584269662918</v>
      </c>
      <c r="S15" s="91">
        <f>Q15/P15-1</f>
        <v>3.7931397306397274E-2</v>
      </c>
      <c r="T15" s="91">
        <f>R15/Q15-1</f>
        <v>-0.12916194206782805</v>
      </c>
      <c r="U15" s="16">
        <v>58.04195804195804</v>
      </c>
      <c r="V15" s="16">
        <v>61.53846153846154</v>
      </c>
      <c r="W15" s="16">
        <v>58.781362007168461</v>
      </c>
      <c r="X15" s="91">
        <f>V15/U15-1</f>
        <v>6.024096385542177E-2</v>
      </c>
      <c r="Y15" s="91">
        <f>W15/V15-1</f>
        <v>-4.4802867383512579E-2</v>
      </c>
      <c r="Z15" s="16">
        <v>61.788617886178862</v>
      </c>
      <c r="AA15" s="16">
        <v>64.957264957264954</v>
      </c>
      <c r="AB15" s="91">
        <f>IFERROR(AA15/Z15-1,"-")</f>
        <v>5.1282051282051322E-2</v>
      </c>
      <c r="AC15" s="16">
        <v>63.541666666666664</v>
      </c>
      <c r="AD15" s="16">
        <v>55.68181818181818</v>
      </c>
      <c r="AE15" s="91">
        <f>AD15/AC15-1</f>
        <v>-0.1236959761549925</v>
      </c>
    </row>
    <row r="16" spans="3:31" ht="15" customHeight="1">
      <c r="C16" s="221" t="s">
        <v>88</v>
      </c>
      <c r="D16" s="22">
        <v>55.227272727272698</v>
      </c>
      <c r="E16" s="22">
        <v>56.554545454545455</v>
      </c>
      <c r="F16" s="22">
        <v>54.954545454545453</v>
      </c>
      <c r="G16" s="22">
        <v>54.772727272727273</v>
      </c>
      <c r="H16" s="119">
        <f>E16/D16-1</f>
        <v>2.4032921810700048E-2</v>
      </c>
      <c r="I16" s="119">
        <f>F16/E16-1</f>
        <v>-2.8291271499758852E-2</v>
      </c>
      <c r="J16" s="119">
        <f>G16/F16-1</f>
        <v>-3.3085194375516158E-3</v>
      </c>
      <c r="K16" s="22">
        <v>51.94319880418535</v>
      </c>
      <c r="L16" s="22">
        <v>52.109926415377686</v>
      </c>
      <c r="M16" s="22">
        <v>53.365310227448553</v>
      </c>
      <c r="N16" s="119">
        <f>L16/K16-1</f>
        <v>3.2098063852568082E-3</v>
      </c>
      <c r="O16" s="119">
        <f>M16/L16-1</f>
        <v>2.4091068601094889E-2</v>
      </c>
      <c r="P16" s="22">
        <v>53.746290801186944</v>
      </c>
      <c r="Q16" s="22">
        <v>53.863175364189566</v>
      </c>
      <c r="R16" s="22">
        <v>55.2710843373494</v>
      </c>
      <c r="S16" s="119">
        <f>Q16/P16-1</f>
        <v>2.1747465966532875E-3</v>
      </c>
      <c r="T16" s="119">
        <f>R16/Q16-1</f>
        <v>2.6138618149420756E-2</v>
      </c>
      <c r="U16" s="22">
        <v>56.157695593799588</v>
      </c>
      <c r="V16" s="22">
        <v>56.041287188828171</v>
      </c>
      <c r="W16" s="22">
        <v>57.251814491327345</v>
      </c>
      <c r="X16" s="119">
        <f>V16/U16-1</f>
        <v>-2.072884290221233E-3</v>
      </c>
      <c r="Y16" s="119">
        <f>W16/V16-1</f>
        <v>2.1600633447628859E-2</v>
      </c>
      <c r="Z16" s="22">
        <v>59.627674353987217</v>
      </c>
      <c r="AA16" s="22">
        <v>59.127093055174306</v>
      </c>
      <c r="AB16" s="83">
        <f>IFERROR(AA16/Z16-1,"-")</f>
        <v>-8.395116935823288E-3</v>
      </c>
      <c r="AC16" s="22">
        <v>52.802768166089969</v>
      </c>
      <c r="AD16" s="22">
        <v>53.8863976083707</v>
      </c>
      <c r="AE16" s="119">
        <f>AD16/AC16-1</f>
        <v>2.0522208965866984E-2</v>
      </c>
    </row>
    <row r="17" spans="3:31" ht="15" customHeight="1">
      <c r="C17" s="219" t="s">
        <v>82</v>
      </c>
      <c r="D17" s="16">
        <v>52.272727272727302</v>
      </c>
      <c r="E17" s="16">
        <v>46.869409660107337</v>
      </c>
      <c r="F17" s="16">
        <v>46.7687074829932</v>
      </c>
      <c r="G17" s="16">
        <v>44.851485148514854</v>
      </c>
      <c r="H17" s="17">
        <f>E17/D17-1</f>
        <v>-0.10336781519794713</v>
      </c>
      <c r="I17" s="17">
        <f>F17/E17-1</f>
        <v>-2.1485693514047277E-3</v>
      </c>
      <c r="J17" s="17">
        <f>G17/F17-1</f>
        <v>-4.099369936993702E-2</v>
      </c>
      <c r="K17" s="16">
        <v>44.64751958224543</v>
      </c>
      <c r="L17" s="16">
        <v>46.527117031398667</v>
      </c>
      <c r="M17" s="16">
        <v>46.081504702194358</v>
      </c>
      <c r="N17" s="91">
        <f>L17/K17-1</f>
        <v>4.2098586141853245E-2</v>
      </c>
      <c r="O17" s="91">
        <f>M17/L17-1</f>
        <v>-9.5774756235936787E-3</v>
      </c>
      <c r="P17" s="16">
        <v>46.521739130434781</v>
      </c>
      <c r="Q17" s="16">
        <v>45.602605863192181</v>
      </c>
      <c r="R17" s="16">
        <v>48.286604361370713</v>
      </c>
      <c r="S17" s="91">
        <f>Q17/P17-1</f>
        <v>-1.975707023044837E-2</v>
      </c>
      <c r="T17" s="91">
        <f>R17/Q17-1</f>
        <v>5.8856252781486429E-2</v>
      </c>
      <c r="U17" s="16">
        <v>46.217331499312245</v>
      </c>
      <c r="V17" s="16">
        <v>45.723172628304823</v>
      </c>
      <c r="W17" s="16">
        <v>48.744460856720828</v>
      </c>
      <c r="X17" s="91">
        <f>V17/U17-1</f>
        <v>-1.0692068429237978E-2</v>
      </c>
      <c r="Y17" s="91">
        <f>W17/V17-1</f>
        <v>6.6077834383384104E-2</v>
      </c>
      <c r="Z17" s="16">
        <v>46.341463414634148</v>
      </c>
      <c r="AA17" s="16">
        <v>56.140350877192979</v>
      </c>
      <c r="AB17" s="91">
        <f>IFERROR(AA17/Z17-1,"-")</f>
        <v>0.21144967682363802</v>
      </c>
      <c r="AC17" s="16">
        <v>45.982905982905983</v>
      </c>
      <c r="AD17" s="16">
        <v>46.385542168674696</v>
      </c>
      <c r="AE17" s="91">
        <f>AD17/AC17-1</f>
        <v>8.7562144488735338E-3</v>
      </c>
    </row>
    <row r="18" spans="3:31" ht="15" customHeight="1">
      <c r="C18" s="219" t="s">
        <v>84</v>
      </c>
      <c r="D18" s="16">
        <v>55.5555555555556</v>
      </c>
      <c r="E18" s="16">
        <v>51.612903225806448</v>
      </c>
      <c r="F18" s="16">
        <v>48.580441640378552</v>
      </c>
      <c r="G18" s="16">
        <v>51.257861635220124</v>
      </c>
      <c r="H18" s="17">
        <f>E18/D18-1</f>
        <v>-7.0967741935484718E-2</v>
      </c>
      <c r="I18" s="17">
        <f>F18/E18-1</f>
        <v>-5.8753943217665472E-2</v>
      </c>
      <c r="J18" s="17">
        <f>G18/F18-1</f>
        <v>5.5113125867842783E-2</v>
      </c>
      <c r="K18" s="16">
        <v>43.030303030303031</v>
      </c>
      <c r="L18" s="16">
        <v>43.877551020408163</v>
      </c>
      <c r="M18" s="16">
        <v>52.252252252252255</v>
      </c>
      <c r="N18" s="91">
        <f>L18/K18-1</f>
        <v>1.9689565967232037E-2</v>
      </c>
      <c r="O18" s="91">
        <f>M18/L18-1</f>
        <v>0.19086528388853985</v>
      </c>
      <c r="P18" s="16">
        <v>51.006711409395976</v>
      </c>
      <c r="Q18" s="16">
        <v>46.753246753246756</v>
      </c>
      <c r="R18" s="16">
        <v>56.097560975609753</v>
      </c>
      <c r="S18" s="91">
        <f>Q18/P18-1</f>
        <v>-8.3390293916609681E-2</v>
      </c>
      <c r="T18" s="91">
        <f>R18/Q18-1</f>
        <v>0.19986449864498623</v>
      </c>
      <c r="U18" s="16">
        <v>51.327433628318587</v>
      </c>
      <c r="V18" s="16">
        <v>51.18483412322275</v>
      </c>
      <c r="W18" s="16">
        <v>53.815261044176708</v>
      </c>
      <c r="X18" s="91">
        <f>V18/U18-1</f>
        <v>-2.7782317372120335E-3</v>
      </c>
      <c r="Y18" s="91">
        <f>W18/V18-1</f>
        <v>5.1390748177896795E-2</v>
      </c>
      <c r="Z18" s="16">
        <v>58.666666666666664</v>
      </c>
      <c r="AA18" s="16">
        <v>51.886792452830186</v>
      </c>
      <c r="AB18" s="91">
        <f>IFERROR(AA18/Z18-1,"-")</f>
        <v>-0.11556603773584906</v>
      </c>
      <c r="AC18" s="16">
        <v>51.388888888888886</v>
      </c>
      <c r="AD18" s="16">
        <v>51.315789473684212</v>
      </c>
      <c r="AE18" s="91">
        <f>AD18/AC18-1</f>
        <v>-1.4224751066855834E-3</v>
      </c>
    </row>
    <row r="19" spans="3:31" ht="15" customHeight="1">
      <c r="C19" s="219" t="s">
        <v>78</v>
      </c>
      <c r="D19" s="16">
        <v>62.271062271062299</v>
      </c>
      <c r="E19" s="16">
        <v>57.192982456140349</v>
      </c>
      <c r="F19" s="16">
        <v>52.249134948096888</v>
      </c>
      <c r="G19" s="16">
        <v>48.148148148148145</v>
      </c>
      <c r="H19" s="17">
        <f>E19/D19-1</f>
        <v>-8.1547987616099493E-2</v>
      </c>
      <c r="I19" s="17">
        <f>F19/E19-1</f>
        <v>-8.6441505508735417E-2</v>
      </c>
      <c r="J19" s="17">
        <f>G19/F19-1</f>
        <v>-7.8489085111601797E-2</v>
      </c>
      <c r="K19" s="16">
        <v>51.515151515151516</v>
      </c>
      <c r="L19" s="16">
        <v>49.344978165938862</v>
      </c>
      <c r="M19" s="16">
        <v>58.333333333333336</v>
      </c>
      <c r="N19" s="225">
        <f>L19/K19-1</f>
        <v>-4.212689442589268E-2</v>
      </c>
      <c r="O19" s="224">
        <f>M19/L19-1</f>
        <v>0.18215339233038352</v>
      </c>
      <c r="P19" s="16">
        <v>52.02312138728324</v>
      </c>
      <c r="Q19" s="16">
        <v>46.762589928057551</v>
      </c>
      <c r="R19" s="16">
        <v>61.363636363636367</v>
      </c>
      <c r="S19" s="225">
        <f>Q19/P19-1</f>
        <v>-0.10111910471622709</v>
      </c>
      <c r="T19" s="224">
        <f>R19/Q19-1</f>
        <v>0.31223776223776234</v>
      </c>
      <c r="U19" s="16">
        <v>51.041666666666664</v>
      </c>
      <c r="V19" s="16">
        <v>46.666666666666664</v>
      </c>
      <c r="W19" s="16">
        <v>60.544217687074827</v>
      </c>
      <c r="X19" s="225">
        <f>V19/U19-1</f>
        <v>-8.5714285714285743E-2</v>
      </c>
      <c r="Y19" s="224">
        <f>W19/V19-1</f>
        <v>0.29737609329446069</v>
      </c>
      <c r="Z19" s="16">
        <v>55.555555555555557</v>
      </c>
      <c r="AA19" s="16">
        <v>50</v>
      </c>
      <c r="AB19" s="91">
        <f>IFERROR(AA19/Z19-1,"-")</f>
        <v>-9.9999999999999978E-2</v>
      </c>
      <c r="AC19" s="16">
        <v>45.454545454545453</v>
      </c>
      <c r="AD19" s="16">
        <v>62.5</v>
      </c>
      <c r="AE19" s="225">
        <f>AD19/AC19-1</f>
        <v>0.375</v>
      </c>
    </row>
    <row r="20" spans="3:31" ht="15" customHeight="1">
      <c r="C20" s="219" t="s">
        <v>85</v>
      </c>
      <c r="D20" s="16">
        <v>58.031088082901597</v>
      </c>
      <c r="E20" s="16">
        <v>50.902527075812273</v>
      </c>
      <c r="F20" s="16">
        <v>52.583586626139819</v>
      </c>
      <c r="G20" s="16">
        <v>50.184501845018453</v>
      </c>
      <c r="H20" s="17">
        <f>E20/D20-1</f>
        <v>-0.12284038164002131</v>
      </c>
      <c r="I20" s="17">
        <f>F20/E20-1</f>
        <v>3.3025070598633466E-2</v>
      </c>
      <c r="J20" s="17">
        <f>G20/F20-1</f>
        <v>-4.5624213467568175E-2</v>
      </c>
      <c r="K20" s="16">
        <v>50.162866449511398</v>
      </c>
      <c r="L20" s="16">
        <v>53.716216216216218</v>
      </c>
      <c r="M20" s="16">
        <v>47.2027972027972</v>
      </c>
      <c r="N20" s="91">
        <f>L20/K20-1</f>
        <v>7.0836258336258506E-2</v>
      </c>
      <c r="O20" s="91">
        <f>M20/L20-1</f>
        <v>-0.12125610238817797</v>
      </c>
      <c r="P20" s="16">
        <v>52.307692307692307</v>
      </c>
      <c r="Q20" s="16">
        <v>53.012048192771083</v>
      </c>
      <c r="R20" s="16">
        <v>48.421052631578945</v>
      </c>
      <c r="S20" s="91">
        <f>Q20/P20-1</f>
        <v>1.3465627214741316E-2</v>
      </c>
      <c r="T20" s="91">
        <f>R20/Q20-1</f>
        <v>-8.6602870813397126E-2</v>
      </c>
      <c r="U20" s="16">
        <v>51.256281407035175</v>
      </c>
      <c r="V20" s="16">
        <v>53.012048192771083</v>
      </c>
      <c r="W20" s="16">
        <v>48.453608247422679</v>
      </c>
      <c r="X20" s="91">
        <f>V20/U20-1</f>
        <v>3.4254665721710431E-2</v>
      </c>
      <c r="Y20" s="91">
        <f>W20/V20-1</f>
        <v>-8.5988753514526728E-2</v>
      </c>
      <c r="Z20" s="16">
        <v>0</v>
      </c>
      <c r="AA20" s="16">
        <v>50</v>
      </c>
      <c r="AB20" s="91" t="str">
        <f>IFERROR(AA20/Z20-1,"-")</f>
        <v>-</v>
      </c>
      <c r="AC20" s="16">
        <v>53.012048192771083</v>
      </c>
      <c r="AD20" s="16">
        <v>47.857142857142854</v>
      </c>
      <c r="AE20" s="91">
        <f>AD20/AC20-1</f>
        <v>-9.7240259740259738E-2</v>
      </c>
    </row>
    <row r="21" spans="3:31" ht="15" customHeight="1">
      <c r="C21" s="219" t="s">
        <v>409</v>
      </c>
      <c r="D21" s="16">
        <v>36.486486486486498</v>
      </c>
      <c r="E21" s="16">
        <v>37.967914438502675</v>
      </c>
      <c r="F21" s="16">
        <v>34.838709677419352</v>
      </c>
      <c r="G21" s="16">
        <v>29.069767441860463</v>
      </c>
      <c r="H21" s="17">
        <f>E21/D21-1</f>
        <v>4.0602099425628424E-2</v>
      </c>
      <c r="I21" s="17">
        <f>F21/E21-1</f>
        <v>-8.2417083144025516E-2</v>
      </c>
      <c r="J21" s="17">
        <f>G21/F21-1</f>
        <v>-0.16559000861326445</v>
      </c>
      <c r="K21" s="16">
        <v>35.245901639344261</v>
      </c>
      <c r="L21" s="16">
        <v>27.43362831858407</v>
      </c>
      <c r="M21" s="16">
        <v>33.333333333333336</v>
      </c>
      <c r="N21" s="91">
        <f>L21/K21-1</f>
        <v>-0.22165054537970774</v>
      </c>
      <c r="O21" s="91">
        <f>M21/L21-1</f>
        <v>0.21505376344086025</v>
      </c>
      <c r="P21" s="16">
        <v>33.333333333333336</v>
      </c>
      <c r="Q21" s="16">
        <v>28.30188679245283</v>
      </c>
      <c r="R21" s="16">
        <v>31.818181818181817</v>
      </c>
      <c r="S21" s="91">
        <f>Q21/P21-1</f>
        <v>-0.15094339622641517</v>
      </c>
      <c r="T21" s="91">
        <f>R21/Q21-1</f>
        <v>0.12424242424242427</v>
      </c>
      <c r="U21" s="16">
        <v>35.714285714285715</v>
      </c>
      <c r="V21" s="16">
        <v>26.811594202898551</v>
      </c>
      <c r="W21" s="16">
        <v>29.166666666666668</v>
      </c>
      <c r="X21" s="91">
        <f>V21/U21-1</f>
        <v>-0.24927536231884062</v>
      </c>
      <c r="Y21" s="91">
        <f>W21/V21-1</f>
        <v>8.783783783783794E-2</v>
      </c>
      <c r="Z21" s="16">
        <v>30.612244897959183</v>
      </c>
      <c r="AA21" s="16">
        <v>28.125</v>
      </c>
      <c r="AB21" s="91">
        <f>IFERROR(AA21/Z21-1,"-")</f>
        <v>-8.1249999999999933E-2</v>
      </c>
      <c r="AC21" s="16">
        <v>23.880597014925375</v>
      </c>
      <c r="AD21" s="16">
        <v>30.555555555555557</v>
      </c>
      <c r="AE21" s="91">
        <f>AD21/AC21-1</f>
        <v>0.27951388888888884</v>
      </c>
    </row>
    <row r="22" spans="3:31" ht="15" customHeight="1">
      <c r="C22" s="219" t="s">
        <v>410</v>
      </c>
      <c r="D22" s="16">
        <v>29.096441947565495</v>
      </c>
      <c r="E22" s="16">
        <v>28.869430852433684</v>
      </c>
      <c r="F22" s="16">
        <v>26.758370101219828</v>
      </c>
      <c r="G22" s="16">
        <v>26.438251086678598</v>
      </c>
      <c r="H22" s="17">
        <f>E22/D22-1</f>
        <v>-7.8020225132993115E-3</v>
      </c>
      <c r="I22" s="17">
        <f>F22/E22-1</f>
        <v>-7.3124432622331814E-2</v>
      </c>
      <c r="J22" s="17">
        <f>G22/F22-1</f>
        <v>-1.1963322628781414E-2</v>
      </c>
      <c r="K22" s="16">
        <v>28.073946689595871</v>
      </c>
      <c r="L22" s="16">
        <v>28.349433011339773</v>
      </c>
      <c r="M22" s="16">
        <v>25.461088618983357</v>
      </c>
      <c r="N22" s="91">
        <f>L22/K22-1</f>
        <v>9.8128818434350951E-3</v>
      </c>
      <c r="O22" s="91">
        <f>M22/L22-1</f>
        <v>-0.10188367404741672</v>
      </c>
      <c r="P22" s="16">
        <v>26.413043478260871</v>
      </c>
      <c r="Q22" s="16">
        <v>27.905759162303664</v>
      </c>
      <c r="R22" s="16">
        <v>24.645583424209377</v>
      </c>
      <c r="S22" s="91">
        <f>Q22/P22-1</f>
        <v>5.6514338655118124E-2</v>
      </c>
      <c r="T22" s="91">
        <f>R22/Q22-1</f>
        <v>-0.11682806115872579</v>
      </c>
      <c r="U22" s="16">
        <v>26.417803302225412</v>
      </c>
      <c r="V22" s="16">
        <v>27.21606648199446</v>
      </c>
      <c r="W22" s="16">
        <v>25.76923076923077</v>
      </c>
      <c r="X22" s="91">
        <f>V22/U22-1</f>
        <v>3.0216864386366504E-2</v>
      </c>
      <c r="Y22" s="91">
        <f>W22/V22-1</f>
        <v>-5.3161088275592072E-2</v>
      </c>
      <c r="Z22" s="16">
        <v>25.862068965517242</v>
      </c>
      <c r="AA22" s="16">
        <v>25.867052023121389</v>
      </c>
      <c r="AB22" s="91">
        <f>IFERROR(AA22/Z22-1,"-")</f>
        <v>1.9267822736024343E-4</v>
      </c>
      <c r="AC22" s="16">
        <v>32.079414838035525</v>
      </c>
      <c r="AD22" s="16">
        <v>26.826484018264839</v>
      </c>
      <c r="AE22" s="91">
        <f>AD22/AC22-1</f>
        <v>-0.163747713176565</v>
      </c>
    </row>
    <row r="23" spans="3:31" ht="15" customHeight="1">
      <c r="C23" s="219" t="s">
        <v>81</v>
      </c>
      <c r="D23" s="16">
        <v>42.281879194630903</v>
      </c>
      <c r="E23" s="16">
        <v>39.513677811550153</v>
      </c>
      <c r="F23" s="16">
        <v>11.337209302325581</v>
      </c>
      <c r="G23" s="16">
        <v>9.2219020172910664</v>
      </c>
      <c r="H23" s="17">
        <f>E23/D23-1</f>
        <v>-6.5470159695084407E-2</v>
      </c>
      <c r="I23" s="17">
        <f>F23/E23-1</f>
        <v>-0.7130813953488373</v>
      </c>
      <c r="J23" s="17">
        <f>G23/F23-1</f>
        <v>-0.186580950269711</v>
      </c>
      <c r="K23" s="16">
        <v>39.367816091954026</v>
      </c>
      <c r="L23" s="16">
        <v>44.81707317073171</v>
      </c>
      <c r="M23" s="16">
        <v>6.1919504643962853</v>
      </c>
      <c r="N23" s="225">
        <f>L23/K23-1</f>
        <v>0.13841908492077626</v>
      </c>
      <c r="O23" s="224">
        <f>M23/L23-1</f>
        <v>-0.86183947263115779</v>
      </c>
      <c r="P23" s="16">
        <v>41.293532338308459</v>
      </c>
      <c r="Q23" s="16">
        <v>42.929292929292927</v>
      </c>
      <c r="R23" s="16">
        <v>6.4864864864864868</v>
      </c>
      <c r="S23" s="225">
        <f>Q23/P23-1</f>
        <v>3.9612997444322673E-2</v>
      </c>
      <c r="T23" s="224">
        <f>R23/Q23-1</f>
        <v>-0.84890302066772649</v>
      </c>
      <c r="U23" s="16">
        <v>40.952380952380949</v>
      </c>
      <c r="V23" s="16">
        <v>42.71844660194175</v>
      </c>
      <c r="W23" s="16">
        <v>6.3492063492063489</v>
      </c>
      <c r="X23" s="225">
        <f>V23/U23-1</f>
        <v>4.3124858884624251E-2</v>
      </c>
      <c r="Y23" s="224">
        <f>W23/V23-1</f>
        <v>-0.85137085137085133</v>
      </c>
      <c r="Z23" s="16">
        <v>25</v>
      </c>
      <c r="AA23" s="16">
        <v>0</v>
      </c>
      <c r="AB23" s="91">
        <f>IFERROR(AA23/Z23-1,"-")</f>
        <v>-1</v>
      </c>
      <c r="AC23" s="16">
        <v>43.814432989690722</v>
      </c>
      <c r="AD23" s="16">
        <v>6.8322981366459627</v>
      </c>
      <c r="AE23" s="225">
        <f>AD23/AC23-1</f>
        <v>-0.84406284252831565</v>
      </c>
    </row>
    <row r="24" spans="3:31" ht="15" customHeight="1">
      <c r="C24" s="166" t="s">
        <v>220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spans="3:31" ht="15.75" customHeight="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3:31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3:3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3:31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3:3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3:3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3:31">
      <c r="C31" s="18"/>
      <c r="D31" s="18"/>
      <c r="E31" s="18"/>
      <c r="I31" s="18"/>
      <c r="J31" s="18"/>
    </row>
    <row r="32" spans="3:31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4" spans="3:5">
      <c r="C34" s="18"/>
      <c r="D34" s="18"/>
      <c r="E34" s="18"/>
    </row>
  </sheetData>
  <sortState ref="C5:AE23">
    <sortCondition descending="1" ref="AA5:AA23"/>
  </sortState>
  <mergeCells count="2">
    <mergeCell ref="C3:AE3"/>
    <mergeCell ref="C24:AE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J42:J43"/>
  <sheetViews>
    <sheetView showGridLines="0" zoomScaleNormal="100" workbookViewId="0">
      <selection activeCell="N32" sqref="N32"/>
    </sheetView>
  </sheetViews>
  <sheetFormatPr baseColWidth="10" defaultRowHeight="12.75"/>
  <cols>
    <col min="9" max="9" width="7" customWidth="1"/>
  </cols>
  <sheetData>
    <row r="42" spans="10:10">
      <c r="J42" s="42" t="s">
        <v>71</v>
      </c>
    </row>
    <row r="43" spans="10:10">
      <c r="J43" s="42"/>
    </row>
  </sheetData>
  <mergeCells count="1">
    <mergeCell ref="J42:J43"/>
  </mergeCells>
  <hyperlinks>
    <hyperlink ref="J42:J43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P47"/>
  <sheetViews>
    <sheetView showGridLines="0" zoomScaleNormal="100" workbookViewId="0"/>
  </sheetViews>
  <sheetFormatPr baseColWidth="10" defaultRowHeight="12.75"/>
  <cols>
    <col min="1" max="2" width="11.42578125" style="288"/>
    <col min="3" max="3" width="33" style="288" customWidth="1"/>
    <col min="4" max="7" width="9.7109375" style="288" customWidth="1"/>
    <col min="8" max="9" width="10.140625" style="288" customWidth="1"/>
    <col min="10" max="10" width="11.140625" style="288" customWidth="1"/>
    <col min="11" max="11" width="13.28515625" style="288" hidden="1" customWidth="1"/>
    <col min="12" max="13" width="11.42578125" hidden="1" customWidth="1"/>
    <col min="14" max="15" width="10.28515625" hidden="1" customWidth="1"/>
    <col min="16" max="16" width="10.28515625" style="288" hidden="1" customWidth="1"/>
    <col min="17" max="18" width="9" style="288" customWidth="1"/>
    <col min="19" max="20" width="14.85546875" style="288" bestFit="1" customWidth="1"/>
    <col min="21" max="16384" width="11.42578125" style="288"/>
  </cols>
  <sheetData>
    <row r="1" spans="1:15" ht="30" customHeight="1"/>
    <row r="2" spans="1:15" ht="25.5" customHeight="1">
      <c r="D2" s="308"/>
    </row>
    <row r="3" spans="1:15">
      <c r="A3" s="309"/>
      <c r="B3" s="309"/>
    </row>
    <row r="4" spans="1:15">
      <c r="A4" s="309"/>
      <c r="B4" s="309"/>
    </row>
    <row r="5" spans="1:15" ht="35.25" customHeight="1">
      <c r="A5" s="309"/>
      <c r="B5" s="309"/>
      <c r="C5" s="11" t="s">
        <v>411</v>
      </c>
      <c r="D5" s="11"/>
      <c r="E5" s="11"/>
      <c r="F5" s="11"/>
      <c r="G5" s="11"/>
      <c r="H5" s="11"/>
      <c r="L5" s="288"/>
      <c r="M5" s="288"/>
      <c r="N5" s="288"/>
      <c r="O5" s="288"/>
    </row>
    <row r="6" spans="1:15" ht="25.5">
      <c r="A6" s="309"/>
      <c r="B6" s="309"/>
      <c r="C6" s="13"/>
      <c r="D6" s="13" t="s">
        <v>57</v>
      </c>
      <c r="E6" s="13" t="s">
        <v>412</v>
      </c>
      <c r="F6" s="13" t="s">
        <v>116</v>
      </c>
      <c r="G6" s="13" t="s">
        <v>51</v>
      </c>
      <c r="H6" s="13" t="s">
        <v>54</v>
      </c>
      <c r="L6" s="288"/>
      <c r="M6" s="288"/>
      <c r="N6" s="288"/>
      <c r="O6" s="288"/>
    </row>
    <row r="7" spans="1:15">
      <c r="C7" s="310" t="s">
        <v>413</v>
      </c>
      <c r="D7" s="311">
        <v>80.717488789237663</v>
      </c>
      <c r="E7" s="311">
        <v>81.638723634396968</v>
      </c>
      <c r="F7" s="311">
        <v>78.783885542168676</v>
      </c>
      <c r="G7" s="311">
        <v>77.54951408537336</v>
      </c>
      <c r="H7" s="311">
        <v>74.16964040625858</v>
      </c>
      <c r="L7" s="288"/>
      <c r="M7" s="288"/>
      <c r="N7" s="288"/>
      <c r="O7" s="288"/>
    </row>
    <row r="8" spans="1:15">
      <c r="C8" s="310" t="s">
        <v>414</v>
      </c>
      <c r="D8" s="311">
        <v>9.6786248131539612</v>
      </c>
      <c r="E8" s="311">
        <v>10.65440778799351</v>
      </c>
      <c r="F8" s="311">
        <v>12.387048192771084</v>
      </c>
      <c r="G8" s="311">
        <v>14.442120802066675</v>
      </c>
      <c r="H8" s="311">
        <v>18.06203678287126</v>
      </c>
      <c r="L8" s="288"/>
      <c r="M8" s="288"/>
      <c r="N8" s="288"/>
      <c r="O8" s="288"/>
    </row>
    <row r="9" spans="1:15">
      <c r="C9" s="310" t="s">
        <v>415</v>
      </c>
      <c r="D9" s="311">
        <v>9.6412556053811667</v>
      </c>
      <c r="E9" s="311">
        <v>10.762574364521363</v>
      </c>
      <c r="F9" s="311">
        <v>12.161144578313253</v>
      </c>
      <c r="G9" s="311">
        <v>13.925452085127322</v>
      </c>
      <c r="H9" s="311">
        <v>17.128740049409828</v>
      </c>
      <c r="L9" s="288"/>
      <c r="M9" s="288"/>
      <c r="N9" s="288"/>
      <c r="O9" s="288"/>
    </row>
    <row r="10" spans="1:15">
      <c r="C10" s="310" t="s">
        <v>418</v>
      </c>
      <c r="D10" s="311">
        <v>7.1375186846038865</v>
      </c>
      <c r="E10" s="311">
        <v>8.166576527852893</v>
      </c>
      <c r="F10" s="311">
        <v>9.0173192771084345</v>
      </c>
      <c r="G10" s="311">
        <v>11.28060031984254</v>
      </c>
      <c r="H10" s="311">
        <v>14.548449080428218</v>
      </c>
      <c r="L10" s="288"/>
      <c r="M10" s="288"/>
      <c r="N10" s="288"/>
      <c r="O10" s="288"/>
    </row>
    <row r="11" spans="1:15">
      <c r="C11" s="310" t="s">
        <v>416</v>
      </c>
      <c r="D11" s="311">
        <v>13.415545590433483</v>
      </c>
      <c r="E11" s="311">
        <v>14.223904813412656</v>
      </c>
      <c r="F11" s="311">
        <v>13.441265060240964</v>
      </c>
      <c r="G11" s="311">
        <v>13.384180095952761</v>
      </c>
      <c r="H11" s="311">
        <v>12.764205325281361</v>
      </c>
      <c r="L11" s="288"/>
      <c r="M11" s="288"/>
      <c r="N11" s="288"/>
      <c r="O11" s="288"/>
    </row>
    <row r="12" spans="1:15">
      <c r="C12" s="310" t="s">
        <v>421</v>
      </c>
      <c r="D12" s="311">
        <v>6.4275037369207775</v>
      </c>
      <c r="E12" s="311">
        <v>7.1660356949702546</v>
      </c>
      <c r="F12" s="311">
        <v>8.05722891566265</v>
      </c>
      <c r="G12" s="311">
        <v>9.3000369049083531</v>
      </c>
      <c r="H12" s="311">
        <v>11.446609936865221</v>
      </c>
      <c r="L12" s="288"/>
      <c r="M12" s="288"/>
      <c r="N12" s="288"/>
      <c r="O12" s="288"/>
    </row>
    <row r="13" spans="1:15">
      <c r="C13" s="310" t="s">
        <v>419</v>
      </c>
      <c r="D13" s="311">
        <v>8.2585949177877431</v>
      </c>
      <c r="E13" s="311">
        <v>8.9778258518117902</v>
      </c>
      <c r="F13" s="311">
        <v>10.033885542168674</v>
      </c>
      <c r="G13" s="311">
        <v>10.148849797023004</v>
      </c>
      <c r="H13" s="311">
        <v>11.199560801537194</v>
      </c>
      <c r="L13" s="288"/>
      <c r="M13" s="288"/>
      <c r="N13" s="288"/>
      <c r="O13" s="288"/>
    </row>
    <row r="14" spans="1:15">
      <c r="C14" s="310" t="s">
        <v>417</v>
      </c>
      <c r="D14" s="311">
        <v>14.162929745889388</v>
      </c>
      <c r="E14" s="311">
        <v>14.250946457544618</v>
      </c>
      <c r="F14" s="311">
        <v>13.591867469879517</v>
      </c>
      <c r="G14" s="311">
        <v>12.53536720383811</v>
      </c>
      <c r="H14" s="311">
        <v>10.87016195443316</v>
      </c>
      <c r="L14" s="288"/>
      <c r="M14" s="288"/>
      <c r="N14" s="288"/>
      <c r="O14" s="288"/>
    </row>
    <row r="15" spans="1:15">
      <c r="C15" s="310" t="s">
        <v>420</v>
      </c>
      <c r="D15" s="311">
        <v>8.3333333333333339</v>
      </c>
      <c r="E15" s="311">
        <v>9.4645754461871281</v>
      </c>
      <c r="F15" s="311">
        <v>9.7138554216867465</v>
      </c>
      <c r="G15" s="311">
        <v>9.86591216631812</v>
      </c>
      <c r="H15" s="311">
        <v>10.266264068075762</v>
      </c>
      <c r="L15" s="288"/>
      <c r="M15" s="288"/>
      <c r="N15" s="288"/>
      <c r="O15" s="288"/>
    </row>
    <row r="16" spans="1:15">
      <c r="C16" s="310" t="s">
        <v>422</v>
      </c>
      <c r="D16" s="311">
        <v>7.5112107623318387</v>
      </c>
      <c r="E16" s="311">
        <v>7.5716603569497023</v>
      </c>
      <c r="F16" s="311">
        <v>7.4359939759036147</v>
      </c>
      <c r="G16" s="311">
        <v>7.8607454791487266</v>
      </c>
      <c r="H16" s="311">
        <v>8.2898709854515502</v>
      </c>
      <c r="L16" s="288"/>
      <c r="M16" s="288"/>
      <c r="N16" s="288"/>
      <c r="O16" s="288"/>
    </row>
    <row r="17" spans="3:15">
      <c r="C17" s="310" t="s">
        <v>423</v>
      </c>
      <c r="D17" s="311">
        <v>5.3811659192825116</v>
      </c>
      <c r="E17" s="311">
        <v>5.651703623580314</v>
      </c>
      <c r="F17" s="311">
        <v>5.7417168674698793</v>
      </c>
      <c r="G17" s="311">
        <v>5.8555787919793332</v>
      </c>
      <c r="H17" s="311">
        <v>5.901729343947296</v>
      </c>
      <c r="L17" s="288"/>
      <c r="M17" s="288"/>
      <c r="N17" s="288"/>
      <c r="O17" s="288"/>
    </row>
    <row r="18" spans="3:15">
      <c r="C18" s="310" t="s">
        <v>424</v>
      </c>
      <c r="D18" s="311">
        <v>6.6143497757847536</v>
      </c>
      <c r="E18" s="311">
        <v>6.2466197944835047</v>
      </c>
      <c r="F18" s="311">
        <v>5.6475903614457827</v>
      </c>
      <c r="G18" s="311">
        <v>5.5849427973920536</v>
      </c>
      <c r="H18" s="311">
        <v>5.1880318418885532</v>
      </c>
      <c r="L18" s="288"/>
      <c r="M18" s="288"/>
      <c r="N18" s="288"/>
      <c r="O18" s="288"/>
    </row>
    <row r="19" spans="3:15">
      <c r="C19" s="310" t="s">
        <v>429</v>
      </c>
      <c r="D19" s="311">
        <v>1.905829596412556</v>
      </c>
      <c r="E19" s="311">
        <v>2.2985397512168739</v>
      </c>
      <c r="F19" s="311">
        <v>2.7296686746987953</v>
      </c>
      <c r="G19" s="311">
        <v>3.5920777463402631</v>
      </c>
      <c r="H19" s="311">
        <v>4.8311830908591817</v>
      </c>
      <c r="I19" s="241"/>
    </row>
    <row r="20" spans="3:15">
      <c r="C20" s="310" t="s">
        <v>427</v>
      </c>
      <c r="D20" s="311">
        <v>3.1763826606875933</v>
      </c>
      <c r="E20" s="311">
        <v>3.2720389399675502</v>
      </c>
      <c r="F20" s="311">
        <v>3.4073795180722892</v>
      </c>
      <c r="G20" s="311">
        <v>3.7766022881043178</v>
      </c>
      <c r="H20" s="311">
        <v>4.4743343398298103</v>
      </c>
      <c r="L20" s="288"/>
      <c r="M20" s="288"/>
      <c r="N20" s="288"/>
      <c r="O20" s="288"/>
    </row>
    <row r="21" spans="3:15">
      <c r="C21" s="310" t="s">
        <v>428</v>
      </c>
      <c r="D21" s="311">
        <v>2.7279521674140508</v>
      </c>
      <c r="E21" s="311">
        <v>2.5959978366684693</v>
      </c>
      <c r="F21" s="311">
        <v>3.2567771084337349</v>
      </c>
      <c r="G21" s="311">
        <v>3.6904908352810923</v>
      </c>
      <c r="H21" s="311">
        <v>4.3370848202031294</v>
      </c>
      <c r="L21" s="288"/>
      <c r="M21" s="288"/>
      <c r="N21" s="288"/>
      <c r="O21" s="288"/>
    </row>
    <row r="22" spans="3:15">
      <c r="C22" s="310" t="s">
        <v>425</v>
      </c>
      <c r="D22" s="311">
        <v>3.9237668161434978</v>
      </c>
      <c r="E22" s="311">
        <v>3.8939967550027044</v>
      </c>
      <c r="F22" s="311">
        <v>3.8780120481927711</v>
      </c>
      <c r="G22" s="311">
        <v>3.8996186492803542</v>
      </c>
      <c r="H22" s="311">
        <v>3.8429865495470765</v>
      </c>
      <c r="L22" s="288"/>
      <c r="M22" s="288"/>
      <c r="N22" s="288"/>
      <c r="O22" s="288"/>
    </row>
    <row r="23" spans="3:15">
      <c r="C23" s="310" t="s">
        <v>430</v>
      </c>
      <c r="D23" s="311">
        <v>1.905829596412556</v>
      </c>
      <c r="E23" s="311">
        <v>1.7847485127095728</v>
      </c>
      <c r="F23" s="311">
        <v>1.9201807228915662</v>
      </c>
      <c r="G23" s="311">
        <v>2.6448517652847827</v>
      </c>
      <c r="H23" s="311">
        <v>3.4037880867416965</v>
      </c>
      <c r="I23" s="241"/>
    </row>
    <row r="24" spans="3:15">
      <c r="C24" s="310" t="s">
        <v>426</v>
      </c>
      <c r="D24" s="311">
        <v>4.5964125560538118</v>
      </c>
      <c r="E24" s="311">
        <v>4.4077879935100057</v>
      </c>
      <c r="F24" s="311">
        <v>4.0662650602409638</v>
      </c>
      <c r="G24" s="311">
        <v>3.8627137409275432</v>
      </c>
      <c r="H24" s="311">
        <v>3.3214383749656875</v>
      </c>
      <c r="L24" s="288"/>
      <c r="M24" s="288"/>
      <c r="N24" s="288"/>
      <c r="O24" s="288"/>
    </row>
    <row r="25" spans="3:15">
      <c r="C25" s="310" t="s">
        <v>431</v>
      </c>
      <c r="D25" s="311">
        <v>0.97159940209267559</v>
      </c>
      <c r="E25" s="311">
        <v>1.0275824770146025</v>
      </c>
      <c r="F25" s="311">
        <v>1.6566265060240963</v>
      </c>
      <c r="G25" s="311">
        <v>2.0543732316398082</v>
      </c>
      <c r="H25" s="311">
        <v>2.8547900082349713</v>
      </c>
      <c r="I25" s="241"/>
    </row>
    <row r="26" spans="3:15">
      <c r="C26" s="310" t="s">
        <v>435</v>
      </c>
      <c r="D26" s="311">
        <v>1.3452914798206279</v>
      </c>
      <c r="E26" s="311">
        <v>1.4061654948620876</v>
      </c>
      <c r="F26" s="311">
        <v>1.6189759036144578</v>
      </c>
      <c r="G26" s="311">
        <v>1.6607208758764915</v>
      </c>
      <c r="H26" s="311">
        <v>1.7018940433708483</v>
      </c>
      <c r="L26" s="288"/>
    </row>
    <row r="27" spans="3:15">
      <c r="C27" s="310" t="s">
        <v>439</v>
      </c>
      <c r="D27" s="311">
        <v>0.59790732436472349</v>
      </c>
      <c r="E27" s="311">
        <v>1.0275824770146025</v>
      </c>
      <c r="F27" s="311">
        <v>1.0918674698795181</v>
      </c>
      <c r="G27" s="311">
        <v>1.3039734284659861</v>
      </c>
      <c r="H27" s="311">
        <v>1.6469942355201757</v>
      </c>
      <c r="L27" s="288"/>
      <c r="M27" s="288"/>
      <c r="N27" s="288"/>
      <c r="O27" s="288"/>
    </row>
    <row r="28" spans="3:15">
      <c r="C28" s="310" t="s">
        <v>437</v>
      </c>
      <c r="D28" s="311">
        <v>0.63527653213751867</v>
      </c>
      <c r="E28" s="311">
        <v>0.91941590048674959</v>
      </c>
      <c r="F28" s="311">
        <v>1.1295180722891567</v>
      </c>
      <c r="G28" s="311">
        <v>1.3162750645835897</v>
      </c>
      <c r="H28" s="311">
        <v>1.5920944276695033</v>
      </c>
      <c r="L28" s="288"/>
      <c r="M28" s="288"/>
      <c r="N28" s="288"/>
      <c r="O28" s="288"/>
    </row>
    <row r="29" spans="3:15" ht="15.75" customHeight="1">
      <c r="C29" s="310" t="s">
        <v>432</v>
      </c>
      <c r="D29" s="311">
        <v>2.3168908819133036</v>
      </c>
      <c r="E29" s="311">
        <v>2.1633315305570577</v>
      </c>
      <c r="F29" s="311">
        <v>2.1272590361445785</v>
      </c>
      <c r="G29" s="311">
        <v>1.9313568704637716</v>
      </c>
      <c r="H29" s="311">
        <v>1.5646445237441668</v>
      </c>
      <c r="I29" s="241"/>
    </row>
    <row r="30" spans="3:15" ht="15.75" customHeight="1">
      <c r="C30" s="310" t="s">
        <v>436</v>
      </c>
      <c r="D30" s="311">
        <v>1.3452914798206279</v>
      </c>
      <c r="E30" s="311">
        <v>1.460248783126014</v>
      </c>
      <c r="F30" s="311">
        <v>1.5813253012048192</v>
      </c>
      <c r="G30" s="311">
        <v>1.5254028785828515</v>
      </c>
      <c r="H30" s="311">
        <v>1.5646445237441668</v>
      </c>
      <c r="L30" s="288"/>
      <c r="M30" s="288"/>
      <c r="N30" s="288"/>
      <c r="O30" s="288"/>
    </row>
    <row r="31" spans="3:15">
      <c r="C31" s="310" t="s">
        <v>441</v>
      </c>
      <c r="D31" s="311">
        <v>0.63527653213751867</v>
      </c>
      <c r="E31" s="311">
        <v>0.75716603569497021</v>
      </c>
      <c r="F31" s="311">
        <v>0.9412650602409639</v>
      </c>
      <c r="G31" s="311">
        <v>1.0702423422315168</v>
      </c>
      <c r="H31" s="311">
        <v>1.5097447158934945</v>
      </c>
      <c r="I31" s="241"/>
    </row>
    <row r="32" spans="3:15">
      <c r="C32" s="310" t="s">
        <v>434</v>
      </c>
      <c r="D32" s="311">
        <v>2.1300448430493275</v>
      </c>
      <c r="E32" s="311">
        <v>2.1362898864250948</v>
      </c>
      <c r="F32" s="311">
        <v>1.8637048192771084</v>
      </c>
      <c r="G32" s="311">
        <v>1.6853241481116989</v>
      </c>
      <c r="H32" s="311">
        <v>1.3450452923414769</v>
      </c>
      <c r="I32" s="241"/>
    </row>
    <row r="33" spans="3:15">
      <c r="C33" s="310" t="s">
        <v>443</v>
      </c>
      <c r="D33" s="311">
        <v>0.37369207772795215</v>
      </c>
      <c r="E33" s="311">
        <v>0.35154137371552191</v>
      </c>
      <c r="F33" s="311">
        <v>0.60240963855421692</v>
      </c>
      <c r="G33" s="311">
        <v>0.84881289211465127</v>
      </c>
      <c r="H33" s="311">
        <v>1.3450452923414769</v>
      </c>
      <c r="I33" s="241"/>
    </row>
    <row r="34" spans="3:15">
      <c r="C34" s="310" t="s">
        <v>442</v>
      </c>
      <c r="D34" s="311">
        <v>0.74738415545590431</v>
      </c>
      <c r="E34" s="311">
        <v>0.94645754461871279</v>
      </c>
      <c r="F34" s="311">
        <v>0.96009036144578308</v>
      </c>
      <c r="G34" s="311">
        <v>1.0210357977611022</v>
      </c>
      <c r="H34" s="311">
        <v>1.152895964864123</v>
      </c>
      <c r="L34" s="288"/>
      <c r="M34" s="288"/>
      <c r="N34" s="288"/>
      <c r="O34" s="288"/>
    </row>
    <row r="35" spans="3:15">
      <c r="C35" s="310" t="s">
        <v>440</v>
      </c>
      <c r="D35" s="311">
        <v>1.1210762331838564</v>
      </c>
      <c r="E35" s="311">
        <v>1.2439156300703083</v>
      </c>
      <c r="F35" s="311">
        <v>1.1106927710843373</v>
      </c>
      <c r="G35" s="311">
        <v>1.1563537950547422</v>
      </c>
      <c r="H35" s="311">
        <v>1.0430963491627778</v>
      </c>
      <c r="L35" s="288"/>
      <c r="M35" s="288"/>
      <c r="N35" s="288"/>
      <c r="O35" s="288"/>
    </row>
    <row r="36" spans="3:15">
      <c r="C36" s="310" t="s">
        <v>433</v>
      </c>
      <c r="D36" s="311">
        <v>3.1763826606875933</v>
      </c>
      <c r="E36" s="311">
        <v>2.7852893455922119</v>
      </c>
      <c r="F36" s="311">
        <v>2.3908132530120483</v>
      </c>
      <c r="G36" s="311">
        <v>1.8452454176405462</v>
      </c>
      <c r="H36" s="311">
        <v>0.90584682953609663</v>
      </c>
      <c r="I36" s="241"/>
    </row>
    <row r="37" spans="3:15">
      <c r="C37" s="310" t="s">
        <v>444</v>
      </c>
      <c r="D37" s="311">
        <v>0.71001494768310913</v>
      </c>
      <c r="E37" s="311">
        <v>0.70308274743104382</v>
      </c>
      <c r="F37" s="311">
        <v>0.73418674698795183</v>
      </c>
      <c r="G37" s="311">
        <v>0.78730471152663306</v>
      </c>
      <c r="H37" s="311">
        <v>0.85094702168542413</v>
      </c>
      <c r="L37" s="288"/>
    </row>
    <row r="38" spans="3:15">
      <c r="C38" s="310" t="s">
        <v>447</v>
      </c>
      <c r="D38" s="311">
        <v>3.7369207772795218E-2</v>
      </c>
      <c r="E38" s="311">
        <v>5.4083288263926443E-2</v>
      </c>
      <c r="F38" s="311">
        <v>0.26355421686746988</v>
      </c>
      <c r="G38" s="311">
        <v>0.44285890023373109</v>
      </c>
      <c r="H38" s="311">
        <v>0.76859730990941533</v>
      </c>
      <c r="I38" s="241"/>
    </row>
    <row r="39" spans="3:15">
      <c r="C39" s="310" t="s">
        <v>438</v>
      </c>
      <c r="D39" s="311">
        <v>1.905829596412556</v>
      </c>
      <c r="E39" s="311">
        <v>1.9199567333693888</v>
      </c>
      <c r="F39" s="311">
        <v>1.5625</v>
      </c>
      <c r="G39" s="311">
        <v>1.3039734284659861</v>
      </c>
      <c r="H39" s="311">
        <v>0.71369750205874283</v>
      </c>
      <c r="I39" s="241"/>
    </row>
    <row r="40" spans="3:15">
      <c r="C40" s="310" t="s">
        <v>446</v>
      </c>
      <c r="D40" s="311">
        <v>0.44843049327354262</v>
      </c>
      <c r="E40" s="311">
        <v>0.51379123850730124</v>
      </c>
      <c r="F40" s="311">
        <v>0.48945783132530118</v>
      </c>
      <c r="G40" s="311">
        <v>0.46746217246893834</v>
      </c>
      <c r="H40" s="311">
        <v>0.49409827065605272</v>
      </c>
      <c r="I40" s="241"/>
    </row>
    <row r="41" spans="3:15">
      <c r="C41" s="310" t="s">
        <v>445</v>
      </c>
      <c r="D41" s="311">
        <v>0.33632286995515698</v>
      </c>
      <c r="E41" s="311">
        <v>0.48674959437533805</v>
      </c>
      <c r="F41" s="311">
        <v>0.45180722891566266</v>
      </c>
      <c r="G41" s="311">
        <v>0.479763808586542</v>
      </c>
      <c r="H41" s="311">
        <v>0.43919846280538016</v>
      </c>
      <c r="I41" s="241"/>
    </row>
    <row r="42" spans="3:15">
      <c r="C42" s="312" t="s">
        <v>448</v>
      </c>
      <c r="D42" s="311">
        <v>0.44843049327354262</v>
      </c>
      <c r="E42" s="311">
        <v>0.43266630611141155</v>
      </c>
      <c r="F42" s="311">
        <v>0.41415662650602408</v>
      </c>
      <c r="G42" s="311">
        <v>0.38135071964571288</v>
      </c>
      <c r="H42" s="311">
        <v>0.30194894317869886</v>
      </c>
      <c r="L42" s="288"/>
      <c r="M42" s="288"/>
      <c r="N42" s="288"/>
      <c r="O42" s="288"/>
    </row>
    <row r="43" spans="3:15">
      <c r="C43" s="310" t="s">
        <v>449</v>
      </c>
      <c r="D43" s="311">
        <v>0.26158445440956651</v>
      </c>
      <c r="E43" s="311">
        <v>0.35154137371552191</v>
      </c>
      <c r="F43" s="311">
        <v>0.26355421686746988</v>
      </c>
      <c r="G43" s="311">
        <v>0.30754090294009101</v>
      </c>
      <c r="H43" s="311">
        <v>0.30194894317869886</v>
      </c>
      <c r="L43" s="288"/>
      <c r="M43" s="288"/>
      <c r="N43" s="288"/>
      <c r="O43" s="288"/>
    </row>
    <row r="44" spans="3:15">
      <c r="C44" s="310" t="s">
        <v>451</v>
      </c>
      <c r="D44" s="311">
        <v>0.14947683109118087</v>
      </c>
      <c r="E44" s="311">
        <v>0.10816657652785289</v>
      </c>
      <c r="F44" s="311">
        <v>0.13177710843373494</v>
      </c>
      <c r="G44" s="311">
        <v>0.13531799729364005</v>
      </c>
      <c r="H44" s="311">
        <v>0.16469942355201755</v>
      </c>
      <c r="L44" s="288"/>
      <c r="M44" s="288"/>
      <c r="N44" s="288"/>
      <c r="O44" s="288"/>
    </row>
    <row r="45" spans="3:15">
      <c r="C45" s="310" t="s">
        <v>450</v>
      </c>
      <c r="D45" s="311">
        <v>0.11210762331838565</v>
      </c>
      <c r="E45" s="311">
        <v>0.24337479718766902</v>
      </c>
      <c r="F45" s="311">
        <v>0.20707831325301204</v>
      </c>
      <c r="G45" s="311">
        <v>0.14761963341124371</v>
      </c>
      <c r="H45" s="311">
        <v>8.2349711776008777E-2</v>
      </c>
      <c r="I45" s="241"/>
      <c r="L45" s="288"/>
    </row>
    <row r="46" spans="3:15">
      <c r="C46" s="310" t="s">
        <v>452</v>
      </c>
      <c r="D46" s="311">
        <v>4.7832585949177879</v>
      </c>
      <c r="E46" s="311">
        <v>3.163872363439697</v>
      </c>
      <c r="F46" s="311">
        <v>4.1039156626506026</v>
      </c>
      <c r="G46" s="311">
        <v>3.3583466601057941</v>
      </c>
      <c r="H46" s="311">
        <v>3.5135877024430413</v>
      </c>
      <c r="I46" s="241"/>
    </row>
    <row r="47" spans="3:15" ht="56.25" customHeight="1">
      <c r="C47" s="24" t="s">
        <v>453</v>
      </c>
      <c r="D47" s="24"/>
      <c r="E47" s="24"/>
      <c r="F47" s="24"/>
      <c r="G47" s="24"/>
      <c r="H47" s="24"/>
    </row>
  </sheetData>
  <sortState ref="A7:P45">
    <sortCondition descending="1" ref="H7:H45"/>
  </sortState>
  <mergeCells count="2">
    <mergeCell ref="C5:H5"/>
    <mergeCell ref="C47:H4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"/>
  <sheetViews>
    <sheetView showGridLines="0" zoomScaleNormal="100" workbookViewId="0">
      <selection activeCell="L37" sqref="L37"/>
    </sheetView>
  </sheetViews>
  <sheetFormatPr baseColWidth="10" defaultRowHeight="12.75"/>
  <cols>
    <col min="1" max="1" width="17.7109375" customWidth="1"/>
    <col min="2" max="2" width="8.85546875" customWidth="1"/>
    <col min="3" max="3" width="9.42578125" customWidth="1"/>
  </cols>
  <sheetData/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E65"/>
  <sheetViews>
    <sheetView showGridLines="0" zoomScaleNormal="100" workbookViewId="0"/>
  </sheetViews>
  <sheetFormatPr baseColWidth="10" defaultRowHeight="12.75"/>
  <cols>
    <col min="1" max="2" width="11.42578125" style="288"/>
    <col min="3" max="3" width="25.140625" style="288" customWidth="1"/>
    <col min="4" max="10" width="9.7109375" style="288" customWidth="1"/>
    <col min="11" max="11" width="10.5703125" style="288" customWidth="1"/>
    <col min="12" max="13" width="10.28515625" style="288" customWidth="1"/>
    <col min="14" max="15" width="12" style="288" customWidth="1"/>
    <col min="16" max="20" width="11.42578125" hidden="1" customWidth="1"/>
    <col min="21" max="21" width="10.5703125" style="288" customWidth="1"/>
    <col min="22" max="28" width="9" style="288" customWidth="1"/>
    <col min="29" max="30" width="14.85546875" style="288" hidden="1" customWidth="1"/>
    <col min="31" max="31" width="11.42578125" style="288" hidden="1" customWidth="1"/>
    <col min="32" max="16384" width="11.42578125" style="288"/>
  </cols>
  <sheetData>
    <row r="1" spans="3:31" ht="30" customHeight="1"/>
    <row r="2" spans="3:31" ht="30" customHeight="1"/>
    <row r="3" spans="3:31" ht="36" customHeight="1">
      <c r="C3" s="231" t="s">
        <v>454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</row>
    <row r="4" spans="3:31" ht="36.75" customHeight="1">
      <c r="C4" s="1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">
        <v>72</v>
      </c>
      <c r="I4" s="14" t="s">
        <v>73</v>
      </c>
      <c r="J4" s="14" t="s">
        <v>74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455</v>
      </c>
      <c r="O4" s="14" t="s">
        <v>456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actualizaciones!$S$7</f>
        <v>Dif. I semestre 10/09</v>
      </c>
      <c r="T4" s="14" t="str">
        <f>actualizaciones!$T$7</f>
        <v>Dif.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actualizaciones!$X$7</f>
        <v>Dif 10/09</v>
      </c>
      <c r="Y4" s="14" t="s">
        <v>457</v>
      </c>
      <c r="Z4" s="14" t="s">
        <v>53</v>
      </c>
      <c r="AA4" s="14" t="s">
        <v>54</v>
      </c>
      <c r="AB4" s="14" t="s">
        <v>457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actualizaciones!$AB$7</f>
        <v>dif.11/10</v>
      </c>
    </row>
    <row r="5" spans="3:31" ht="15" customHeight="1">
      <c r="C5" s="313" t="s">
        <v>458</v>
      </c>
      <c r="D5" s="314">
        <v>7.7810323397561856</v>
      </c>
      <c r="E5" s="314">
        <v>7.7366088631984553</v>
      </c>
      <c r="F5" s="314">
        <v>7.9475650397763724</v>
      </c>
      <c r="G5" s="314">
        <v>7.9550119533457435</v>
      </c>
      <c r="H5" s="243">
        <f t="shared" ref="H5:J14" si="0">E5-D5</f>
        <v>-4.4423476557730268E-2</v>
      </c>
      <c r="I5" s="243">
        <f t="shared" si="0"/>
        <v>0.2109561765779171</v>
      </c>
      <c r="J5" s="243">
        <f t="shared" si="0"/>
        <v>7.4469135693711053E-3</v>
      </c>
      <c r="K5" s="314">
        <v>7.4914535195024357</v>
      </c>
      <c r="L5" s="314">
        <v>7.8905610621078415</v>
      </c>
      <c r="M5" s="314">
        <v>7.9906394453004745</v>
      </c>
      <c r="N5" s="315">
        <f>L5-K5</f>
        <v>0.39910754260540582</v>
      </c>
      <c r="O5" s="316">
        <f>M5-L5</f>
        <v>0.10007838319263307</v>
      </c>
      <c r="P5" s="314">
        <v>7.696568600189079</v>
      </c>
      <c r="Q5" s="314">
        <v>7.7231363887354973</v>
      </c>
      <c r="R5" s="314">
        <v>7.9727451788740771</v>
      </c>
      <c r="S5" s="315">
        <f t="shared" ref="S5:T14" si="1">Q5-P5</f>
        <v>2.6567788546418392E-2</v>
      </c>
      <c r="T5" s="316">
        <f>R5-Q5</f>
        <v>0.24960879013857973</v>
      </c>
      <c r="U5" s="314">
        <v>7.8599555300530541</v>
      </c>
      <c r="V5" s="314">
        <v>7.8939519195793766</v>
      </c>
      <c r="W5" s="314">
        <v>8.0711779884607662</v>
      </c>
      <c r="X5" s="316">
        <f>V5-U5</f>
        <v>3.3996389526322446E-2</v>
      </c>
      <c r="Y5" s="316">
        <f>W5-V5</f>
        <v>0.17722606888138959</v>
      </c>
      <c r="Z5" s="314">
        <v>8.0834342618759152</v>
      </c>
      <c r="AA5" s="314">
        <v>8.247297379832661</v>
      </c>
      <c r="AB5" s="316">
        <f t="shared" ref="AB5:AB13" si="2">AA5-Z5</f>
        <v>0.1638631179567458</v>
      </c>
      <c r="AC5" s="314">
        <v>7.6401376640137597</v>
      </c>
      <c r="AD5" s="314">
        <v>7.939416959453049</v>
      </c>
      <c r="AE5" s="315">
        <f t="shared" ref="AE5:AE13" si="3">AD5-AC5</f>
        <v>0.29927929543928933</v>
      </c>
    </row>
    <row r="6" spans="3:31" ht="15" customHeight="1">
      <c r="C6" s="313" t="s">
        <v>459</v>
      </c>
      <c r="D6" s="314">
        <v>7.8235911945641003</v>
      </c>
      <c r="E6" s="314">
        <v>7.7623530898521098</v>
      </c>
      <c r="F6" s="314">
        <v>7.8492257120111075</v>
      </c>
      <c r="G6" s="314">
        <v>7.9237974802116993</v>
      </c>
      <c r="H6" s="243">
        <f t="shared" si="0"/>
        <v>-6.1238104711990538E-2</v>
      </c>
      <c r="I6" s="243">
        <f t="shared" si="0"/>
        <v>8.6872622158997714E-2</v>
      </c>
      <c r="J6" s="243">
        <f t="shared" si="0"/>
        <v>7.4571768200591748E-2</v>
      </c>
      <c r="K6" s="314">
        <v>7.7684588946391324</v>
      </c>
      <c r="L6" s="314">
        <v>7.8474935177182275</v>
      </c>
      <c r="M6" s="314">
        <v>7.9146629296356528</v>
      </c>
      <c r="N6" s="315">
        <f t="shared" ref="N6:O13" si="4">L6-K6</f>
        <v>7.9034623079095034E-2</v>
      </c>
      <c r="O6" s="316">
        <f t="shared" si="4"/>
        <v>6.7169411917425315E-2</v>
      </c>
      <c r="P6" s="314">
        <v>7.8527119619227168</v>
      </c>
      <c r="Q6" s="314">
        <v>7.9267682036302851</v>
      </c>
      <c r="R6" s="314">
        <v>7.9315928038613386</v>
      </c>
      <c r="S6" s="315">
        <f t="shared" si="1"/>
        <v>7.4056241707568304E-2</v>
      </c>
      <c r="T6" s="316">
        <f t="shared" si="1"/>
        <v>4.8246002310534664E-3</v>
      </c>
      <c r="U6" s="314">
        <v>7.8455570745044616</v>
      </c>
      <c r="V6" s="314">
        <v>7.9212394474290155</v>
      </c>
      <c r="W6" s="314">
        <v>7.9125480660484202</v>
      </c>
      <c r="X6" s="316">
        <f>V6-U6</f>
        <v>7.5682372924553931E-2</v>
      </c>
      <c r="Y6" s="316">
        <f>W6-V6</f>
        <v>-8.6913813805953311E-3</v>
      </c>
      <c r="Z6" s="314">
        <v>7.9586428428026315</v>
      </c>
      <c r="AA6" s="314">
        <v>7.8967654821088944</v>
      </c>
      <c r="AB6" s="316">
        <f t="shared" si="2"/>
        <v>-6.187736069373706E-2</v>
      </c>
      <c r="AC6" s="314">
        <v>7.7701531640467492</v>
      </c>
      <c r="AD6" s="314">
        <v>7.8811643225921282</v>
      </c>
      <c r="AE6" s="315">
        <f t="shared" si="3"/>
        <v>0.11101115854537902</v>
      </c>
    </row>
    <row r="7" spans="3:31" ht="15" customHeight="1">
      <c r="C7" s="313" t="s">
        <v>460</v>
      </c>
      <c r="D7" s="314">
        <v>7.6219251336898299</v>
      </c>
      <c r="E7" s="314">
        <v>7.6936397105497001</v>
      </c>
      <c r="F7" s="314">
        <v>7.6913684871311929</v>
      </c>
      <c r="G7" s="314">
        <v>7.7586469130238624</v>
      </c>
      <c r="H7" s="243">
        <f t="shared" si="0"/>
        <v>7.1714576859870149E-2</v>
      </c>
      <c r="I7" s="243">
        <f t="shared" si="0"/>
        <v>-2.2712234185071623E-3</v>
      </c>
      <c r="J7" s="243">
        <f t="shared" si="0"/>
        <v>6.7278425892669524E-2</v>
      </c>
      <c r="K7" s="314">
        <v>7.7073453982386475</v>
      </c>
      <c r="L7" s="314">
        <v>7.7553044034545184</v>
      </c>
      <c r="M7" s="314">
        <v>7.8485400628615771</v>
      </c>
      <c r="N7" s="315">
        <f t="shared" si="4"/>
        <v>4.7959005215870931E-2</v>
      </c>
      <c r="O7" s="316">
        <f t="shared" si="4"/>
        <v>9.3235659407058691E-2</v>
      </c>
      <c r="P7" s="314">
        <v>7.7359695523158241</v>
      </c>
      <c r="Q7" s="314">
        <v>7.7853125399462995</v>
      </c>
      <c r="R7" s="314">
        <v>7.9006090659192498</v>
      </c>
      <c r="S7" s="315">
        <f t="shared" si="1"/>
        <v>4.9342987630475399E-2</v>
      </c>
      <c r="T7" s="316">
        <f>R7-Q7</f>
        <v>0.11529652597295037</v>
      </c>
      <c r="U7" s="314">
        <v>7.6803561769234001</v>
      </c>
      <c r="V7" s="314">
        <v>7.7454838957644672</v>
      </c>
      <c r="W7" s="314">
        <v>7.893455461727056</v>
      </c>
      <c r="X7" s="316">
        <f t="shared" ref="X7:Y13" si="5">V7-U7</f>
        <v>6.512771884106705E-2</v>
      </c>
      <c r="Y7" s="316">
        <f t="shared" si="5"/>
        <v>0.14797156596258887</v>
      </c>
      <c r="Z7" s="314">
        <v>7.6937844217151969</v>
      </c>
      <c r="AA7" s="314">
        <v>7.8919536944404722</v>
      </c>
      <c r="AB7" s="316">
        <f t="shared" si="2"/>
        <v>0.19816927272527529</v>
      </c>
      <c r="AC7" s="314">
        <v>7.7862862862862805</v>
      </c>
      <c r="AD7" s="314">
        <v>7.8753393665158375</v>
      </c>
      <c r="AE7" s="315">
        <f t="shared" si="3"/>
        <v>8.9053080229557047E-2</v>
      </c>
    </row>
    <row r="8" spans="3:31" ht="15" customHeight="1">
      <c r="C8" s="313" t="s">
        <v>461</v>
      </c>
      <c r="D8" s="314">
        <v>7.3619566965053345</v>
      </c>
      <c r="E8" s="314">
        <v>7.4176701922372343</v>
      </c>
      <c r="F8" s="314">
        <v>7.5932333129210159</v>
      </c>
      <c r="G8" s="314">
        <v>7.6441688727880877</v>
      </c>
      <c r="H8" s="243">
        <f t="shared" si="0"/>
        <v>5.5713495731899876E-2</v>
      </c>
      <c r="I8" s="243">
        <f t="shared" si="0"/>
        <v>0.17556312068378155</v>
      </c>
      <c r="J8" s="243">
        <f t="shared" si="0"/>
        <v>5.0935559867071767E-2</v>
      </c>
      <c r="K8" s="314">
        <v>7.4973562002850702</v>
      </c>
      <c r="L8" s="314">
        <v>7.5579399141630823</v>
      </c>
      <c r="M8" s="314">
        <v>7.7151746198676738</v>
      </c>
      <c r="N8" s="315">
        <f t="shared" si="4"/>
        <v>6.0583713878012091E-2</v>
      </c>
      <c r="O8" s="316">
        <f t="shared" si="4"/>
        <v>0.15723470570459153</v>
      </c>
      <c r="P8" s="314">
        <v>7.6245086416671892</v>
      </c>
      <c r="Q8" s="314">
        <v>7.6480384207571879</v>
      </c>
      <c r="R8" s="314">
        <v>7.7610361182050189</v>
      </c>
      <c r="S8" s="315">
        <f t="shared" si="1"/>
        <v>2.3529779089998648E-2</v>
      </c>
      <c r="T8" s="316">
        <f t="shared" si="1"/>
        <v>0.11299769744783106</v>
      </c>
      <c r="U8" s="314">
        <v>7.6115776967512048</v>
      </c>
      <c r="V8" s="314">
        <v>7.6443242007392378</v>
      </c>
      <c r="W8" s="314">
        <v>7.730330290010742</v>
      </c>
      <c r="X8" s="316">
        <f t="shared" si="5"/>
        <v>3.2746503988033027E-2</v>
      </c>
      <c r="Y8" s="316">
        <f t="shared" si="5"/>
        <v>8.6006089271504216E-2</v>
      </c>
      <c r="Z8" s="314">
        <v>7.6581632653061247</v>
      </c>
      <c r="AA8" s="314">
        <v>7.6826356024754263</v>
      </c>
      <c r="AB8" s="316">
        <f t="shared" si="2"/>
        <v>2.4472337169301639E-2</v>
      </c>
      <c r="AC8" s="314">
        <v>7.5385074626865576</v>
      </c>
      <c r="AD8" s="314">
        <v>7.7532950680272092</v>
      </c>
      <c r="AE8" s="315">
        <f t="shared" si="3"/>
        <v>0.21478760534065167</v>
      </c>
    </row>
    <row r="9" spans="3:31" ht="15" customHeight="1">
      <c r="C9" s="81" t="s">
        <v>462</v>
      </c>
      <c r="D9" s="120">
        <v>7.5665030683715404</v>
      </c>
      <c r="E9" s="120">
        <v>7.5035201853666926</v>
      </c>
      <c r="F9" s="120">
        <v>7.5664973898220635</v>
      </c>
      <c r="G9" s="120">
        <v>7.6689464126072933</v>
      </c>
      <c r="H9" s="120">
        <f t="shared" si="0"/>
        <v>-6.2982883004847778E-2</v>
      </c>
      <c r="I9" s="120">
        <f t="shared" si="0"/>
        <v>6.2977204455370916E-2</v>
      </c>
      <c r="J9" s="120">
        <f t="shared" si="0"/>
        <v>0.10244902278522972</v>
      </c>
      <c r="K9" s="120">
        <v>7.4475389128840446</v>
      </c>
      <c r="L9" s="120">
        <v>7.5822387914156941</v>
      </c>
      <c r="M9" s="120">
        <v>7.7281389667267293</v>
      </c>
      <c r="N9" s="120">
        <f t="shared" si="4"/>
        <v>0.13469987853164955</v>
      </c>
      <c r="O9" s="120">
        <f t="shared" si="4"/>
        <v>0.14590017531103516</v>
      </c>
      <c r="P9" s="120">
        <v>7.523114532783584</v>
      </c>
      <c r="Q9" s="120">
        <v>7.6180520928714541</v>
      </c>
      <c r="R9" s="120">
        <v>7.7632964778297042</v>
      </c>
      <c r="S9" s="120">
        <f t="shared" si="1"/>
        <v>9.4937560087870132E-2</v>
      </c>
      <c r="T9" s="120">
        <f t="shared" si="1"/>
        <v>0.14524438495825009</v>
      </c>
      <c r="U9" s="120">
        <v>7.5489411736900314</v>
      </c>
      <c r="V9" s="120">
        <v>7.6526429814099473</v>
      </c>
      <c r="W9" s="120">
        <v>7.7776283701069007</v>
      </c>
      <c r="X9" s="120">
        <f t="shared" si="5"/>
        <v>0.10370180771991588</v>
      </c>
      <c r="Y9" s="120">
        <f t="shared" si="5"/>
        <v>0.12498538869695341</v>
      </c>
      <c r="Z9" s="120">
        <v>7.7059987853977931</v>
      </c>
      <c r="AA9" s="120">
        <v>7.8091979809310184</v>
      </c>
      <c r="AB9" s="120">
        <f t="shared" si="2"/>
        <v>0.10319919553322521</v>
      </c>
      <c r="AC9" s="120">
        <v>7.5295838178806775</v>
      </c>
      <c r="AD9" s="120">
        <v>7.739707688915483</v>
      </c>
      <c r="AE9" s="120">
        <f t="shared" si="3"/>
        <v>0.21012387103480545</v>
      </c>
    </row>
    <row r="10" spans="3:31" ht="15" customHeight="1">
      <c r="C10" s="313" t="s">
        <v>463</v>
      </c>
      <c r="D10" s="314">
        <v>7.4607215174180803</v>
      </c>
      <c r="E10" s="314">
        <v>7.3402401791166048</v>
      </c>
      <c r="F10" s="314">
        <v>7.3894571602187762</v>
      </c>
      <c r="G10" s="314">
        <v>7.619546729186788</v>
      </c>
      <c r="H10" s="243">
        <f t="shared" si="0"/>
        <v>-0.12048133830147556</v>
      </c>
      <c r="I10" s="243">
        <f t="shared" si="0"/>
        <v>4.9216981102171431E-2</v>
      </c>
      <c r="J10" s="243">
        <f t="shared" si="0"/>
        <v>0.2300895689680118</v>
      </c>
      <c r="K10" s="314">
        <v>7.2596982758620578</v>
      </c>
      <c r="L10" s="314">
        <v>7.4590835395511546</v>
      </c>
      <c r="M10" s="314">
        <v>7.6779251227196079</v>
      </c>
      <c r="N10" s="315">
        <f t="shared" si="4"/>
        <v>0.1993852636890967</v>
      </c>
      <c r="O10" s="316">
        <f t="shared" si="4"/>
        <v>0.21884158316845337</v>
      </c>
      <c r="P10" s="314">
        <v>7.3396677050882726</v>
      </c>
      <c r="Q10" s="314">
        <v>7.5670593097747316</v>
      </c>
      <c r="R10" s="314">
        <v>7.7107016177870236</v>
      </c>
      <c r="S10" s="315">
        <f t="shared" si="1"/>
        <v>0.22739160468645903</v>
      </c>
      <c r="T10" s="316">
        <f t="shared" si="1"/>
        <v>0.14364230801229194</v>
      </c>
      <c r="U10" s="314">
        <v>7.3789117945251963</v>
      </c>
      <c r="V10" s="314">
        <v>7.6115216030056345</v>
      </c>
      <c r="W10" s="314">
        <v>7.7319193133985671</v>
      </c>
      <c r="X10" s="316">
        <f t="shared" si="5"/>
        <v>0.23260980848043822</v>
      </c>
      <c r="Y10" s="316">
        <f t="shared" si="5"/>
        <v>0.12039771039293257</v>
      </c>
      <c r="Z10" s="314">
        <v>7.6750453485358845</v>
      </c>
      <c r="AA10" s="314">
        <v>7.7535414027410123</v>
      </c>
      <c r="AB10" s="316">
        <f t="shared" si="2"/>
        <v>7.8496054205127841E-2</v>
      </c>
      <c r="AC10" s="314">
        <v>7.4696388944926317</v>
      </c>
      <c r="AD10" s="314">
        <v>7.7067453927357272</v>
      </c>
      <c r="AE10" s="315">
        <f t="shared" si="3"/>
        <v>0.23710649824309549</v>
      </c>
    </row>
    <row r="11" spans="3:31" ht="15" customHeight="1">
      <c r="C11" s="313" t="s">
        <v>464</v>
      </c>
      <c r="D11" s="314">
        <v>7.4879295732290903</v>
      </c>
      <c r="E11" s="314">
        <v>7.3597071583514335</v>
      </c>
      <c r="F11" s="314">
        <v>7.3878924544666145</v>
      </c>
      <c r="G11" s="314">
        <v>7.5395796134448334</v>
      </c>
      <c r="H11" s="243">
        <f t="shared" si="0"/>
        <v>-0.12822241487765673</v>
      </c>
      <c r="I11" s="243">
        <f t="shared" si="0"/>
        <v>2.8185296115180947E-2</v>
      </c>
      <c r="J11" s="243">
        <f t="shared" si="0"/>
        <v>0.15168715897821894</v>
      </c>
      <c r="K11" s="314">
        <v>7.3350149284464212</v>
      </c>
      <c r="L11" s="314">
        <v>7.4343293954134877</v>
      </c>
      <c r="M11" s="314">
        <v>7.5905288390978871</v>
      </c>
      <c r="N11" s="315">
        <f t="shared" si="4"/>
        <v>9.9314466967066473E-2</v>
      </c>
      <c r="O11" s="316">
        <f t="shared" si="4"/>
        <v>0.15619944368439942</v>
      </c>
      <c r="P11" s="314">
        <v>7.3499115670321986</v>
      </c>
      <c r="Q11" s="314">
        <v>7.4900817632421051</v>
      </c>
      <c r="R11" s="314">
        <v>7.6202516827626541</v>
      </c>
      <c r="S11" s="315">
        <f t="shared" si="1"/>
        <v>0.14017019620990645</v>
      </c>
      <c r="T11" s="316">
        <f t="shared" si="1"/>
        <v>0.13016991952054902</v>
      </c>
      <c r="U11" s="314">
        <v>7.3761774395619826</v>
      </c>
      <c r="V11" s="314">
        <v>7.5269682751495708</v>
      </c>
      <c r="W11" s="314">
        <v>7.6467256769934631</v>
      </c>
      <c r="X11" s="316">
        <f t="shared" si="5"/>
        <v>0.15079083558758821</v>
      </c>
      <c r="Y11" s="316">
        <f t="shared" si="5"/>
        <v>0.11975740184389227</v>
      </c>
      <c r="Z11" s="314">
        <v>7.5888670127080582</v>
      </c>
      <c r="AA11" s="314">
        <v>7.6805060006487142</v>
      </c>
      <c r="AB11" s="316">
        <f t="shared" si="2"/>
        <v>9.1638987940656058E-2</v>
      </c>
      <c r="AC11" s="314">
        <v>7.4224324324324309</v>
      </c>
      <c r="AD11" s="314">
        <v>7.613271494826984</v>
      </c>
      <c r="AE11" s="315">
        <f t="shared" si="3"/>
        <v>0.19083906239455306</v>
      </c>
    </row>
    <row r="12" spans="3:31" ht="15" customHeight="1">
      <c r="C12" s="313" t="s">
        <v>465</v>
      </c>
      <c r="D12" s="314">
        <v>7.2897735792472496</v>
      </c>
      <c r="E12" s="314">
        <v>7.09179680220638</v>
      </c>
      <c r="F12" s="314">
        <v>7.0478346456692762</v>
      </c>
      <c r="G12" s="314">
        <v>7.2786119598428476</v>
      </c>
      <c r="H12" s="243">
        <f t="shared" si="0"/>
        <v>-0.19797677704086958</v>
      </c>
      <c r="I12" s="243">
        <f t="shared" si="0"/>
        <v>-4.396215653710378E-2</v>
      </c>
      <c r="J12" s="243">
        <f t="shared" si="0"/>
        <v>0.23077731417357139</v>
      </c>
      <c r="K12" s="314">
        <v>6.9628771980606361</v>
      </c>
      <c r="L12" s="314">
        <v>7.1436993367722907</v>
      </c>
      <c r="M12" s="314">
        <v>7.3547520661157053</v>
      </c>
      <c r="N12" s="315">
        <f t="shared" si="4"/>
        <v>0.18082213871165465</v>
      </c>
      <c r="O12" s="316">
        <f t="shared" si="4"/>
        <v>0.21105272934341457</v>
      </c>
      <c r="P12" s="314">
        <v>6.9827325053014215</v>
      </c>
      <c r="Q12" s="314">
        <v>7.2274937965260548</v>
      </c>
      <c r="R12" s="314">
        <v>7.3854880835782035</v>
      </c>
      <c r="S12" s="315">
        <f t="shared" si="1"/>
        <v>0.2447612912246333</v>
      </c>
      <c r="T12" s="316">
        <f t="shared" si="1"/>
        <v>0.15799428705214869</v>
      </c>
      <c r="U12" s="314">
        <v>7.0249786366922882</v>
      </c>
      <c r="V12" s="314">
        <v>7.2616425236441993</v>
      </c>
      <c r="W12" s="314">
        <v>7.3895480808914709</v>
      </c>
      <c r="X12" s="316">
        <f t="shared" si="5"/>
        <v>0.2366638869519111</v>
      </c>
      <c r="Y12" s="316">
        <f t="shared" si="5"/>
        <v>0.1279055572472716</v>
      </c>
      <c r="Z12" s="314">
        <v>7.3123609394313931</v>
      </c>
      <c r="AA12" s="314">
        <v>7.4026481441284897</v>
      </c>
      <c r="AB12" s="316">
        <f t="shared" si="2"/>
        <v>9.0287204697096612E-2</v>
      </c>
      <c r="AC12" s="314">
        <v>7.1623475609756104</v>
      </c>
      <c r="AD12" s="314">
        <v>7.401993916863816</v>
      </c>
      <c r="AE12" s="315">
        <f t="shared" si="3"/>
        <v>0.2396463558882056</v>
      </c>
    </row>
    <row r="13" spans="3:31" ht="15" customHeight="1">
      <c r="C13" s="313" t="s">
        <v>466</v>
      </c>
      <c r="D13" s="314">
        <v>7.2035963216774999</v>
      </c>
      <c r="E13" s="314">
        <v>7.1208208829001522</v>
      </c>
      <c r="F13" s="314">
        <v>6.8755728105906204</v>
      </c>
      <c r="G13" s="314">
        <v>7.0421780466724275</v>
      </c>
      <c r="H13" s="243">
        <f t="shared" si="0"/>
        <v>-8.277543877734761E-2</v>
      </c>
      <c r="I13" s="243">
        <f t="shared" si="0"/>
        <v>-0.24524807230953183</v>
      </c>
      <c r="J13" s="243">
        <f t="shared" si="0"/>
        <v>0.16660523608180711</v>
      </c>
      <c r="K13" s="314">
        <v>6.9681394316163514</v>
      </c>
      <c r="L13" s="314">
        <v>6.8495779858943351</v>
      </c>
      <c r="M13" s="314">
        <v>7.1697397534506324</v>
      </c>
      <c r="N13" s="315">
        <f t="shared" si="4"/>
        <v>-0.11856144572201632</v>
      </c>
      <c r="O13" s="316">
        <f t="shared" si="4"/>
        <v>0.32016176755629733</v>
      </c>
      <c r="P13" s="314">
        <v>6.871231755558588</v>
      </c>
      <c r="Q13" s="314">
        <v>6.99455077086657</v>
      </c>
      <c r="R13" s="314">
        <v>7.3757495802350626</v>
      </c>
      <c r="S13" s="315">
        <f t="shared" si="1"/>
        <v>0.12331901530798195</v>
      </c>
      <c r="T13" s="316">
        <f t="shared" si="1"/>
        <v>0.3811988093684926</v>
      </c>
      <c r="U13" s="314">
        <v>6.9018927184064784</v>
      </c>
      <c r="V13" s="314">
        <v>7.0585272796642489</v>
      </c>
      <c r="W13" s="314">
        <v>7.4208663646659048</v>
      </c>
      <c r="X13" s="316">
        <f>V13-U13</f>
        <v>0.15663456125777042</v>
      </c>
      <c r="Y13" s="316">
        <f t="shared" si="5"/>
        <v>0.3623390850016559</v>
      </c>
      <c r="Z13" s="314">
        <v>7.1393049294750703</v>
      </c>
      <c r="AA13" s="314">
        <v>7.5131030775433398</v>
      </c>
      <c r="AB13" s="316">
        <f t="shared" si="2"/>
        <v>0.3737981480682695</v>
      </c>
      <c r="AC13" s="314">
        <v>6.820505617977533</v>
      </c>
      <c r="AD13" s="314">
        <v>7.2423562412342228</v>
      </c>
      <c r="AE13" s="315">
        <f t="shared" si="3"/>
        <v>0.42185062325668987</v>
      </c>
    </row>
    <row r="14" spans="3:31" ht="15" customHeight="1">
      <c r="C14" s="297" t="s">
        <v>467</v>
      </c>
      <c r="D14" s="317" t="s">
        <v>468</v>
      </c>
      <c r="E14" s="317" t="s">
        <v>468</v>
      </c>
      <c r="F14" s="317">
        <v>8.3783273946761927</v>
      </c>
      <c r="G14" s="317">
        <v>8.3686890114552561</v>
      </c>
      <c r="H14" s="317" t="s">
        <v>94</v>
      </c>
      <c r="I14" s="317" t="s">
        <v>94</v>
      </c>
      <c r="J14" s="162">
        <f t="shared" si="0"/>
        <v>-9.638383220936575E-3</v>
      </c>
      <c r="K14" s="317" t="s">
        <v>94</v>
      </c>
      <c r="L14" s="317">
        <v>8.3499812241832476</v>
      </c>
      <c r="M14" s="317">
        <v>8.3835277483209634</v>
      </c>
      <c r="N14" s="317" t="str">
        <f>IFERROR(L14-K14,"-")</f>
        <v>-</v>
      </c>
      <c r="O14" s="317">
        <f>IFERROR(M14-L14,"-")</f>
        <v>3.354652413771575E-2</v>
      </c>
      <c r="P14" s="317">
        <v>8.3799999999999972</v>
      </c>
      <c r="Q14" s="317">
        <v>8.3337880854934312</v>
      </c>
      <c r="R14" s="317">
        <v>8.3724194880264342</v>
      </c>
      <c r="S14" s="316">
        <f>IFERROR(Q14-P14,"-")</f>
        <v>-4.6211914506566032E-2</v>
      </c>
      <c r="T14" s="316">
        <f t="shared" si="1"/>
        <v>3.8631402533003012E-2</v>
      </c>
      <c r="U14" s="318" t="s">
        <v>94</v>
      </c>
      <c r="V14" s="317">
        <v>8.3609518348623837</v>
      </c>
      <c r="W14" s="317">
        <v>8.3837419354839007</v>
      </c>
      <c r="X14" s="316" t="str">
        <f>IFERROR(U14-S14,"-")</f>
        <v>-</v>
      </c>
      <c r="Y14" s="316">
        <f>IFERROR(W14-V14,"-")</f>
        <v>2.2790100621516984E-2</v>
      </c>
      <c r="Z14" s="317">
        <v>8.4099756690997651</v>
      </c>
      <c r="AA14" s="317">
        <v>8.3980789754535685</v>
      </c>
      <c r="AB14" s="316">
        <f>AA14-Z14</f>
        <v>-1.189669364619661E-2</v>
      </c>
      <c r="AC14" s="317" t="str">
        <f>IFERROR(V14-U14,"-")</f>
        <v>-</v>
      </c>
      <c r="AD14" s="317" t="str">
        <f>IFERROR(X14-V14,"-")</f>
        <v>-</v>
      </c>
      <c r="AE14" s="317" t="str">
        <f>IFERROR(AC14-X14,"-")</f>
        <v>-</v>
      </c>
    </row>
    <row r="15" spans="3:31" ht="36" customHeight="1">
      <c r="C15" s="24" t="s">
        <v>469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3:31">
      <c r="U16"/>
    </row>
    <row r="17" spans="4:21">
      <c r="U17"/>
    </row>
    <row r="20" spans="4:21"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4:21">
      <c r="D21" s="319"/>
      <c r="E21" s="319"/>
      <c r="F21" s="319"/>
      <c r="G21" s="319"/>
      <c r="H21" s="319"/>
      <c r="I21" s="87" t="s">
        <v>98</v>
      </c>
      <c r="J21" s="227"/>
      <c r="K21" s="319"/>
      <c r="L21" s="319"/>
      <c r="M21" s="319"/>
      <c r="N21" s="319"/>
      <c r="O21" s="319"/>
    </row>
    <row r="22" spans="4:21">
      <c r="D22" s="319"/>
      <c r="E22" s="319"/>
      <c r="F22" s="319"/>
      <c r="G22" s="319"/>
      <c r="H22" s="319"/>
      <c r="I22" s="87"/>
      <c r="J22" s="227"/>
      <c r="K22" s="319"/>
      <c r="L22" s="319"/>
      <c r="M22" s="319"/>
      <c r="N22" s="319"/>
      <c r="O22" s="319"/>
    </row>
    <row r="33" spans="21:23">
      <c r="U33"/>
      <c r="V33"/>
      <c r="W33"/>
    </row>
    <row r="34" spans="21:23">
      <c r="U34"/>
      <c r="V34"/>
      <c r="W34"/>
    </row>
    <row r="35" spans="21:23">
      <c r="U35"/>
      <c r="V35"/>
      <c r="W35"/>
    </row>
    <row r="36" spans="21:23">
      <c r="U36"/>
      <c r="V36"/>
      <c r="W36"/>
    </row>
    <row r="37" spans="21:23">
      <c r="U37"/>
      <c r="V37"/>
      <c r="W37"/>
    </row>
    <row r="38" spans="21:23">
      <c r="U38"/>
      <c r="V38"/>
      <c r="W38"/>
    </row>
    <row r="39" spans="21:23">
      <c r="U39"/>
      <c r="V39"/>
      <c r="W39"/>
    </row>
    <row r="40" spans="21:23">
      <c r="U40"/>
      <c r="V40"/>
      <c r="W40"/>
    </row>
    <row r="41" spans="21:23">
      <c r="U41"/>
      <c r="V41"/>
      <c r="W41"/>
    </row>
    <row r="42" spans="21:23">
      <c r="U42"/>
      <c r="V42"/>
      <c r="W42"/>
    </row>
    <row r="43" spans="21:23">
      <c r="U43"/>
      <c r="V43"/>
      <c r="W43"/>
    </row>
    <row r="44" spans="21:23">
      <c r="U44"/>
      <c r="V44"/>
      <c r="W44"/>
    </row>
    <row r="45" spans="21:23">
      <c r="U45"/>
      <c r="V45"/>
      <c r="W45"/>
    </row>
    <row r="46" spans="21:23">
      <c r="U46"/>
      <c r="V46"/>
      <c r="W46"/>
    </row>
    <row r="47" spans="21:23">
      <c r="U47"/>
      <c r="V47"/>
      <c r="W47"/>
    </row>
    <row r="48" spans="21:23">
      <c r="U48"/>
      <c r="V48"/>
      <c r="W48"/>
    </row>
    <row r="49" spans="21:23">
      <c r="U49"/>
      <c r="V49"/>
      <c r="W49"/>
    </row>
    <row r="50" spans="21:23">
      <c r="U50"/>
      <c r="V50"/>
      <c r="W50"/>
    </row>
    <row r="51" spans="21:23">
      <c r="U51"/>
      <c r="V51"/>
      <c r="W51"/>
    </row>
    <row r="52" spans="21:23">
      <c r="U52"/>
      <c r="V52"/>
      <c r="W52"/>
    </row>
    <row r="53" spans="21:23">
      <c r="U53"/>
      <c r="V53"/>
      <c r="W53"/>
    </row>
    <row r="54" spans="21:23">
      <c r="U54"/>
      <c r="V54"/>
      <c r="W54"/>
    </row>
    <row r="55" spans="21:23">
      <c r="U55"/>
      <c r="V55"/>
      <c r="W55"/>
    </row>
    <row r="56" spans="21:23">
      <c r="U56"/>
      <c r="V56"/>
      <c r="W56"/>
    </row>
    <row r="57" spans="21:23">
      <c r="U57"/>
      <c r="V57"/>
      <c r="W57"/>
    </row>
    <row r="58" spans="21:23">
      <c r="U58"/>
      <c r="V58"/>
      <c r="W58"/>
    </row>
    <row r="59" spans="21:23">
      <c r="U59"/>
      <c r="V59"/>
      <c r="W59"/>
    </row>
    <row r="60" spans="21:23">
      <c r="U60"/>
      <c r="V60"/>
      <c r="W60"/>
    </row>
    <row r="61" spans="21:23">
      <c r="U61"/>
      <c r="V61"/>
      <c r="W61"/>
    </row>
    <row r="62" spans="21:23">
      <c r="U62"/>
      <c r="V62"/>
      <c r="W62"/>
    </row>
    <row r="63" spans="21:23">
      <c r="U63"/>
      <c r="V63"/>
      <c r="W63"/>
    </row>
    <row r="64" spans="21:23">
      <c r="U64"/>
      <c r="V64"/>
      <c r="W64"/>
    </row>
    <row r="65" spans="21:23">
      <c r="U65"/>
      <c r="V65"/>
      <c r="W65"/>
    </row>
  </sheetData>
  <mergeCells count="3">
    <mergeCell ref="C3:AE3"/>
    <mergeCell ref="C15:AE15"/>
    <mergeCell ref="I21:I22"/>
  </mergeCells>
  <hyperlinks>
    <hyperlink ref="I21:I22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N7:Q39"/>
  <sheetViews>
    <sheetView showGridLines="0" topLeftCell="B1" zoomScaleNormal="100" workbookViewId="0">
      <selection activeCell="N28" sqref="N28"/>
    </sheetView>
  </sheetViews>
  <sheetFormatPr baseColWidth="10" defaultRowHeight="12.75"/>
  <sheetData>
    <row r="7" spans="17:17">
      <c r="Q7" s="196"/>
    </row>
    <row r="38" spans="14:14">
      <c r="N38" s="101" t="s">
        <v>71</v>
      </c>
    </row>
    <row r="39" spans="14:14">
      <c r="N39" s="101"/>
    </row>
  </sheetData>
  <mergeCells count="1">
    <mergeCell ref="N38:N39"/>
  </mergeCells>
  <hyperlinks>
    <hyperlink ref="N38:N39" location="'Índice satisfacción agrup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C1:L46"/>
  <sheetViews>
    <sheetView showGridLines="0" zoomScaleNormal="100" workbookViewId="0"/>
  </sheetViews>
  <sheetFormatPr baseColWidth="10" defaultRowHeight="12.75"/>
  <cols>
    <col min="1" max="2" width="11.42578125" style="288"/>
    <col min="3" max="3" width="30.140625" style="288" customWidth="1"/>
    <col min="4" max="5" width="12.7109375" style="288" customWidth="1"/>
    <col min="6" max="6" width="11.85546875" style="288" customWidth="1"/>
    <col min="7" max="8" width="12.7109375" style="288" customWidth="1"/>
    <col min="9" max="11" width="11.42578125" customWidth="1"/>
    <col min="12" max="12" width="14.85546875" style="288" customWidth="1"/>
    <col min="13" max="16384" width="11.42578125" style="288"/>
  </cols>
  <sheetData>
    <row r="1" spans="3:11" ht="30" customHeight="1"/>
    <row r="2" spans="3:11" ht="30" customHeight="1"/>
    <row r="4" spans="3:11">
      <c r="D4" s="319"/>
      <c r="E4" s="319"/>
      <c r="F4" s="319"/>
      <c r="G4" s="319"/>
      <c r="H4" s="319"/>
    </row>
    <row r="6" spans="3:11">
      <c r="C6" s="322" t="s">
        <v>470</v>
      </c>
    </row>
    <row r="7" spans="3:11" hidden="1"/>
    <row r="8" spans="3:11" ht="52.5" hidden="1" customHeight="1">
      <c r="C8" s="231" t="s">
        <v>471</v>
      </c>
      <c r="D8" s="231"/>
      <c r="E8" s="231"/>
      <c r="F8" s="231"/>
      <c r="I8" s="288"/>
      <c r="J8" s="288"/>
      <c r="K8" s="288"/>
    </row>
    <row r="9" spans="3:11" hidden="1">
      <c r="C9" s="320"/>
      <c r="D9" s="13" t="str">
        <f>actualizaciones!$U$7</f>
        <v>Ene-Sep 2009</v>
      </c>
      <c r="E9" s="13" t="str">
        <f>actualizaciones!$V$7</f>
        <v>Ene-Sep 2010</v>
      </c>
      <c r="F9" s="14" t="str">
        <f>actualizaciones!$X$7</f>
        <v>Dif 10/09</v>
      </c>
      <c r="I9" s="288"/>
      <c r="J9" s="288"/>
      <c r="K9" s="288"/>
    </row>
    <row r="10" spans="3:11" hidden="1">
      <c r="C10" s="313" t="s">
        <v>459</v>
      </c>
      <c r="D10" s="321">
        <v>0</v>
      </c>
      <c r="E10" s="321">
        <v>2.126280808640272</v>
      </c>
      <c r="F10" s="323" t="s">
        <v>94</v>
      </c>
      <c r="I10" s="288"/>
      <c r="J10" s="288"/>
      <c r="K10" s="288"/>
    </row>
    <row r="11" spans="3:11" hidden="1">
      <c r="C11" s="313" t="s">
        <v>461</v>
      </c>
      <c r="D11" s="321">
        <v>0</v>
      </c>
      <c r="E11" s="321">
        <v>3.706452506230959</v>
      </c>
      <c r="F11" s="323" t="s">
        <v>94</v>
      </c>
      <c r="I11" s="288"/>
      <c r="J11" s="288"/>
      <c r="K11" s="288"/>
    </row>
    <row r="12" spans="3:11" hidden="1">
      <c r="C12" s="313" t="s">
        <v>464</v>
      </c>
      <c r="D12" s="321">
        <v>0</v>
      </c>
      <c r="E12" s="321">
        <v>4.2129603987815072</v>
      </c>
      <c r="F12" s="323" t="s">
        <v>94</v>
      </c>
      <c r="I12" s="288"/>
      <c r="J12" s="288"/>
      <c r="K12" s="288"/>
    </row>
    <row r="13" spans="3:11" hidden="1">
      <c r="C13" s="313" t="s">
        <v>463</v>
      </c>
      <c r="D13" s="321">
        <v>0</v>
      </c>
      <c r="E13" s="321">
        <v>6.3788424259207837</v>
      </c>
      <c r="F13" s="323" t="s">
        <v>94</v>
      </c>
      <c r="I13" s="288"/>
      <c r="J13" s="288"/>
      <c r="K13" s="288"/>
    </row>
    <row r="14" spans="3:11" hidden="1">
      <c r="C14" s="313" t="s">
        <v>460</v>
      </c>
      <c r="D14" s="321">
        <v>0</v>
      </c>
      <c r="E14" s="321">
        <v>4.8919966768208294</v>
      </c>
      <c r="F14" s="323" t="s">
        <v>94</v>
      </c>
      <c r="I14" s="288"/>
      <c r="J14" s="288"/>
      <c r="K14" s="288"/>
    </row>
    <row r="15" spans="3:11" hidden="1">
      <c r="C15" s="313" t="s">
        <v>465</v>
      </c>
      <c r="D15" s="321">
        <v>0</v>
      </c>
      <c r="E15" s="321">
        <v>6.0077540847410864</v>
      </c>
      <c r="F15" s="323" t="s">
        <v>94</v>
      </c>
      <c r="I15" s="288"/>
      <c r="J15" s="288"/>
      <c r="K15" s="288"/>
    </row>
    <row r="16" spans="3:11" hidden="1">
      <c r="C16" s="313" t="s">
        <v>466</v>
      </c>
      <c r="D16" s="321">
        <v>0</v>
      </c>
      <c r="E16" s="321">
        <v>4.7155912489614975</v>
      </c>
      <c r="F16" s="323" t="s">
        <v>94</v>
      </c>
      <c r="I16" s="288"/>
      <c r="J16" s="288"/>
      <c r="K16" s="288"/>
    </row>
    <row r="17" spans="3:12" ht="40.5" hidden="1" customHeight="1">
      <c r="C17" s="24" t="s">
        <v>472</v>
      </c>
      <c r="D17" s="24"/>
      <c r="E17" s="24"/>
      <c r="F17" s="24"/>
      <c r="I17" s="288"/>
      <c r="J17" s="288"/>
      <c r="K17" s="288"/>
    </row>
    <row r="18" spans="3:12">
      <c r="L18"/>
    </row>
    <row r="19" spans="3:12">
      <c r="L19"/>
    </row>
    <row r="20" spans="3:12" ht="36" customHeight="1">
      <c r="C20" s="231" t="s">
        <v>471</v>
      </c>
      <c r="D20" s="231"/>
      <c r="E20" s="231"/>
      <c r="F20" s="231"/>
      <c r="G20" s="231"/>
      <c r="H20" s="231"/>
      <c r="I20" s="231"/>
      <c r="L20"/>
    </row>
    <row r="21" spans="3:12" ht="25.5">
      <c r="C21" s="320"/>
      <c r="D21" s="13" t="s">
        <v>473</v>
      </c>
      <c r="E21" s="13" t="str">
        <f>actualizaciones!$Z$7</f>
        <v>I trimestre 2011</v>
      </c>
      <c r="F21" s="13" t="str">
        <f>actualizaciones!$G$7</f>
        <v>Invierno 10-11</v>
      </c>
      <c r="G21" s="13" t="str">
        <f>actualizaciones!$P$7</f>
        <v>I semestre 2011</v>
      </c>
      <c r="H21" s="13" t="s">
        <v>51</v>
      </c>
      <c r="I21" s="13" t="s">
        <v>54</v>
      </c>
      <c r="J21" s="288"/>
      <c r="K21" s="288"/>
    </row>
    <row r="22" spans="3:12">
      <c r="C22" s="313" t="s">
        <v>459</v>
      </c>
      <c r="D22" s="314">
        <v>2.126280808640272</v>
      </c>
      <c r="E22" s="314">
        <v>2.1874999999999991</v>
      </c>
      <c r="F22" s="314">
        <v>2.1689189189189197</v>
      </c>
      <c r="G22" s="314">
        <v>2.1655076495132115</v>
      </c>
      <c r="H22" s="314">
        <v>2.1531997414350363</v>
      </c>
      <c r="I22" s="314">
        <v>2.1012769704975862</v>
      </c>
      <c r="L22"/>
    </row>
    <row r="23" spans="3:12">
      <c r="C23" s="313" t="s">
        <v>461</v>
      </c>
      <c r="D23" s="314">
        <v>3.706452506230959</v>
      </c>
      <c r="E23" s="314">
        <v>3.7120535714285734</v>
      </c>
      <c r="F23" s="314">
        <v>3.7018581081081017</v>
      </c>
      <c r="G23" s="314">
        <v>3.7180111265646656</v>
      </c>
      <c r="H23" s="314">
        <v>3.7334626158155522</v>
      </c>
      <c r="I23" s="314">
        <v>3.7758696609423161</v>
      </c>
      <c r="L23"/>
    </row>
    <row r="24" spans="3:12">
      <c r="C24" s="313" t="s">
        <v>464</v>
      </c>
      <c r="D24" s="314">
        <v>4.2129603987815072</v>
      </c>
      <c r="E24" s="314">
        <v>4.076636904761906</v>
      </c>
      <c r="F24" s="314">
        <v>4.121621621621621</v>
      </c>
      <c r="G24" s="314">
        <v>4.1366481223922165</v>
      </c>
      <c r="H24" s="314">
        <v>4.1639732816203514</v>
      </c>
      <c r="I24" s="314">
        <v>4.19682959048877</v>
      </c>
      <c r="L24"/>
    </row>
    <row r="25" spans="3:12">
      <c r="C25" s="313" t="s">
        <v>466</v>
      </c>
      <c r="D25" s="314">
        <v>4.7155912489614975</v>
      </c>
      <c r="E25" s="314">
        <v>5.078869047619051</v>
      </c>
      <c r="F25" s="314">
        <v>4.9853603603603664</v>
      </c>
      <c r="G25" s="314">
        <v>4.9308066759388076</v>
      </c>
      <c r="H25" s="314">
        <v>4.7890540831717239</v>
      </c>
      <c r="I25" s="314">
        <v>4.5979744605900512</v>
      </c>
      <c r="L25"/>
    </row>
    <row r="26" spans="3:12">
      <c r="C26" s="313" t="s">
        <v>460</v>
      </c>
      <c r="D26" s="314">
        <v>4.8919966768208294</v>
      </c>
      <c r="E26" s="314">
        <v>4.8653273809523752</v>
      </c>
      <c r="F26" s="314">
        <v>4.8141891891891886</v>
      </c>
      <c r="G26" s="314">
        <v>4.8602225312934593</v>
      </c>
      <c r="H26" s="314">
        <v>4.9058392587804232</v>
      </c>
      <c r="I26" s="314">
        <v>4.9634522236900107</v>
      </c>
      <c r="L26"/>
    </row>
    <row r="27" spans="3:12">
      <c r="C27" s="313" t="s">
        <v>465</v>
      </c>
      <c r="D27" s="314">
        <v>6.0077540847410864</v>
      </c>
      <c r="E27" s="314">
        <v>5.957589285714282</v>
      </c>
      <c r="F27" s="314">
        <v>6.0329391891891664</v>
      </c>
      <c r="G27" s="314">
        <v>5.9749652294853846</v>
      </c>
      <c r="H27" s="314">
        <v>5.9715578539107899</v>
      </c>
      <c r="I27" s="314">
        <v>5.9431968295904891</v>
      </c>
      <c r="L27"/>
    </row>
    <row r="28" spans="3:12">
      <c r="C28" s="313" t="s">
        <v>463</v>
      </c>
      <c r="D28" s="314">
        <v>6.3788424259207837</v>
      </c>
      <c r="E28" s="314">
        <v>6.322172619047616</v>
      </c>
      <c r="F28" s="314">
        <v>6.3502252252252225</v>
      </c>
      <c r="G28" s="314">
        <v>6.3650904033379696</v>
      </c>
      <c r="H28" s="314">
        <v>6.3895712131006217</v>
      </c>
      <c r="I28" s="314">
        <v>6.4332892998678926</v>
      </c>
      <c r="L28"/>
    </row>
    <row r="29" spans="3:12" ht="46.5" customHeight="1">
      <c r="C29" s="24" t="s">
        <v>474</v>
      </c>
      <c r="D29" s="24"/>
      <c r="E29" s="24"/>
      <c r="F29" s="24"/>
      <c r="G29" s="24"/>
      <c r="H29" s="24"/>
      <c r="I29" s="24"/>
      <c r="L29"/>
    </row>
    <row r="30" spans="3:12">
      <c r="F30" s="324"/>
      <c r="L30"/>
    </row>
    <row r="31" spans="3:12">
      <c r="L31"/>
    </row>
    <row r="32" spans="3:12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</sheetData>
  <mergeCells count="4">
    <mergeCell ref="C29:I29"/>
    <mergeCell ref="C8:F8"/>
    <mergeCell ref="C17:F17"/>
    <mergeCell ref="C20:I20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32"/>
  <sheetViews>
    <sheetView showGridLines="0" view="pageBreakPreview" topLeftCell="A22" zoomScale="60" zoomScaleNormal="100" workbookViewId="0">
      <selection activeCell="AB56" sqref="AB56"/>
    </sheetView>
  </sheetViews>
  <sheetFormatPr baseColWidth="10" defaultRowHeight="12.75"/>
  <cols>
    <col min="1" max="2" width="11.42578125" style="325"/>
    <col min="3" max="3" width="16.28515625" style="325" customWidth="1"/>
    <col min="4" max="6" width="9.7109375" style="325" customWidth="1"/>
    <col min="7" max="9" width="11.42578125" style="325" hidden="1" customWidth="1"/>
    <col min="10" max="11" width="12.28515625" style="325" hidden="1" customWidth="1"/>
    <col min="12" max="19" width="10.85546875" customWidth="1"/>
    <col min="20" max="21" width="13.85546875" hidden="1" customWidth="1"/>
    <col min="22" max="22" width="14.85546875" style="325" hidden="1" customWidth="1"/>
    <col min="23" max="24" width="18" style="325" hidden="1" customWidth="1"/>
    <col min="25" max="25" width="17.5703125" style="325" hidden="1" customWidth="1"/>
    <col min="26" max="26" width="20.28515625" style="325" customWidth="1"/>
    <col min="27" max="27" width="23.28515625" style="325" customWidth="1"/>
    <col min="28" max="28" width="19.85546875" style="325" customWidth="1"/>
    <col min="29" max="29" width="5.85546875" style="325" customWidth="1"/>
    <col min="30" max="30" width="16.85546875" style="325" customWidth="1"/>
    <col min="31" max="31" width="18.140625" style="325" customWidth="1"/>
    <col min="32" max="32" width="20" style="325" customWidth="1"/>
    <col min="33" max="33" width="17.7109375" style="325" customWidth="1"/>
    <col min="34" max="34" width="17.28515625" style="325" customWidth="1"/>
    <col min="35" max="35" width="14.5703125" style="325" customWidth="1"/>
    <col min="36" max="36" width="19.7109375" style="325" bestFit="1" customWidth="1"/>
    <col min="37" max="37" width="19.7109375" style="325" customWidth="1"/>
    <col min="38" max="38" width="15" style="325" customWidth="1"/>
    <col min="39" max="39" width="21.28515625" style="325" customWidth="1"/>
    <col min="40" max="40" width="11.85546875" style="325" customWidth="1"/>
    <col min="41" max="41" width="10" style="325" customWidth="1"/>
    <col min="42" max="42" width="16.28515625" style="325" customWidth="1"/>
    <col min="43" max="43" width="13.42578125" style="325" customWidth="1"/>
    <col min="44" max="44" width="15.85546875" style="325" bestFit="1" customWidth="1"/>
    <col min="45" max="45" width="19.28515625" style="325" bestFit="1" customWidth="1"/>
    <col min="46" max="46" width="10.7109375" style="325" customWidth="1"/>
    <col min="47" max="47" width="18.28515625" style="325" bestFit="1" customWidth="1"/>
    <col min="48" max="49" width="14.5703125" style="325" bestFit="1" customWidth="1"/>
    <col min="50" max="50" width="19" style="325" bestFit="1" customWidth="1"/>
    <col min="51" max="51" width="18.28515625" style="325" bestFit="1" customWidth="1"/>
    <col min="52" max="52" width="15.7109375" style="325" bestFit="1" customWidth="1"/>
    <col min="53" max="53" width="16.5703125" style="325" bestFit="1" customWidth="1"/>
    <col min="54" max="54" width="18.140625" style="325" bestFit="1" customWidth="1"/>
    <col min="55" max="55" width="5.7109375" style="325" customWidth="1"/>
    <col min="56" max="56" width="18.5703125" style="325" bestFit="1" customWidth="1"/>
    <col min="57" max="57" width="12.140625" style="325" bestFit="1" customWidth="1"/>
    <col min="58" max="58" width="17.5703125" style="325" bestFit="1" customWidth="1"/>
    <col min="59" max="59" width="16.7109375" style="325" bestFit="1" customWidth="1"/>
    <col min="60" max="60" width="18.140625" style="325" bestFit="1" customWidth="1"/>
    <col min="61" max="61" width="17.28515625" style="325" bestFit="1" customWidth="1"/>
    <col min="62" max="62" width="18.42578125" style="325" bestFit="1" customWidth="1"/>
    <col min="63" max="63" width="25.85546875" style="325" bestFit="1" customWidth="1"/>
    <col min="64" max="64" width="28.42578125" style="325" bestFit="1" customWidth="1"/>
    <col min="65" max="65" width="25.5703125" style="325" bestFit="1" customWidth="1"/>
    <col min="66" max="66" width="30" style="325" bestFit="1" customWidth="1"/>
    <col min="67" max="67" width="22.42578125" style="325" bestFit="1" customWidth="1"/>
    <col min="68" max="68" width="32.42578125" style="325" bestFit="1" customWidth="1"/>
    <col min="69" max="69" width="29.42578125" style="325" bestFit="1" customWidth="1"/>
    <col min="70" max="70" width="27.7109375" style="325" bestFit="1" customWidth="1"/>
    <col min="71" max="71" width="16.5703125" style="325" bestFit="1" customWidth="1"/>
    <col min="72" max="72" width="23.85546875" style="325" bestFit="1" customWidth="1"/>
    <col min="73" max="73" width="21.85546875" style="325" bestFit="1" customWidth="1"/>
    <col min="74" max="74" width="14.85546875" style="325" bestFit="1" customWidth="1"/>
    <col min="75" max="75" width="17.5703125" style="325" bestFit="1" customWidth="1"/>
    <col min="76" max="76" width="14.85546875" style="325" bestFit="1" customWidth="1"/>
    <col min="77" max="77" width="19.28515625" style="325" bestFit="1" customWidth="1"/>
    <col min="78" max="78" width="18" style="325" bestFit="1" customWidth="1"/>
    <col min="79" max="79" width="17.5703125" style="325" bestFit="1" customWidth="1"/>
    <col min="80" max="80" width="20.28515625" style="325" bestFit="1" customWidth="1"/>
    <col min="81" max="81" width="23.28515625" style="325" bestFit="1" customWidth="1"/>
    <col min="82" max="82" width="19.85546875" style="325" bestFit="1" customWidth="1"/>
    <col min="83" max="83" width="5.85546875" style="325" customWidth="1"/>
    <col min="84" max="84" width="16.85546875" style="325" bestFit="1" customWidth="1"/>
    <col min="85" max="85" width="18.140625" style="325" bestFit="1" customWidth="1"/>
    <col min="86" max="86" width="20" style="325" bestFit="1" customWidth="1"/>
    <col min="87" max="87" width="17.7109375" style="325" bestFit="1" customWidth="1"/>
    <col min="88" max="88" width="17.28515625" style="325" bestFit="1" customWidth="1"/>
    <col min="89" max="89" width="14.5703125" style="325" bestFit="1" customWidth="1"/>
    <col min="90" max="91" width="19.7109375" style="325" bestFit="1" customWidth="1"/>
    <col min="92" max="92" width="15" style="325" bestFit="1" customWidth="1"/>
    <col min="93" max="93" width="21.28515625" style="325" bestFit="1" customWidth="1"/>
    <col min="94" max="94" width="11.85546875" style="325" bestFit="1" customWidth="1"/>
    <col min="95" max="95" width="10" style="325" customWidth="1"/>
    <col min="96" max="96" width="16.28515625" style="325" bestFit="1" customWidth="1"/>
    <col min="97" max="97" width="13.42578125" style="325" bestFit="1" customWidth="1"/>
    <col min="98" max="98" width="15.85546875" style="325" bestFit="1" customWidth="1"/>
    <col min="99" max="99" width="19.28515625" style="325" bestFit="1" customWidth="1"/>
    <col min="100" max="100" width="10.7109375" style="325" customWidth="1"/>
    <col min="101" max="101" width="18.28515625" style="325" bestFit="1" customWidth="1"/>
    <col min="102" max="103" width="14.5703125" style="325" bestFit="1" customWidth="1"/>
    <col min="104" max="104" width="19" style="325" bestFit="1" customWidth="1"/>
    <col min="105" max="105" width="18.28515625" style="325" bestFit="1" customWidth="1"/>
    <col min="106" max="106" width="15.7109375" style="325" bestFit="1" customWidth="1"/>
    <col min="107" max="107" width="16.5703125" style="325" bestFit="1" customWidth="1"/>
    <col min="108" max="108" width="18.140625" style="325" bestFit="1" customWidth="1"/>
    <col min="109" max="109" width="5.7109375" style="325" customWidth="1"/>
    <col min="110" max="110" width="18.5703125" style="325" bestFit="1" customWidth="1"/>
    <col min="111" max="111" width="12.140625" style="325" bestFit="1" customWidth="1"/>
    <col min="112" max="112" width="17.5703125" style="325" bestFit="1" customWidth="1"/>
    <col min="113" max="113" width="16.7109375" style="325" bestFit="1" customWidth="1"/>
    <col min="114" max="114" width="18.140625" style="325" bestFit="1" customWidth="1"/>
    <col min="115" max="115" width="17.28515625" style="325" bestFit="1" customWidth="1"/>
    <col min="116" max="116" width="18.42578125" style="325" bestFit="1" customWidth="1"/>
    <col min="117" max="117" width="25.85546875" style="325" bestFit="1" customWidth="1"/>
    <col min="118" max="118" width="28.42578125" style="325" bestFit="1" customWidth="1"/>
    <col min="119" max="119" width="25.5703125" style="325" bestFit="1" customWidth="1"/>
    <col min="120" max="120" width="30" style="325" bestFit="1" customWidth="1"/>
    <col min="121" max="121" width="22.42578125" style="325" bestFit="1" customWidth="1"/>
    <col min="122" max="122" width="32.42578125" style="325" bestFit="1" customWidth="1"/>
    <col min="123" max="123" width="29.42578125" style="325" bestFit="1" customWidth="1"/>
    <col min="124" max="124" width="27.7109375" style="325" bestFit="1" customWidth="1"/>
    <col min="125" max="125" width="16.5703125" style="325" bestFit="1" customWidth="1"/>
    <col min="126" max="16384" width="11.42578125" style="325"/>
  </cols>
  <sheetData>
    <row r="2" spans="3:25" ht="32.25" customHeight="1">
      <c r="L2" s="325"/>
      <c r="M2" s="325"/>
      <c r="N2" s="325"/>
      <c r="O2" s="325"/>
      <c r="P2" s="325"/>
      <c r="Q2" s="325"/>
      <c r="R2" s="325"/>
      <c r="S2" s="325"/>
      <c r="T2" s="325"/>
      <c r="U2" s="325"/>
    </row>
    <row r="3" spans="3:25" ht="36" customHeight="1">
      <c r="C3" s="326" t="s">
        <v>475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</row>
    <row r="4" spans="3:25" ht="27.75" customHeight="1">
      <c r="C4" s="115"/>
      <c r="D4" s="115">
        <v>2009</v>
      </c>
      <c r="E4" s="115">
        <v>2010</v>
      </c>
      <c r="F4" s="104" t="s">
        <v>74</v>
      </c>
      <c r="G4" s="14" t="str">
        <f>actualizaciones!$N$7</f>
        <v>I semestre 2009</v>
      </c>
      <c r="H4" s="14" t="str">
        <f>actualizaciones!$O$7</f>
        <v>I semestre 2010</v>
      </c>
      <c r="I4" s="14" t="str">
        <f>actualizaciones!$P$7</f>
        <v>I semestre 2011</v>
      </c>
      <c r="J4" s="14" t="str">
        <f>actualizaciones!$S$7</f>
        <v>Dif. I semestre 10/09</v>
      </c>
      <c r="K4" s="14" t="str">
        <f>actualizaciones!$T$7</f>
        <v>Dif. I semestre 11/10</v>
      </c>
      <c r="L4" s="14" t="str">
        <f>actualizaciones!$U$7</f>
        <v>Ene-Sep 2009</v>
      </c>
      <c r="M4" s="14" t="str">
        <f>actualizaciones!$V$7</f>
        <v>Ene-Sep 2010</v>
      </c>
      <c r="N4" s="14" t="s">
        <v>51</v>
      </c>
      <c r="O4" s="14" t="str">
        <f>actualizaciones!$X$7</f>
        <v>Dif 10/09</v>
      </c>
      <c r="P4" s="14" t="s">
        <v>476</v>
      </c>
      <c r="Q4" s="14" t="s">
        <v>53</v>
      </c>
      <c r="R4" s="14" t="s">
        <v>54</v>
      </c>
      <c r="S4" s="14" t="s">
        <v>476</v>
      </c>
      <c r="T4" s="13" t="str">
        <f>actualizaciones!$Y$7</f>
        <v>I trimestre 2010</v>
      </c>
      <c r="U4" s="13" t="str">
        <f>actualizaciones!$Z$7</f>
        <v>I trimestre 2011</v>
      </c>
      <c r="V4" s="14" t="str">
        <f>actualizaciones!$AB$7</f>
        <v>dif.11/10</v>
      </c>
      <c r="W4" s="13" t="str">
        <f>actualizaciones!$F$7</f>
        <v>Invierno 09-10</v>
      </c>
      <c r="X4" s="13" t="str">
        <f>actualizaciones!$G$7</f>
        <v>Invierno 10-11</v>
      </c>
      <c r="Y4" s="14" t="s">
        <v>456</v>
      </c>
    </row>
    <row r="5" spans="3:25" ht="15" customHeight="1">
      <c r="C5" s="327" t="s">
        <v>85</v>
      </c>
      <c r="D5" s="328">
        <v>8.5573770491803316</v>
      </c>
      <c r="E5" s="328">
        <v>8.4758064516128986</v>
      </c>
      <c r="F5" s="242">
        <f>E5-D5</f>
        <v>-8.1570597567433012E-2</v>
      </c>
      <c r="G5" s="328">
        <v>8.4520547945205475</v>
      </c>
      <c r="H5" s="328">
        <v>8.5</v>
      </c>
      <c r="I5" s="328">
        <v>8.4117647058823497</v>
      </c>
      <c r="J5" s="242">
        <f>H5-G5</f>
        <v>4.7945205479452468E-2</v>
      </c>
      <c r="K5" s="242">
        <f>I5-H5</f>
        <v>-8.8235294117650298E-2</v>
      </c>
      <c r="L5" s="328">
        <v>8.4459459459459456</v>
      </c>
      <c r="M5" s="328">
        <v>8.5</v>
      </c>
      <c r="N5" s="328">
        <v>8.4428571428571395</v>
      </c>
      <c r="O5" s="242">
        <f>M5-L5</f>
        <v>5.405405405405439E-2</v>
      </c>
      <c r="P5" s="242">
        <f>N5-M5</f>
        <v>-5.7142857142860493E-2</v>
      </c>
      <c r="Q5" s="328">
        <v>0</v>
      </c>
      <c r="R5" s="328">
        <v>9.5</v>
      </c>
      <c r="S5" s="242">
        <f>R5-Q5</f>
        <v>9.5</v>
      </c>
      <c r="T5" s="328">
        <v>8.5</v>
      </c>
      <c r="U5" s="328">
        <v>8.2641509433962259</v>
      </c>
      <c r="V5" s="242">
        <f>U5-T5</f>
        <v>-0.23584905660377409</v>
      </c>
      <c r="W5" s="328">
        <v>8.5932203389830484</v>
      </c>
      <c r="X5" s="328">
        <v>8.4067796610169481</v>
      </c>
      <c r="Y5" s="242">
        <f>X5-W5</f>
        <v>-0.18644067796610031</v>
      </c>
    </row>
    <row r="6" spans="3:25" ht="15" customHeight="1">
      <c r="C6" s="327" t="s">
        <v>409</v>
      </c>
      <c r="D6" s="328">
        <v>8.3571428571428523</v>
      </c>
      <c r="E6" s="328">
        <v>8.4745762711864412</v>
      </c>
      <c r="F6" s="242">
        <f>E6-D6</f>
        <v>0.11743341404358887</v>
      </c>
      <c r="G6" s="328">
        <v>8.4864864864864842</v>
      </c>
      <c r="H6" s="328">
        <v>8.3783783783783772</v>
      </c>
      <c r="I6" s="328">
        <v>8</v>
      </c>
      <c r="J6" s="242">
        <f>H6-G6</f>
        <v>-0.108108108108107</v>
      </c>
      <c r="K6" s="242">
        <f>I6-H6</f>
        <v>-0.37837837837837718</v>
      </c>
      <c r="L6" s="328">
        <v>8.4791666666666625</v>
      </c>
      <c r="M6" s="328">
        <v>8.3999999999999986</v>
      </c>
      <c r="N6" s="328">
        <v>8.4615384615384617</v>
      </c>
      <c r="O6" s="242">
        <f>M6-L6</f>
        <v>-7.9166666666663943E-2</v>
      </c>
      <c r="P6" s="242">
        <f>N6-M6</f>
        <v>6.1538461538463096E-2</v>
      </c>
      <c r="Q6" s="328">
        <v>8.4375000000000018</v>
      </c>
      <c r="R6" s="328">
        <v>9</v>
      </c>
      <c r="S6" s="242">
        <f>R6-Q6</f>
        <v>0.56249999999999822</v>
      </c>
      <c r="T6" s="328">
        <v>8.35</v>
      </c>
      <c r="U6" s="328">
        <v>7.6666666666666661</v>
      </c>
      <c r="V6" s="242">
        <f>U6-T6</f>
        <v>-0.68333333333333357</v>
      </c>
      <c r="W6" s="328">
        <v>8.2272727272727266</v>
      </c>
      <c r="X6" s="328">
        <v>8.2962962962962941</v>
      </c>
      <c r="Y6" s="242">
        <f>X6-W6</f>
        <v>6.9023569023567433E-2</v>
      </c>
    </row>
    <row r="7" spans="3:25" ht="15" customHeight="1">
      <c r="C7" s="327" t="s">
        <v>96</v>
      </c>
      <c r="D7" s="328">
        <v>8.8709677419354858</v>
      </c>
      <c r="E7" s="328">
        <v>8.9253731343283587</v>
      </c>
      <c r="F7" s="242">
        <f>E7-D7</f>
        <v>5.4405392392872898E-2</v>
      </c>
      <c r="G7" s="328">
        <v>9.0882352941176485</v>
      </c>
      <c r="H7" s="328">
        <v>9.2727272727272716</v>
      </c>
      <c r="I7" s="328">
        <v>8.9811320754717023</v>
      </c>
      <c r="J7" s="242">
        <f>H7-G7</f>
        <v>0.18449197860962308</v>
      </c>
      <c r="K7" s="242">
        <f>I7-H7</f>
        <v>-0.29159519725556926</v>
      </c>
      <c r="L7" s="328">
        <v>8.8490566037735849</v>
      </c>
      <c r="M7" s="328">
        <v>9.2448979591836729</v>
      </c>
      <c r="N7" s="328">
        <v>8.8426966292134832</v>
      </c>
      <c r="O7" s="242">
        <f>M7-L7</f>
        <v>0.39584135541008791</v>
      </c>
      <c r="P7" s="242">
        <f>N7-M7</f>
        <v>-0.40220132997018965</v>
      </c>
      <c r="Q7" s="328">
        <v>9.235294117647058</v>
      </c>
      <c r="R7" s="328">
        <v>8.7999999999999989</v>
      </c>
      <c r="S7" s="242">
        <f>R7-Q7</f>
        <v>-0.43529411764705905</v>
      </c>
      <c r="T7" s="328">
        <v>9.25</v>
      </c>
      <c r="U7" s="328">
        <v>9.0909090909090899</v>
      </c>
      <c r="V7" s="242">
        <f>U7-T7</f>
        <v>-0.15909090909091006</v>
      </c>
      <c r="W7" s="328">
        <v>9.1176470588235308</v>
      </c>
      <c r="X7" s="328">
        <v>8.5961538461538485</v>
      </c>
      <c r="Y7" s="242">
        <f>X7-W7</f>
        <v>-0.52149321266968229</v>
      </c>
    </row>
    <row r="8" spans="3:25" ht="15" customHeight="1">
      <c r="C8" s="327" t="s">
        <v>410</v>
      </c>
      <c r="D8" s="328">
        <v>8.5345433255269256</v>
      </c>
      <c r="E8" s="328">
        <v>8.5365429234338901</v>
      </c>
      <c r="F8" s="242">
        <f>E8-D8</f>
        <v>1.9995979069644676E-3</v>
      </c>
      <c r="G8" s="328">
        <v>8.4822521419828778</v>
      </c>
      <c r="H8" s="328">
        <v>8.4463350785340285</v>
      </c>
      <c r="I8" s="328">
        <v>8.6259842519685144</v>
      </c>
      <c r="J8" s="242">
        <f>H8-G8</f>
        <v>-3.5917063448849262E-2</v>
      </c>
      <c r="K8" s="242">
        <f>I8-H8</f>
        <v>0.17964917343448583</v>
      </c>
      <c r="L8" s="328">
        <v>8.5253419147224481</v>
      </c>
      <c r="M8" s="328">
        <v>8.4942810457516416</v>
      </c>
      <c r="N8" s="328">
        <v>8.6302931596091437</v>
      </c>
      <c r="O8" s="242">
        <f>M8-L8</f>
        <v>-3.106086897080651E-2</v>
      </c>
      <c r="P8" s="242">
        <f>N8-M8</f>
        <v>0.13601211385750211</v>
      </c>
      <c r="Q8" s="328">
        <v>8.6041666666666696</v>
      </c>
      <c r="R8" s="328">
        <v>8.6078740157480169</v>
      </c>
      <c r="S8" s="242">
        <f>R8-Q8</f>
        <v>3.7073490813472887E-3</v>
      </c>
      <c r="T8" s="328">
        <v>8.3027989821882944</v>
      </c>
      <c r="U8" s="328">
        <v>8.6686046511627932</v>
      </c>
      <c r="V8" s="242">
        <f>U8-T8</f>
        <v>0.36580566897449884</v>
      </c>
      <c r="W8" s="328">
        <v>8.4236252545824701</v>
      </c>
      <c r="X8" s="328">
        <v>8.6783505154639133</v>
      </c>
      <c r="Y8" s="242">
        <f>X8-W8</f>
        <v>0.25472526088144321</v>
      </c>
    </row>
    <row r="9" spans="3:25" ht="15" customHeight="1">
      <c r="C9" s="327" t="s">
        <v>81</v>
      </c>
      <c r="D9" s="328">
        <v>8.3500000000000032</v>
      </c>
      <c r="E9" s="328">
        <v>8.2026143790849702</v>
      </c>
      <c r="F9" s="242">
        <f>E9-D9</f>
        <v>-0.14738562091503304</v>
      </c>
      <c r="G9" s="328">
        <v>8.1029411764705923</v>
      </c>
      <c r="H9" s="328">
        <v>8.059523809523812</v>
      </c>
      <c r="I9" s="328">
        <v>8.292307692307693</v>
      </c>
      <c r="J9" s="242">
        <f>H9-G9</f>
        <v>-4.3417366946780334E-2</v>
      </c>
      <c r="K9" s="242">
        <f>I9-H9</f>
        <v>0.23278388278388107</v>
      </c>
      <c r="L9" s="328">
        <v>8.1285714285714317</v>
      </c>
      <c r="M9" s="328">
        <v>8.0804597701149437</v>
      </c>
      <c r="N9" s="328">
        <v>8.2985074626865689</v>
      </c>
      <c r="O9" s="242">
        <f>M9-L9</f>
        <v>-4.8111658456488016E-2</v>
      </c>
      <c r="P9" s="242">
        <f>N9-M9</f>
        <v>0.21804769257162526</v>
      </c>
      <c r="Q9" s="328">
        <v>8.6666666666666661</v>
      </c>
      <c r="R9" s="328">
        <v>8.5</v>
      </c>
      <c r="S9" s="242">
        <f>R9-Q9</f>
        <v>-0.16666666666666607</v>
      </c>
      <c r="T9" s="328">
        <v>8.0370370370370381</v>
      </c>
      <c r="U9" s="328">
        <v>8.2631578947368407</v>
      </c>
      <c r="V9" s="242">
        <f>U9-T9</f>
        <v>0.22612085769980261</v>
      </c>
      <c r="W9" s="328">
        <v>8.2748091603053417</v>
      </c>
      <c r="X9" s="328">
        <v>8.3282442748091601</v>
      </c>
      <c r="Y9" s="242">
        <f>X9-W9</f>
        <v>5.3435114503818326E-2</v>
      </c>
    </row>
    <row r="10" spans="3:25" ht="15" customHeight="1">
      <c r="C10" s="327" t="s">
        <v>91</v>
      </c>
      <c r="D10" s="328">
        <v>8.3000000000000007</v>
      </c>
      <c r="E10" s="328">
        <v>8.0430107526881738</v>
      </c>
      <c r="F10" s="242">
        <f>E10-D10</f>
        <v>-0.25698924731182693</v>
      </c>
      <c r="G10" s="328">
        <v>8.4318181818181834</v>
      </c>
      <c r="H10" s="328">
        <v>7.8181818181818175</v>
      </c>
      <c r="I10" s="328">
        <v>8.5454545454545467</v>
      </c>
      <c r="J10" s="242">
        <f>H10-G10</f>
        <v>-0.61363636363636598</v>
      </c>
      <c r="K10" s="242">
        <f>I10-H10</f>
        <v>0.72727272727272929</v>
      </c>
      <c r="L10" s="328">
        <v>8.3461538461538485</v>
      </c>
      <c r="M10" s="328">
        <v>7.9753086419753103</v>
      </c>
      <c r="N10" s="328">
        <v>8.5280898876404461</v>
      </c>
      <c r="O10" s="242">
        <f>M10-L10</f>
        <v>-0.37084520417853817</v>
      </c>
      <c r="P10" s="242">
        <f>N10-M10</f>
        <v>0.55278124566513576</v>
      </c>
      <c r="Q10" s="328">
        <v>8</v>
      </c>
      <c r="R10" s="328">
        <v>8.4772727272727266</v>
      </c>
      <c r="S10" s="242">
        <f>R10-Q10</f>
        <v>0.47727272727272663</v>
      </c>
      <c r="T10" s="328">
        <v>8.0967741935483843</v>
      </c>
      <c r="U10" s="328">
        <v>8.3636363636363615</v>
      </c>
      <c r="V10" s="242">
        <f>U10-T10</f>
        <v>0.26686217008797719</v>
      </c>
      <c r="W10" s="328">
        <v>8.0217391304347796</v>
      </c>
      <c r="X10" s="328">
        <v>8.5217391304347796</v>
      </c>
      <c r="Y10" s="242">
        <f>X10-W10</f>
        <v>0.5</v>
      </c>
    </row>
    <row r="11" spans="3:25" ht="15" customHeight="1">
      <c r="C11" s="329" t="s">
        <v>88</v>
      </c>
      <c r="D11" s="330">
        <v>8.3783273946761927</v>
      </c>
      <c r="E11" s="330">
        <v>8.3686890114552561</v>
      </c>
      <c r="F11" s="330">
        <f>E11-D11</f>
        <v>-9.638383220936575E-3</v>
      </c>
      <c r="G11" s="330">
        <v>8.3799999999999972</v>
      </c>
      <c r="H11" s="330">
        <v>8.3337880854934312</v>
      </c>
      <c r="I11" s="330">
        <v>8.3724194880264342</v>
      </c>
      <c r="J11" s="330">
        <f>H11-G11</f>
        <v>-4.6211914506566032E-2</v>
      </c>
      <c r="K11" s="330">
        <f>I11-H11</f>
        <v>3.8631402533003012E-2</v>
      </c>
      <c r="L11" s="330">
        <v>8.3588743382558022</v>
      </c>
      <c r="M11" s="330">
        <v>8.3609518348623837</v>
      </c>
      <c r="N11" s="330">
        <v>8.3837419354839007</v>
      </c>
      <c r="O11" s="330">
        <f>M11-L11</f>
        <v>2.0774966065815192E-3</v>
      </c>
      <c r="P11" s="330">
        <f>N11-M11</f>
        <v>2.2790100621516984E-2</v>
      </c>
      <c r="Q11" s="330">
        <v>8.4099756690997651</v>
      </c>
      <c r="R11" s="330">
        <v>8.3980789754535685</v>
      </c>
      <c r="S11" s="330">
        <f>R11-Q11</f>
        <v>-1.189669364619661E-2</v>
      </c>
      <c r="T11" s="330">
        <v>8.3082373782108139</v>
      </c>
      <c r="U11" s="330">
        <v>8.3662587412587648</v>
      </c>
      <c r="V11" s="330">
        <f>U11-T11</f>
        <v>5.8021363047950913E-2</v>
      </c>
      <c r="W11" s="330">
        <v>8.3499812241832476</v>
      </c>
      <c r="X11" s="330">
        <v>8.3835277483209634</v>
      </c>
      <c r="Y11" s="330">
        <f>X11-W11</f>
        <v>3.354652413771575E-2</v>
      </c>
    </row>
    <row r="12" spans="3:25" ht="15" customHeight="1">
      <c r="C12" s="327" t="s">
        <v>82</v>
      </c>
      <c r="D12" s="328">
        <v>8.4760765550239245</v>
      </c>
      <c r="E12" s="328">
        <v>8.3195121951219644</v>
      </c>
      <c r="F12" s="242">
        <f>E12-D12</f>
        <v>-0.15656435990196016</v>
      </c>
      <c r="G12" s="328">
        <v>8.3442622950819629</v>
      </c>
      <c r="H12" s="328">
        <v>8.3228699551569463</v>
      </c>
      <c r="I12" s="328">
        <v>8.2960000000000083</v>
      </c>
      <c r="J12" s="242">
        <f>H12-G12</f>
        <v>-2.1392339925016657E-2</v>
      </c>
      <c r="K12" s="242">
        <f>I12-H12</f>
        <v>-2.6869955156938019E-2</v>
      </c>
      <c r="L12" s="328">
        <v>8.3593749999999982</v>
      </c>
      <c r="M12" s="328">
        <v>8.3083333333333318</v>
      </c>
      <c r="N12" s="328">
        <v>8.3193916349809971</v>
      </c>
      <c r="O12" s="242">
        <f>M12-L12</f>
        <v>-5.104166666666643E-2</v>
      </c>
      <c r="P12" s="242">
        <f>N12-M12</f>
        <v>1.1058301647665303E-2</v>
      </c>
      <c r="Q12" s="328">
        <v>8.1904761904761916</v>
      </c>
      <c r="R12" s="328">
        <v>8.3809523809523796</v>
      </c>
      <c r="S12" s="242">
        <f>R12-Q12</f>
        <v>0.19047619047618802</v>
      </c>
      <c r="T12" s="328">
        <v>8.3209302325581369</v>
      </c>
      <c r="U12" s="328">
        <v>8.2797927461139995</v>
      </c>
      <c r="V12" s="242">
        <f>U12-T12</f>
        <v>-4.1137486444137394E-2</v>
      </c>
      <c r="W12" s="328">
        <v>8.4645669291338521</v>
      </c>
      <c r="X12" s="328">
        <v>8.3250000000000064</v>
      </c>
      <c r="Y12" s="242">
        <f>X12-W12</f>
        <v>-0.13956692913384572</v>
      </c>
    </row>
    <row r="13" spans="3:25" ht="15" customHeight="1">
      <c r="C13" s="327" t="s">
        <v>78</v>
      </c>
      <c r="D13" s="328">
        <v>8.5288461538461462</v>
      </c>
      <c r="E13" s="328">
        <v>8.3066666666666649</v>
      </c>
      <c r="F13" s="242">
        <f>E13-D13</f>
        <v>-0.22217948717948133</v>
      </c>
      <c r="G13" s="328">
        <v>8.5079365079365061</v>
      </c>
      <c r="H13" s="328">
        <v>8.5526315789473681</v>
      </c>
      <c r="I13" s="328">
        <v>8.442622950819672</v>
      </c>
      <c r="J13" s="242">
        <f>H13-G13</f>
        <v>4.4695071010862009E-2</v>
      </c>
      <c r="K13" s="242">
        <f>I13-H13</f>
        <v>-0.11000862812769618</v>
      </c>
      <c r="L13" s="328">
        <v>8.4999999999999982</v>
      </c>
      <c r="M13" s="328">
        <v>8.4893617021276597</v>
      </c>
      <c r="N13" s="328">
        <v>8.4411764705882355</v>
      </c>
      <c r="O13" s="242">
        <f>M13-L13</f>
        <v>-1.0638297872338498E-2</v>
      </c>
      <c r="P13" s="242">
        <f>N13-M13</f>
        <v>-4.8185231539424223E-2</v>
      </c>
      <c r="Q13" s="328">
        <v>8.1999999999999993</v>
      </c>
      <c r="R13" s="328">
        <v>8.3636363636363651</v>
      </c>
      <c r="S13" s="242">
        <f>R13-Q13</f>
        <v>0.1636363636363658</v>
      </c>
      <c r="T13" s="328">
        <v>8.5675675675675667</v>
      </c>
      <c r="U13" s="328">
        <v>8.4090909090909101</v>
      </c>
      <c r="V13" s="242">
        <f>U13-T13</f>
        <v>-0.1584766584766566</v>
      </c>
      <c r="W13" s="328">
        <v>8.5774647887323923</v>
      </c>
      <c r="X13" s="328">
        <v>8.2976190476190386</v>
      </c>
      <c r="Y13" s="242">
        <f>X13-W13</f>
        <v>-0.2798457411133537</v>
      </c>
    </row>
    <row r="14" spans="3:25" ht="15" customHeight="1">
      <c r="C14" s="327" t="s">
        <v>170</v>
      </c>
      <c r="D14" s="328">
        <v>8.6666666666666714</v>
      </c>
      <c r="E14" s="328">
        <v>8.5228758169934604</v>
      </c>
      <c r="F14" s="242">
        <f>E14-D14</f>
        <v>-0.14379084967321099</v>
      </c>
      <c r="G14" s="328">
        <v>8.7848101265822809</v>
      </c>
      <c r="H14" s="328">
        <v>8.5686274509803901</v>
      </c>
      <c r="I14" s="328">
        <v>8.3797468354430347</v>
      </c>
      <c r="J14" s="242">
        <f>H14-G14</f>
        <v>-0.21618267560189075</v>
      </c>
      <c r="K14" s="242">
        <f>I14-H14</f>
        <v>-0.18888061553735547</v>
      </c>
      <c r="L14" s="328">
        <v>8.6637931034482811</v>
      </c>
      <c r="M14" s="328">
        <v>8.6422018348623837</v>
      </c>
      <c r="N14" s="328">
        <v>8.3749999999999982</v>
      </c>
      <c r="O14" s="242">
        <f>M14-L14</f>
        <v>-2.1591268585897438E-2</v>
      </c>
      <c r="P14" s="242">
        <f>N14-M14</f>
        <v>-0.26720183486238547</v>
      </c>
      <c r="Q14" s="328">
        <v>8.6710526315789505</v>
      </c>
      <c r="R14" s="328">
        <v>8.3478260869565251</v>
      </c>
      <c r="S14" s="242">
        <f>R14-Q14</f>
        <v>-0.32322654462242539</v>
      </c>
      <c r="T14" s="328">
        <v>8.5625</v>
      </c>
      <c r="U14" s="328">
        <v>8.4473684210526336</v>
      </c>
      <c r="V14" s="242">
        <f>U14-T14</f>
        <v>-0.11513157894736636</v>
      </c>
      <c r="W14" s="328">
        <v>8.5555555555555536</v>
      </c>
      <c r="X14" s="328">
        <v>8.2222222222222232</v>
      </c>
      <c r="Y14" s="242">
        <f>X14-W14</f>
        <v>-0.33333333333333037</v>
      </c>
    </row>
    <row r="15" spans="3:25" ht="15" customHeight="1">
      <c r="C15" s="327" t="s">
        <v>95</v>
      </c>
      <c r="D15" s="328">
        <v>8.1916524701874067</v>
      </c>
      <c r="E15" s="328">
        <v>8.1929982046678482</v>
      </c>
      <c r="F15" s="242">
        <f>E15-D15</f>
        <v>1.3457344804415072E-3</v>
      </c>
      <c r="G15" s="328">
        <v>8.2033542976939291</v>
      </c>
      <c r="H15" s="328">
        <v>8.1562500000000053</v>
      </c>
      <c r="I15" s="328">
        <v>8.1546762589928097</v>
      </c>
      <c r="J15" s="242">
        <f>H15-G15</f>
        <v>-4.7104297693923769E-2</v>
      </c>
      <c r="K15" s="242">
        <f>I15-H15</f>
        <v>-1.5737410071956504E-3</v>
      </c>
      <c r="L15" s="328">
        <v>8.1576763485477279</v>
      </c>
      <c r="M15" s="328">
        <v>8.2089864158829631</v>
      </c>
      <c r="N15" s="328">
        <v>8.2092130518234203</v>
      </c>
      <c r="O15" s="242">
        <f>M15-L15</f>
        <v>5.1310067335235132E-2</v>
      </c>
      <c r="P15" s="242">
        <f>N15-M15</f>
        <v>2.2663594045724267E-4</v>
      </c>
      <c r="Q15" s="328">
        <v>8.2575488454706925</v>
      </c>
      <c r="R15" s="328">
        <v>8.2602965403624324</v>
      </c>
      <c r="S15" s="242">
        <f>R15-Q15</f>
        <v>2.7476948917399824E-3</v>
      </c>
      <c r="T15" s="328">
        <v>8.25</v>
      </c>
      <c r="U15" s="328">
        <v>8.1062801932367172</v>
      </c>
      <c r="V15" s="242">
        <f>U15-T15</f>
        <v>-0.14371980676328278</v>
      </c>
      <c r="W15" s="328">
        <v>8.2448132780082997</v>
      </c>
      <c r="X15" s="328">
        <v>8.1032388663967669</v>
      </c>
      <c r="Y15" s="242">
        <f>X15-W15</f>
        <v>-0.14157441161153272</v>
      </c>
    </row>
    <row r="16" spans="3:25" ht="15" customHeight="1">
      <c r="C16" s="327" t="s">
        <v>86</v>
      </c>
      <c r="D16" s="328">
        <v>8.2415316642120668</v>
      </c>
      <c r="E16" s="328">
        <v>8.3478964401294498</v>
      </c>
      <c r="F16" s="242">
        <f>E16-D16</f>
        <v>0.10636477591738291</v>
      </c>
      <c r="G16" s="328">
        <v>8.2982954545454515</v>
      </c>
      <c r="H16" s="328">
        <v>8.3805031446540816</v>
      </c>
      <c r="I16" s="328">
        <v>8.2908587257617707</v>
      </c>
      <c r="J16" s="242">
        <f>H16-G16</f>
        <v>8.220769010863016E-2</v>
      </c>
      <c r="K16" s="242">
        <f>I16-H16</f>
        <v>-8.9644418892310895E-2</v>
      </c>
      <c r="L16" s="328">
        <v>8.264344262295074</v>
      </c>
      <c r="M16" s="328">
        <v>8.3846153846153797</v>
      </c>
      <c r="N16" s="328">
        <v>8.2799263351749488</v>
      </c>
      <c r="O16" s="242">
        <f>M16-L16</f>
        <v>0.12027112232030568</v>
      </c>
      <c r="P16" s="242">
        <f>N16-M16</f>
        <v>-0.10468904944043089</v>
      </c>
      <c r="Q16" s="328">
        <v>8.4021164021164054</v>
      </c>
      <c r="R16" s="328">
        <v>8.2586206896551815</v>
      </c>
      <c r="S16" s="242">
        <f>R16-Q16</f>
        <v>-0.14349571246122395</v>
      </c>
      <c r="T16" s="328">
        <v>8.3597560975609735</v>
      </c>
      <c r="U16" s="328">
        <v>8.3138297872340345</v>
      </c>
      <c r="V16" s="242">
        <f>U16-T16</f>
        <v>-4.5926310326938946E-2</v>
      </c>
      <c r="W16" s="328">
        <v>8.2676399026764003</v>
      </c>
      <c r="X16" s="328">
        <v>8.2977667493796456</v>
      </c>
      <c r="Y16" s="242">
        <f>X16-W16</f>
        <v>3.0126846703245391E-2</v>
      </c>
    </row>
    <row r="17" spans="3:25" ht="15" customHeight="1">
      <c r="C17" s="327" t="s">
        <v>84</v>
      </c>
      <c r="D17" s="328">
        <v>8.3362068965517224</v>
      </c>
      <c r="E17" s="328">
        <v>8.2195121951219576</v>
      </c>
      <c r="F17" s="242">
        <f>E17-D17</f>
        <v>-0.11669470142976479</v>
      </c>
      <c r="G17" s="328">
        <v>8.4074074074074083</v>
      </c>
      <c r="H17" s="328">
        <v>8.2982456140350873</v>
      </c>
      <c r="I17" s="328">
        <v>8.405405405405407</v>
      </c>
      <c r="J17" s="242">
        <f>H17-G17</f>
        <v>-0.10916179337232101</v>
      </c>
      <c r="K17" s="242">
        <f>I17-H17</f>
        <v>0.10715979137031972</v>
      </c>
      <c r="L17" s="328">
        <v>8.3793103448275854</v>
      </c>
      <c r="M17" s="328">
        <v>8.2771084337349414</v>
      </c>
      <c r="N17" s="328">
        <v>8.3274336283185857</v>
      </c>
      <c r="O17" s="242">
        <f>M17-L17</f>
        <v>-0.10220191109264398</v>
      </c>
      <c r="P17" s="242">
        <f>N17-M17</f>
        <v>5.0325194583644262E-2</v>
      </c>
      <c r="Q17" s="328">
        <v>8.2285714285714278</v>
      </c>
      <c r="R17" s="328">
        <v>8.2399999999999984</v>
      </c>
      <c r="S17" s="242">
        <f>R17-Q17</f>
        <v>1.1428571428570677E-2</v>
      </c>
      <c r="T17" s="328">
        <v>8.3333333333333339</v>
      </c>
      <c r="U17" s="328">
        <v>8.586206896551726</v>
      </c>
      <c r="V17" s="242">
        <f>U17-T17</f>
        <v>0.25287356321839205</v>
      </c>
      <c r="W17" s="328">
        <v>8.3174603174603146</v>
      </c>
      <c r="X17" s="328">
        <v>8.2528735632183867</v>
      </c>
      <c r="Y17" s="242">
        <f>X17-W17</f>
        <v>-6.4586754241927835E-2</v>
      </c>
    </row>
    <row r="18" spans="3:25" ht="15" customHeight="1">
      <c r="C18" s="331" t="s">
        <v>90</v>
      </c>
      <c r="D18" s="332">
        <v>8.5633802816901436</v>
      </c>
      <c r="E18" s="332">
        <v>8.5</v>
      </c>
      <c r="F18" s="242">
        <f>E18-D18</f>
        <v>-6.3380281690143647E-2</v>
      </c>
      <c r="G18" s="332">
        <v>8.6000000000000014</v>
      </c>
      <c r="H18" s="332">
        <v>8.545454545454545</v>
      </c>
      <c r="I18" s="332">
        <v>8.4999999999999982</v>
      </c>
      <c r="J18" s="242">
        <f>H18-G18</f>
        <v>-5.4545454545456451E-2</v>
      </c>
      <c r="K18" s="242">
        <f>I18-H18</f>
        <v>-4.5454545454546746E-2</v>
      </c>
      <c r="L18" s="332">
        <v>8.5660377358490596</v>
      </c>
      <c r="M18" s="332">
        <v>8.5581395348837201</v>
      </c>
      <c r="N18" s="332">
        <v>8.3269230769230749</v>
      </c>
      <c r="O18" s="242">
        <f>M18-L18</f>
        <v>-7.8982009653394414E-3</v>
      </c>
      <c r="P18" s="242">
        <f>N18-M18</f>
        <v>-0.23121645796064527</v>
      </c>
      <c r="Q18" s="332">
        <v>8.5</v>
      </c>
      <c r="R18" s="332">
        <v>8.238095238095239</v>
      </c>
      <c r="S18" s="242">
        <f>R18-Q18</f>
        <v>-0.26190476190476097</v>
      </c>
      <c r="T18" s="332">
        <v>8.6111111111111089</v>
      </c>
      <c r="U18" s="332">
        <v>8.3157894736842088</v>
      </c>
      <c r="V18" s="242">
        <f>U18-T18</f>
        <v>-0.2953216374269001</v>
      </c>
      <c r="W18" s="332">
        <v>8.5348837209302335</v>
      </c>
      <c r="X18" s="332">
        <v>8.31111111111111</v>
      </c>
      <c r="Y18" s="242">
        <f>X18-W18</f>
        <v>-0.2237726098191235</v>
      </c>
    </row>
    <row r="19" spans="3:25" ht="15" customHeight="1">
      <c r="C19" s="327" t="s">
        <v>89</v>
      </c>
      <c r="D19" s="328">
        <v>8.0378787878787854</v>
      </c>
      <c r="E19" s="328">
        <v>8.0117647058823511</v>
      </c>
      <c r="F19" s="242">
        <f>E19-D19</f>
        <v>-2.611408199643428E-2</v>
      </c>
      <c r="G19" s="328">
        <v>8.0634920634920633</v>
      </c>
      <c r="H19" s="328">
        <v>7.9866666666666681</v>
      </c>
      <c r="I19" s="328">
        <v>8.0133333333333354</v>
      </c>
      <c r="J19" s="242">
        <f>H19-G19</f>
        <v>-7.6825396825395131E-2</v>
      </c>
      <c r="K19" s="242">
        <f>I19-H19</f>
        <v>2.6666666666667282E-2</v>
      </c>
      <c r="L19" s="328">
        <v>8.0582524271844633</v>
      </c>
      <c r="M19" s="328">
        <v>7.9677419354838728</v>
      </c>
      <c r="N19" s="328">
        <v>8.0743801652892593</v>
      </c>
      <c r="O19" s="242">
        <f>M19-L19</f>
        <v>-9.0510491700590556E-2</v>
      </c>
      <c r="P19" s="242">
        <f>N19-M19</f>
        <v>0.10663822980538651</v>
      </c>
      <c r="Q19" s="328">
        <v>7.9354838709677402</v>
      </c>
      <c r="R19" s="328">
        <v>8.1538461538461515</v>
      </c>
      <c r="S19" s="242">
        <f>R19-Q19</f>
        <v>0.21836228287841131</v>
      </c>
      <c r="T19" s="328">
        <v>7.8999999999999995</v>
      </c>
      <c r="U19" s="328">
        <v>8</v>
      </c>
      <c r="V19" s="242">
        <f>U19-T19</f>
        <v>0.10000000000000053</v>
      </c>
      <c r="W19" s="328">
        <v>7.9259259259259283</v>
      </c>
      <c r="X19" s="328">
        <v>8.0505050505050519</v>
      </c>
      <c r="Y19" s="242">
        <f>X19-W19</f>
        <v>0.12457912457912368</v>
      </c>
    </row>
    <row r="20" spans="3:25" ht="15" customHeight="1">
      <c r="C20" s="331" t="s">
        <v>83</v>
      </c>
      <c r="D20" s="332">
        <v>8.1946902654867273</v>
      </c>
      <c r="E20" s="332">
        <v>8.1487603305785115</v>
      </c>
      <c r="F20" s="242">
        <f>E20-D20</f>
        <v>-4.5929934908215841E-2</v>
      </c>
      <c r="G20" s="332">
        <v>8.1718750000000036</v>
      </c>
      <c r="H20" s="332">
        <v>8.1730769230769251</v>
      </c>
      <c r="I20" s="332">
        <v>7.990654205607477</v>
      </c>
      <c r="J20" s="242">
        <f>H20-G20</f>
        <v>1.2019230769215739E-3</v>
      </c>
      <c r="K20" s="242">
        <f>I20-H20</f>
        <v>-0.18242271746944816</v>
      </c>
      <c r="L20" s="332">
        <v>8.2100000000000009</v>
      </c>
      <c r="M20" s="332">
        <v>8.1923076923076952</v>
      </c>
      <c r="N20" s="332">
        <v>8.031847133757962</v>
      </c>
      <c r="O20" s="242">
        <f>M20-L20</f>
        <v>-1.7692307692305675E-2</v>
      </c>
      <c r="P20" s="242">
        <f>N20-M20</f>
        <v>-0.16046055854973318</v>
      </c>
      <c r="Q20" s="332">
        <v>8.3548387096774199</v>
      </c>
      <c r="R20" s="332">
        <v>8.1269841269841283</v>
      </c>
      <c r="S20" s="242">
        <f>R20-Q20</f>
        <v>-0.22785458269329162</v>
      </c>
      <c r="T20" s="332">
        <v>8.0416666666666679</v>
      </c>
      <c r="U20" s="332">
        <v>7.9387755102040805</v>
      </c>
      <c r="V20" s="242">
        <f>U20-T20</f>
        <v>-0.1028911564625874</v>
      </c>
      <c r="W20" s="332">
        <v>7.9999999999999991</v>
      </c>
      <c r="X20" s="332">
        <v>8.017241379310347</v>
      </c>
      <c r="Y20" s="242">
        <f>X20-W20</f>
        <v>1.724137931034786E-2</v>
      </c>
    </row>
    <row r="21" spans="3:25" ht="15" customHeight="1">
      <c r="C21" s="331" t="s">
        <v>80</v>
      </c>
      <c r="D21" s="332">
        <v>8.4722222222222214</v>
      </c>
      <c r="E21" s="332">
        <v>8.3103448275862029</v>
      </c>
      <c r="F21" s="242">
        <f>E21-D21</f>
        <v>-0.16187739463601858</v>
      </c>
      <c r="G21" s="332">
        <v>8.2999999999999989</v>
      </c>
      <c r="H21" s="332">
        <v>8.3548387096774199</v>
      </c>
      <c r="I21" s="332">
        <v>8.0000000000000018</v>
      </c>
      <c r="J21" s="242">
        <f>H21-G21</f>
        <v>5.4838709677420994E-2</v>
      </c>
      <c r="K21" s="242">
        <f>I21-H21</f>
        <v>-0.35483870967741815</v>
      </c>
      <c r="L21" s="332">
        <v>8.3571428571428559</v>
      </c>
      <c r="M21" s="332">
        <v>8.2499999999999982</v>
      </c>
      <c r="N21" s="332">
        <v>8.0517241379310356</v>
      </c>
      <c r="O21" s="242">
        <f>M21-L21</f>
        <v>-0.10714285714285765</v>
      </c>
      <c r="P21" s="242">
        <f>N21-M21</f>
        <v>-0.19827586206896264</v>
      </c>
      <c r="Q21" s="332">
        <v>7.6</v>
      </c>
      <c r="R21" s="332">
        <v>8</v>
      </c>
      <c r="S21" s="242">
        <f>R21-Q21</f>
        <v>0.40000000000000036</v>
      </c>
      <c r="T21" s="332">
        <v>8.3703703703703702</v>
      </c>
      <c r="U21" s="332">
        <v>8.1794871794871788</v>
      </c>
      <c r="V21" s="242">
        <f>U21-T21</f>
        <v>-0.19088319088319139</v>
      </c>
      <c r="W21" s="332">
        <v>8.491803278688522</v>
      </c>
      <c r="X21" s="332">
        <v>8.2089552238805972</v>
      </c>
      <c r="Y21" s="242">
        <f>X21-W21</f>
        <v>-0.28284805480792485</v>
      </c>
    </row>
    <row r="22" spans="3:25" ht="36" customHeight="1">
      <c r="C22" s="166" t="s">
        <v>477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</row>
    <row r="23" spans="3:25">
      <c r="C23" s="333"/>
      <c r="D23" s="333"/>
      <c r="E23" s="333"/>
      <c r="F23" s="333"/>
      <c r="G23" s="333"/>
      <c r="L23" s="325"/>
      <c r="M23" s="325"/>
      <c r="N23" s="325"/>
      <c r="O23" s="325"/>
      <c r="P23" s="325"/>
      <c r="Q23" s="325"/>
      <c r="R23" s="325"/>
      <c r="S23" s="325"/>
      <c r="T23" s="325"/>
      <c r="U23" s="325"/>
    </row>
    <row r="24" spans="3:25">
      <c r="C24" s="333"/>
      <c r="D24" s="333"/>
      <c r="E24" s="333"/>
      <c r="F24" s="333"/>
      <c r="G24" s="333"/>
      <c r="L24" s="325"/>
      <c r="M24" s="325"/>
      <c r="N24" s="325"/>
      <c r="O24" s="325"/>
      <c r="P24" s="325"/>
      <c r="Q24" s="325"/>
      <c r="R24" s="325"/>
      <c r="S24" s="325"/>
      <c r="T24" s="325"/>
      <c r="U24" s="325"/>
    </row>
    <row r="25" spans="3:25">
      <c r="C25" s="333"/>
      <c r="D25" s="333"/>
      <c r="E25" s="333"/>
      <c r="F25" s="333"/>
      <c r="G25" s="333"/>
      <c r="L25" s="325"/>
      <c r="M25" s="325"/>
      <c r="N25" s="325"/>
      <c r="O25" s="325"/>
      <c r="P25" s="325"/>
      <c r="Q25" s="325"/>
      <c r="R25" s="325"/>
      <c r="S25" s="325"/>
      <c r="T25" s="325"/>
      <c r="U25" s="325"/>
    </row>
    <row r="26" spans="3:25">
      <c r="C26" s="333"/>
      <c r="D26" s="333"/>
      <c r="E26" s="333"/>
      <c r="F26" s="333"/>
      <c r="G26" s="333"/>
      <c r="L26" s="325"/>
      <c r="M26" s="325"/>
      <c r="N26" s="325"/>
      <c r="O26" s="325"/>
      <c r="P26" s="325"/>
      <c r="Q26" s="325"/>
      <c r="R26" s="325"/>
      <c r="S26" s="325"/>
      <c r="T26" s="325"/>
      <c r="U26" s="325"/>
    </row>
    <row r="27" spans="3:25">
      <c r="C27" s="333"/>
      <c r="D27" s="333"/>
      <c r="E27" s="333"/>
      <c r="F27" s="333"/>
      <c r="G27" s="333"/>
      <c r="L27" s="325"/>
      <c r="M27" s="325"/>
      <c r="N27" s="325"/>
      <c r="O27" s="325"/>
      <c r="P27" s="325"/>
      <c r="Q27" s="325"/>
      <c r="R27" s="325"/>
      <c r="S27" s="325"/>
      <c r="T27" s="325"/>
      <c r="U27" s="325"/>
    </row>
    <row r="28" spans="3:25">
      <c r="C28" s="333"/>
      <c r="D28" s="333"/>
      <c r="E28" s="333"/>
      <c r="F28" s="333"/>
      <c r="G28" s="333"/>
      <c r="L28" s="325"/>
      <c r="M28" s="325"/>
      <c r="N28" s="325"/>
      <c r="O28" s="325"/>
      <c r="P28" s="325"/>
      <c r="Q28" s="325"/>
      <c r="R28" s="325"/>
      <c r="S28" s="325"/>
      <c r="T28" s="325"/>
      <c r="U28" s="325"/>
    </row>
    <row r="29" spans="3:25">
      <c r="C29" s="333"/>
      <c r="D29" s="333"/>
      <c r="E29" s="333"/>
      <c r="F29" s="333"/>
      <c r="G29" s="333"/>
      <c r="L29" s="325"/>
      <c r="M29" s="325"/>
      <c r="N29" s="325"/>
      <c r="O29" s="325"/>
      <c r="P29" s="325"/>
      <c r="Q29" s="325"/>
      <c r="R29" s="325"/>
      <c r="S29" s="325"/>
      <c r="T29" s="325"/>
      <c r="U29" s="325"/>
    </row>
    <row r="30" spans="3:25">
      <c r="C30" s="333"/>
      <c r="D30" s="333"/>
      <c r="E30" s="333"/>
      <c r="F30" s="333"/>
      <c r="G30" s="333"/>
      <c r="L30" s="325"/>
      <c r="M30" s="325"/>
      <c r="N30" s="325"/>
      <c r="O30" s="325"/>
      <c r="P30" s="325"/>
      <c r="Q30" s="325"/>
      <c r="R30" s="325"/>
      <c r="S30" s="325"/>
      <c r="T30" s="325"/>
      <c r="U30" s="325"/>
    </row>
    <row r="31" spans="3:25">
      <c r="G31" s="333"/>
      <c r="L31" s="325"/>
      <c r="M31" s="325"/>
      <c r="N31" s="325"/>
      <c r="O31" s="325"/>
      <c r="P31" s="325"/>
      <c r="Q31" s="325"/>
      <c r="R31" s="325"/>
      <c r="S31" s="325"/>
      <c r="T31" s="325"/>
      <c r="U31" s="325"/>
    </row>
    <row r="32" spans="3:25">
      <c r="C32" s="333"/>
      <c r="D32" s="333"/>
      <c r="E32" s="333"/>
      <c r="F32" s="333"/>
      <c r="L32" s="325"/>
      <c r="M32" s="325"/>
      <c r="N32" s="325"/>
      <c r="O32" s="325"/>
      <c r="P32" s="325"/>
      <c r="Q32" s="325"/>
      <c r="R32" s="325"/>
      <c r="S32" s="325"/>
      <c r="T32" s="325"/>
      <c r="U32" s="325"/>
    </row>
  </sheetData>
  <sortState ref="C5:Y21">
    <sortCondition descending="1" ref="R5:R21"/>
  </sortState>
  <mergeCells count="2">
    <mergeCell ref="C3:Y3"/>
    <mergeCell ref="C22:Y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51"/>
  <sheetViews>
    <sheetView showGridLines="0" zoomScaleNormal="100" workbookViewId="0"/>
  </sheetViews>
  <sheetFormatPr baseColWidth="10" defaultRowHeight="12.75"/>
  <cols>
    <col min="3" max="3" width="61.42578125" bestFit="1" customWidth="1"/>
    <col min="4" max="5" width="11.5703125" customWidth="1"/>
    <col min="6" max="7" width="11.28515625" customWidth="1"/>
    <col min="8" max="8" width="14.140625" hidden="1" customWidth="1"/>
    <col min="9" max="13" width="18.140625" hidden="1" customWidth="1"/>
    <col min="14" max="14" width="11.28515625" hidden="1" customWidth="1"/>
    <col min="15" max="16" width="9.7109375" hidden="1" customWidth="1"/>
    <col min="17" max="18" width="16.140625" hidden="1" customWidth="1"/>
    <col min="19" max="20" width="11.42578125" hidden="1" customWidth="1"/>
    <col min="21" max="25" width="11.85546875" customWidth="1"/>
    <col min="26" max="27" width="11" customWidth="1"/>
    <col min="28" max="28" width="11.85546875" customWidth="1"/>
    <col min="29" max="30" width="13.85546875" hidden="1" customWidth="1"/>
    <col min="31" max="31" width="11.42578125" hidden="1" customWidth="1"/>
  </cols>
  <sheetData>
    <row r="2" spans="3:31" ht="37.5" customHeight="1"/>
    <row r="3" spans="3:31" ht="36" customHeight="1">
      <c r="C3" s="334" t="s">
        <v>478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</row>
    <row r="4" spans="3:31" ht="15" customHeight="1">
      <c r="C4" s="168" t="s">
        <v>479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</row>
    <row r="5" spans="3:31" ht="38.25">
      <c r="C5" s="13"/>
      <c r="D5" s="13">
        <f>actualizaciones!A7</f>
        <v>2007</v>
      </c>
      <c r="E5" s="13">
        <f>actualizaciones!B7</f>
        <v>2008</v>
      </c>
      <c r="F5" s="13">
        <f>actualizaciones!C7</f>
        <v>2009</v>
      </c>
      <c r="G5" s="13">
        <f>actualizaciones!D7</f>
        <v>2010</v>
      </c>
      <c r="H5" s="14" t="str">
        <f>actualizaciones!$E$7</f>
        <v>Invierno 08-09</v>
      </c>
      <c r="I5" s="14" t="str">
        <f>actualizaciones!$F$7</f>
        <v>Invierno 09-10</v>
      </c>
      <c r="J5" s="14" t="str">
        <f>actualizaciones!$G$7</f>
        <v>Invierno 10-11</v>
      </c>
      <c r="K5" s="14" t="str">
        <f>actualizaciones!$N$7</f>
        <v>I semestre 2009</v>
      </c>
      <c r="L5" s="14" t="str">
        <f>actualizaciones!$O$7</f>
        <v>I semestre 2010</v>
      </c>
      <c r="M5" s="14" t="str">
        <f>actualizaciones!$P$7</f>
        <v>I semestre 2011</v>
      </c>
      <c r="N5" s="14" t="s">
        <v>72</v>
      </c>
      <c r="O5" s="14" t="s">
        <v>73</v>
      </c>
      <c r="P5" s="14" t="s">
        <v>74</v>
      </c>
      <c r="Q5" s="14" t="s">
        <v>455</v>
      </c>
      <c r="R5" s="14" t="s">
        <v>456</v>
      </c>
      <c r="S5" s="14" t="s">
        <v>480</v>
      </c>
      <c r="T5" s="14" t="s">
        <v>481</v>
      </c>
      <c r="U5" s="14" t="str">
        <f>actualizaciones!$U$7</f>
        <v>Ene-Sep 2009</v>
      </c>
      <c r="V5" s="14" t="str">
        <f>actualizaciones!$V$7</f>
        <v>Ene-Sep 2010</v>
      </c>
      <c r="W5" s="14" t="s">
        <v>51</v>
      </c>
      <c r="X5" s="14" t="s">
        <v>74</v>
      </c>
      <c r="Y5" s="14" t="s">
        <v>457</v>
      </c>
      <c r="Z5" s="14" t="s">
        <v>53</v>
      </c>
      <c r="AA5" s="14" t="s">
        <v>54</v>
      </c>
      <c r="AB5" s="14" t="s">
        <v>457</v>
      </c>
      <c r="AC5" s="13" t="str">
        <f>actualizaciones!Y7</f>
        <v>I trimestre 2010</v>
      </c>
      <c r="AD5" s="13" t="str">
        <f>actualizaciones!Z7</f>
        <v>I trimestre 2011</v>
      </c>
      <c r="AE5" s="14" t="str">
        <f>actualizaciones!$AB$7</f>
        <v>dif.11/10</v>
      </c>
    </row>
    <row r="6" spans="3:31" ht="15" customHeight="1">
      <c r="C6" s="335" t="s">
        <v>482</v>
      </c>
      <c r="D6" s="336" t="s">
        <v>93</v>
      </c>
      <c r="E6" s="336" t="s">
        <v>93</v>
      </c>
      <c r="F6" s="336">
        <v>8.3783273946761927</v>
      </c>
      <c r="G6" s="336">
        <v>8.3686890114552561</v>
      </c>
      <c r="H6" s="336" t="s">
        <v>483</v>
      </c>
      <c r="I6" s="336">
        <v>8.3499812241832476</v>
      </c>
      <c r="J6" s="336">
        <v>8.3835277483209634</v>
      </c>
      <c r="K6" s="336">
        <v>8.3799999999999972</v>
      </c>
      <c r="L6" s="336">
        <v>8.3337880854934312</v>
      </c>
      <c r="M6" s="336">
        <v>8.3724194880264342</v>
      </c>
      <c r="N6" s="336" t="s">
        <v>93</v>
      </c>
      <c r="O6" s="336" t="s">
        <v>93</v>
      </c>
      <c r="P6" s="336">
        <f t="shared" ref="O6:P50" si="0">G6-F6</f>
        <v>-9.638383220936575E-3</v>
      </c>
      <c r="Q6" s="336" t="str">
        <f>IFERROR(I6-H6,"-")</f>
        <v>-</v>
      </c>
      <c r="R6" s="336">
        <f>J6-I6</f>
        <v>3.354652413771575E-2</v>
      </c>
      <c r="S6" s="336">
        <f t="shared" ref="S6:T21" si="1">L6-K6</f>
        <v>-4.6211914506566032E-2</v>
      </c>
      <c r="T6" s="336">
        <f t="shared" si="1"/>
        <v>3.8631402533003012E-2</v>
      </c>
      <c r="U6" s="336">
        <v>8.3588743382558022</v>
      </c>
      <c r="V6" s="336">
        <v>8.3609518348623837</v>
      </c>
      <c r="W6" s="336">
        <v>8.3837419354839007</v>
      </c>
      <c r="X6" s="336">
        <f>V6-U6</f>
        <v>2.0774966065815192E-3</v>
      </c>
      <c r="Y6" s="336">
        <f>W6-V6</f>
        <v>2.2790100621516984E-2</v>
      </c>
      <c r="Z6" s="336">
        <v>8.4099756690997651</v>
      </c>
      <c r="AA6" s="336">
        <v>8.3980789754535685</v>
      </c>
      <c r="AB6" s="336">
        <f>AA6-Z6</f>
        <v>-1.189669364619661E-2</v>
      </c>
      <c r="AC6" s="336">
        <v>8.3082373782108139</v>
      </c>
      <c r="AD6" s="336">
        <v>8.3662587412587648</v>
      </c>
      <c r="AE6" s="336">
        <f>AD6-AC6</f>
        <v>5.8021363047950913E-2</v>
      </c>
    </row>
    <row r="7" spans="3:31" ht="15" customHeight="1">
      <c r="C7" s="337" t="s">
        <v>484</v>
      </c>
      <c r="D7" s="338">
        <v>7.5665030683715404</v>
      </c>
      <c r="E7" s="338">
        <v>7.5035201853666926</v>
      </c>
      <c r="F7" s="338">
        <v>7.5664973898220635</v>
      </c>
      <c r="G7" s="338">
        <v>7.6689464126072933</v>
      </c>
      <c r="H7" s="338">
        <v>7.4475389128840446</v>
      </c>
      <c r="I7" s="338">
        <v>7.5822387914156941</v>
      </c>
      <c r="J7" s="338">
        <v>7.7281389667267293</v>
      </c>
      <c r="K7" s="338">
        <v>7.523114532783584</v>
      </c>
      <c r="L7" s="338">
        <v>7.6180520928714541</v>
      </c>
      <c r="M7" s="338">
        <v>7.7632964778297042</v>
      </c>
      <c r="N7" s="338">
        <f>E7-D7</f>
        <v>-6.2982883004847778E-2</v>
      </c>
      <c r="O7" s="338">
        <f t="shared" si="0"/>
        <v>6.2977204455370916E-2</v>
      </c>
      <c r="P7" s="338">
        <f t="shared" si="0"/>
        <v>0.10244902278522972</v>
      </c>
      <c r="Q7" s="338">
        <f>I7-H7</f>
        <v>0.13469987853164955</v>
      </c>
      <c r="R7" s="338">
        <f>J7-I7</f>
        <v>0.14590017531103516</v>
      </c>
      <c r="S7" s="338">
        <f t="shared" si="1"/>
        <v>9.4937560087870132E-2</v>
      </c>
      <c r="T7" s="338">
        <f t="shared" si="1"/>
        <v>0.14524438495825009</v>
      </c>
      <c r="U7" s="338">
        <v>7.5489411736900314</v>
      </c>
      <c r="V7" s="338">
        <v>7.6526429814099473</v>
      </c>
      <c r="W7" s="338">
        <v>7.7776283701069007</v>
      </c>
      <c r="X7" s="338">
        <f t="shared" ref="X7:Y50" si="2">V7-U7</f>
        <v>0.10370180771991588</v>
      </c>
      <c r="Y7" s="338">
        <f t="shared" si="2"/>
        <v>0.12498538869695341</v>
      </c>
      <c r="Z7" s="338">
        <v>7.7059987853977931</v>
      </c>
      <c r="AA7" s="338">
        <v>7.8091979809310184</v>
      </c>
      <c r="AB7" s="338">
        <f t="shared" ref="AB7:AB50" si="3">AA7-Z7</f>
        <v>0.10319919553322521</v>
      </c>
      <c r="AC7" s="338">
        <v>7.5295838178806775</v>
      </c>
      <c r="AD7" s="338">
        <v>7.739707688915483</v>
      </c>
      <c r="AE7" s="338">
        <f t="shared" ref="AE7:AE50" si="4">AD7-AC7</f>
        <v>0.21012387103480545</v>
      </c>
    </row>
    <row r="8" spans="3:31" ht="15" customHeight="1">
      <c r="C8" s="339" t="s">
        <v>459</v>
      </c>
      <c r="D8" s="340">
        <v>7.8235911945641003</v>
      </c>
      <c r="E8" s="340">
        <v>7.7623530898521098</v>
      </c>
      <c r="F8" s="340">
        <v>7.8492257120111075</v>
      </c>
      <c r="G8" s="340">
        <v>7.9237974802116993</v>
      </c>
      <c r="H8" s="340">
        <v>7.7684588946391324</v>
      </c>
      <c r="I8" s="340">
        <v>7.8474935177182275</v>
      </c>
      <c r="J8" s="340">
        <v>7.9146629296356528</v>
      </c>
      <c r="K8" s="340">
        <v>7.8527119619227168</v>
      </c>
      <c r="L8" s="340">
        <v>7.9267682036302851</v>
      </c>
      <c r="M8" s="340">
        <v>7.9315928038613386</v>
      </c>
      <c r="N8" s="340">
        <f t="shared" ref="N8:N50" si="5">E8-D8</f>
        <v>-6.1238104711990538E-2</v>
      </c>
      <c r="O8" s="340">
        <f t="shared" si="0"/>
        <v>8.6872622158997714E-2</v>
      </c>
      <c r="P8" s="340">
        <f t="shared" si="0"/>
        <v>7.4571768200591748E-2</v>
      </c>
      <c r="Q8" s="340">
        <f t="shared" ref="Q8:R50" si="6">I8-H8</f>
        <v>7.9034623079095034E-2</v>
      </c>
      <c r="R8" s="340">
        <f t="shared" si="6"/>
        <v>6.7169411917425315E-2</v>
      </c>
      <c r="S8" s="340">
        <f t="shared" si="1"/>
        <v>7.4056241707568304E-2</v>
      </c>
      <c r="T8" s="340">
        <f t="shared" si="1"/>
        <v>4.8246002310534664E-3</v>
      </c>
      <c r="U8" s="340">
        <v>7.8455570745044616</v>
      </c>
      <c r="V8" s="340">
        <v>7.9212394474290155</v>
      </c>
      <c r="W8" s="340">
        <v>7.9125480660484202</v>
      </c>
      <c r="X8" s="340">
        <f t="shared" si="2"/>
        <v>7.5682372924553931E-2</v>
      </c>
      <c r="Y8" s="340">
        <f>W8-V8</f>
        <v>-8.6913813805953311E-3</v>
      </c>
      <c r="Z8" s="340">
        <v>7.9586428428026315</v>
      </c>
      <c r="AA8" s="340">
        <v>7.8967654821088944</v>
      </c>
      <c r="AB8" s="340">
        <f>AA8-Z8</f>
        <v>-6.187736069373706E-2</v>
      </c>
      <c r="AC8" s="340">
        <v>7.7701531640467492</v>
      </c>
      <c r="AD8" s="340">
        <v>7.8811643225921282</v>
      </c>
      <c r="AE8" s="340">
        <f t="shared" si="4"/>
        <v>0.11101115854537902</v>
      </c>
    </row>
    <row r="9" spans="3:31" ht="15" customHeight="1">
      <c r="C9" s="341" t="s">
        <v>485</v>
      </c>
      <c r="D9" s="342">
        <v>7.9594461901021196</v>
      </c>
      <c r="E9" s="342">
        <v>7.8729867875397757</v>
      </c>
      <c r="F9" s="342">
        <v>7.9511992400854892</v>
      </c>
      <c r="G9" s="342">
        <v>8.0225563909774333</v>
      </c>
      <c r="H9" s="342">
        <v>7.8997498213009321</v>
      </c>
      <c r="I9" s="342">
        <v>7.9404432132964118</v>
      </c>
      <c r="J9" s="342">
        <v>8.0045817071101641</v>
      </c>
      <c r="K9" s="342">
        <v>7.9589534325491975</v>
      </c>
      <c r="L9" s="342">
        <v>7.9966167230546192</v>
      </c>
      <c r="M9" s="342">
        <v>7.9947379073061926</v>
      </c>
      <c r="N9" s="342">
        <f>E9-D9</f>
        <v>-8.6459402562343968E-2</v>
      </c>
      <c r="O9" s="342">
        <f>F9-E9</f>
        <v>7.8212452545713518E-2</v>
      </c>
      <c r="P9" s="342">
        <f>G9-F9</f>
        <v>7.1357150891944165E-2</v>
      </c>
      <c r="Q9" s="342">
        <f t="shared" si="6"/>
        <v>4.0693391995479722E-2</v>
      </c>
      <c r="R9" s="342">
        <f t="shared" si="6"/>
        <v>6.4138493813752362E-2</v>
      </c>
      <c r="S9" s="342">
        <f t="shared" si="1"/>
        <v>3.766329050542172E-2</v>
      </c>
      <c r="T9" s="342">
        <f t="shared" si="1"/>
        <v>-1.8788157484266321E-3</v>
      </c>
      <c r="U9" s="342">
        <v>7.9379463577210023</v>
      </c>
      <c r="V9" s="342">
        <v>8.009540846750161</v>
      </c>
      <c r="W9" s="342">
        <v>7.9836022563295206</v>
      </c>
      <c r="X9" s="342">
        <f t="shared" si="2"/>
        <v>7.1594489029158659E-2</v>
      </c>
      <c r="Y9" s="342">
        <f t="shared" si="2"/>
        <v>-2.5938590420640395E-2</v>
      </c>
      <c r="Z9" s="342">
        <v>8.0730550284630187</v>
      </c>
      <c r="AA9" s="342">
        <v>7.977790597057985</v>
      </c>
      <c r="AB9" s="342">
        <f t="shared" si="3"/>
        <v>-9.5264431405033712E-2</v>
      </c>
      <c r="AC9" s="342">
        <v>7.8148828663298211</v>
      </c>
      <c r="AD9" s="342">
        <v>7.9370686155095305</v>
      </c>
      <c r="AE9" s="342">
        <f t="shared" si="4"/>
        <v>0.12218574917970937</v>
      </c>
    </row>
    <row r="10" spans="3:31" ht="15" customHeight="1">
      <c r="C10" s="341" t="s">
        <v>486</v>
      </c>
      <c r="D10" s="342">
        <v>8.1313800600476398</v>
      </c>
      <c r="E10" s="342">
        <v>8.1394923857867916</v>
      </c>
      <c r="F10" s="342">
        <v>8.2156644394951623</v>
      </c>
      <c r="G10" s="342">
        <v>8.2641896512422814</v>
      </c>
      <c r="H10" s="342">
        <v>8.1633999246136781</v>
      </c>
      <c r="I10" s="342">
        <v>8.213097713097719</v>
      </c>
      <c r="J10" s="342">
        <v>8.2502687208885774</v>
      </c>
      <c r="K10" s="342">
        <v>8.2163991975927644</v>
      </c>
      <c r="L10" s="342">
        <v>8.2687280040220994</v>
      </c>
      <c r="M10" s="342">
        <v>8.2779661016949149</v>
      </c>
      <c r="N10" s="342">
        <f t="shared" si="5"/>
        <v>8.1123257391517711E-3</v>
      </c>
      <c r="O10" s="342">
        <f t="shared" si="0"/>
        <v>7.6172053708370768E-2</v>
      </c>
      <c r="P10" s="342">
        <f t="shared" si="0"/>
        <v>4.8525211747119101E-2</v>
      </c>
      <c r="Q10" s="342">
        <f t="shared" si="6"/>
        <v>4.9697788484040828E-2</v>
      </c>
      <c r="R10" s="342">
        <f t="shared" si="6"/>
        <v>3.7171007790858468E-2</v>
      </c>
      <c r="S10" s="342">
        <f t="shared" si="1"/>
        <v>5.2328806429335017E-2</v>
      </c>
      <c r="T10" s="342">
        <f>M10-L10</f>
        <v>9.2380976728154707E-3</v>
      </c>
      <c r="U10" s="342">
        <v>8.2057274522712156</v>
      </c>
      <c r="V10" s="342">
        <v>8.2690875232774275</v>
      </c>
      <c r="W10" s="342">
        <v>8.2637724962220194</v>
      </c>
      <c r="X10" s="342">
        <f t="shared" si="2"/>
        <v>6.3360071006211882E-2</v>
      </c>
      <c r="Y10" s="342">
        <f t="shared" si="2"/>
        <v>-5.3150270554080947E-3</v>
      </c>
      <c r="Z10" s="342">
        <v>8.3105936372581137</v>
      </c>
      <c r="AA10" s="342">
        <v>8.253915662650563</v>
      </c>
      <c r="AB10" s="342">
        <f t="shared" si="3"/>
        <v>-5.6677974607550752E-2</v>
      </c>
      <c r="AC10" s="342">
        <v>8.1179585941261259</v>
      </c>
      <c r="AD10" s="342">
        <v>8.2180257510729415</v>
      </c>
      <c r="AE10" s="342">
        <f t="shared" si="4"/>
        <v>0.10006715694681567</v>
      </c>
    </row>
    <row r="11" spans="3:31" ht="15" customHeight="1">
      <c r="C11" s="341" t="s">
        <v>487</v>
      </c>
      <c r="D11" s="342">
        <v>7.4655917747400604</v>
      </c>
      <c r="E11" s="342">
        <v>7.4358738199401655</v>
      </c>
      <c r="F11" s="342">
        <v>7.4766277128547509</v>
      </c>
      <c r="G11" s="342">
        <v>7.5926157697121237</v>
      </c>
      <c r="H11" s="342">
        <v>7.4593654932637818</v>
      </c>
      <c r="I11" s="342">
        <v>7.5151800423628874</v>
      </c>
      <c r="J11" s="342">
        <v>7.6129798179659787</v>
      </c>
      <c r="K11" s="342">
        <v>7.483238636363633</v>
      </c>
      <c r="L11" s="342">
        <v>7.5857938718662838</v>
      </c>
      <c r="M11" s="342">
        <v>7.5784869976359293</v>
      </c>
      <c r="N11" s="342">
        <f t="shared" si="5"/>
        <v>-2.9717954799894919E-2</v>
      </c>
      <c r="O11" s="342">
        <f t="shared" si="0"/>
        <v>4.0753892914585421E-2</v>
      </c>
      <c r="P11" s="342">
        <f t="shared" si="0"/>
        <v>0.11598805685737279</v>
      </c>
      <c r="Q11" s="342">
        <f t="shared" si="6"/>
        <v>5.5814549099105548E-2</v>
      </c>
      <c r="R11" s="342">
        <f t="shared" si="6"/>
        <v>9.7799775603091277E-2</v>
      </c>
      <c r="S11" s="342">
        <f t="shared" si="1"/>
        <v>0.10255523550265089</v>
      </c>
      <c r="T11" s="342">
        <f t="shared" si="1"/>
        <v>-7.3068742303545875E-3</v>
      </c>
      <c r="U11" s="342">
        <v>7.4656600994292166</v>
      </c>
      <c r="V11" s="342">
        <v>7.5715748165841834</v>
      </c>
      <c r="W11" s="342">
        <v>7.5661933119560283</v>
      </c>
      <c r="X11" s="342">
        <f t="shared" si="2"/>
        <v>0.10591471715496681</v>
      </c>
      <c r="Y11" s="342">
        <f t="shared" si="2"/>
        <v>-5.3815046281551204E-3</v>
      </c>
      <c r="Z11" s="342">
        <v>7.5913597733711002</v>
      </c>
      <c r="AA11" s="342">
        <v>7.5418882978723421</v>
      </c>
      <c r="AB11" s="342">
        <f t="shared" si="3"/>
        <v>-4.9471475498758188E-2</v>
      </c>
      <c r="AC11" s="342">
        <v>7.4863238512034913</v>
      </c>
      <c r="AD11" s="342">
        <v>7.5752508361203983</v>
      </c>
      <c r="AE11" s="342">
        <f t="shared" si="4"/>
        <v>8.8926984916906981E-2</v>
      </c>
    </row>
    <row r="12" spans="3:31" ht="15" customHeight="1">
      <c r="C12" s="341" t="s">
        <v>488</v>
      </c>
      <c r="D12" s="342">
        <v>7.8923027166882198</v>
      </c>
      <c r="E12" s="342">
        <v>7.8009189997862789</v>
      </c>
      <c r="F12" s="342">
        <v>7.9081364829396694</v>
      </c>
      <c r="G12" s="342">
        <v>7.952477854919799</v>
      </c>
      <c r="H12" s="342">
        <v>7.7558877739094703</v>
      </c>
      <c r="I12" s="342">
        <v>7.887298747763845</v>
      </c>
      <c r="J12" s="342">
        <v>7.8967235102509949</v>
      </c>
      <c r="K12" s="342">
        <v>7.8991935483871094</v>
      </c>
      <c r="L12" s="342">
        <v>8.0018827326519677</v>
      </c>
      <c r="M12" s="342">
        <v>7.9697106690777604</v>
      </c>
      <c r="N12" s="342">
        <f t="shared" si="5"/>
        <v>-9.1383716901940915E-2</v>
      </c>
      <c r="O12" s="342">
        <f t="shared" si="0"/>
        <v>0.10721748315339052</v>
      </c>
      <c r="P12" s="342">
        <f t="shared" si="0"/>
        <v>4.4341371980129551E-2</v>
      </c>
      <c r="Q12" s="342">
        <f t="shared" si="6"/>
        <v>0.13141097385437472</v>
      </c>
      <c r="R12" s="342">
        <f t="shared" si="6"/>
        <v>9.4247624871499625E-3</v>
      </c>
      <c r="S12" s="342">
        <f t="shared" si="1"/>
        <v>0.10268918426485829</v>
      </c>
      <c r="T12" s="342">
        <f t="shared" si="1"/>
        <v>-3.2172063574207321E-2</v>
      </c>
      <c r="U12" s="342">
        <v>7.924712443360086</v>
      </c>
      <c r="V12" s="342">
        <v>7.9856700863051371</v>
      </c>
      <c r="W12" s="342">
        <v>7.9338034249532283</v>
      </c>
      <c r="X12" s="342">
        <f t="shared" si="2"/>
        <v>6.0957642945051127E-2</v>
      </c>
      <c r="Y12" s="342">
        <f t="shared" si="2"/>
        <v>-5.186666135190876E-2</v>
      </c>
      <c r="Z12" s="342">
        <v>8.0103887399463698</v>
      </c>
      <c r="AA12" s="342">
        <v>7.9143468950749476</v>
      </c>
      <c r="AB12" s="342">
        <f t="shared" si="3"/>
        <v>-9.60418448714222E-2</v>
      </c>
      <c r="AC12" s="342">
        <v>7.8542766631467815</v>
      </c>
      <c r="AD12" s="342">
        <v>7.9102325581395299</v>
      </c>
      <c r="AE12" s="342">
        <f t="shared" si="4"/>
        <v>5.5955894992748334E-2</v>
      </c>
    </row>
    <row r="13" spans="3:31" ht="15" customHeight="1">
      <c r="C13" s="341" t="s">
        <v>489</v>
      </c>
      <c r="D13" s="342">
        <v>7.8923027166882198</v>
      </c>
      <c r="E13" s="342">
        <v>7.8009189997862789</v>
      </c>
      <c r="F13" s="342">
        <v>7.9081364829396694</v>
      </c>
      <c r="G13" s="342">
        <v>7.952477854919799</v>
      </c>
      <c r="H13" s="342">
        <v>7.7558877739094703</v>
      </c>
      <c r="I13" s="342">
        <v>7.887298747763845</v>
      </c>
      <c r="J13" s="342">
        <v>7.8967235102509949</v>
      </c>
      <c r="K13" s="342">
        <v>7.8991935483871094</v>
      </c>
      <c r="L13" s="342">
        <v>8.0018827326519677</v>
      </c>
      <c r="M13" s="342">
        <v>7.9697106690777604</v>
      </c>
      <c r="N13" s="342">
        <f t="shared" si="5"/>
        <v>-9.1383716901940915E-2</v>
      </c>
      <c r="O13" s="342">
        <f t="shared" si="0"/>
        <v>0.10721748315339052</v>
      </c>
      <c r="P13" s="342">
        <f t="shared" si="0"/>
        <v>4.4341371980129551E-2</v>
      </c>
      <c r="Q13" s="342">
        <f t="shared" si="6"/>
        <v>0.13141097385437472</v>
      </c>
      <c r="R13" s="342">
        <f t="shared" si="6"/>
        <v>9.4247624871499625E-3</v>
      </c>
      <c r="S13" s="342">
        <f t="shared" si="1"/>
        <v>0.10268918426485829</v>
      </c>
      <c r="T13" s="342">
        <f t="shared" si="1"/>
        <v>-3.2172063574207321E-2</v>
      </c>
      <c r="U13" s="342">
        <v>7.924712443360086</v>
      </c>
      <c r="V13" s="342">
        <v>7.9856700863051371</v>
      </c>
      <c r="W13" s="342">
        <v>7.9338034249532283</v>
      </c>
      <c r="X13" s="342">
        <f t="shared" si="2"/>
        <v>6.0957642945051127E-2</v>
      </c>
      <c r="Y13" s="342">
        <f t="shared" si="2"/>
        <v>-5.186666135190876E-2</v>
      </c>
      <c r="Z13" s="342">
        <v>8.0103887399463698</v>
      </c>
      <c r="AA13" s="342">
        <v>7.9143468950749476</v>
      </c>
      <c r="AB13" s="342">
        <f t="shared" si="3"/>
        <v>-9.60418448714222E-2</v>
      </c>
      <c r="AC13" s="342">
        <v>7.8542766631467815</v>
      </c>
      <c r="AD13" s="342">
        <v>7.9102325581395299</v>
      </c>
      <c r="AE13" s="342">
        <f t="shared" si="4"/>
        <v>5.5955894992748334E-2</v>
      </c>
    </row>
    <row r="14" spans="3:31" ht="15" customHeight="1">
      <c r="C14" s="343" t="s">
        <v>461</v>
      </c>
      <c r="D14" s="344">
        <f>AVERAGE(D15:D18)</f>
        <v>7.3619566965053345</v>
      </c>
      <c r="E14" s="344">
        <v>7.4176701922372343</v>
      </c>
      <c r="F14" s="344">
        <v>7.5932333129210159</v>
      </c>
      <c r="G14" s="344">
        <v>7.6441688727880877</v>
      </c>
      <c r="H14" s="344">
        <v>7.4973562002850702</v>
      </c>
      <c r="I14" s="344">
        <v>7.5579399141630823</v>
      </c>
      <c r="J14" s="344">
        <v>7.7151746198676738</v>
      </c>
      <c r="K14" s="344">
        <v>7.6245086416671892</v>
      </c>
      <c r="L14" s="344">
        <v>7.6480384207571879</v>
      </c>
      <c r="M14" s="344">
        <v>7.7610361182050189</v>
      </c>
      <c r="N14" s="344">
        <f t="shared" si="5"/>
        <v>5.5713495731899876E-2</v>
      </c>
      <c r="O14" s="344">
        <f t="shared" si="0"/>
        <v>0.17556312068378155</v>
      </c>
      <c r="P14" s="344">
        <f t="shared" si="0"/>
        <v>5.0935559867071767E-2</v>
      </c>
      <c r="Q14" s="344">
        <f t="shared" si="6"/>
        <v>6.0583713878012091E-2</v>
      </c>
      <c r="R14" s="344">
        <f t="shared" si="6"/>
        <v>0.15723470570459153</v>
      </c>
      <c r="S14" s="344">
        <f t="shared" si="1"/>
        <v>2.3529779089998648E-2</v>
      </c>
      <c r="T14" s="344">
        <f t="shared" si="1"/>
        <v>0.11299769744783106</v>
      </c>
      <c r="U14" s="344">
        <v>7.6115776967512048</v>
      </c>
      <c r="V14" s="344">
        <v>7.6443242007392378</v>
      </c>
      <c r="W14" s="344">
        <v>7.730330290010742</v>
      </c>
      <c r="X14" s="344">
        <f t="shared" si="2"/>
        <v>3.2746503988033027E-2</v>
      </c>
      <c r="Y14" s="344">
        <f t="shared" si="2"/>
        <v>8.6006089271504216E-2</v>
      </c>
      <c r="Z14" s="344">
        <v>7.6581632653061247</v>
      </c>
      <c r="AA14" s="344">
        <v>7.6826356024754263</v>
      </c>
      <c r="AB14" s="344">
        <f t="shared" si="3"/>
        <v>2.4472337169301639E-2</v>
      </c>
      <c r="AC14" s="344">
        <v>7.5385074626865576</v>
      </c>
      <c r="AD14" s="344">
        <v>7.7532950680272092</v>
      </c>
      <c r="AE14" s="344">
        <f t="shared" si="4"/>
        <v>0.21478760534065167</v>
      </c>
    </row>
    <row r="15" spans="3:31" ht="15" customHeight="1">
      <c r="C15" s="341" t="s">
        <v>490</v>
      </c>
      <c r="D15" s="342">
        <v>7.2148148148148499</v>
      </c>
      <c r="E15" s="342">
        <v>7.2661998224677173</v>
      </c>
      <c r="F15" s="342">
        <v>7.4195050232786093</v>
      </c>
      <c r="G15" s="342">
        <v>7.5262038073908313</v>
      </c>
      <c r="H15" s="342">
        <v>7.2915586819696365</v>
      </c>
      <c r="I15" s="342">
        <v>7.3647347941839021</v>
      </c>
      <c r="J15" s="342">
        <v>7.5603001608004208</v>
      </c>
      <c r="K15" s="342">
        <v>7.4376558603491363</v>
      </c>
      <c r="L15" s="342">
        <v>7.4930034982508733</v>
      </c>
      <c r="M15" s="342">
        <v>7.6037013401404021</v>
      </c>
      <c r="N15" s="342">
        <f t="shared" si="5"/>
        <v>5.1385007652867465E-2</v>
      </c>
      <c r="O15" s="342">
        <f t="shared" si="0"/>
        <v>0.15330520081089194</v>
      </c>
      <c r="P15" s="342">
        <f t="shared" si="0"/>
        <v>0.106698784112222</v>
      </c>
      <c r="Q15" s="342">
        <f t="shared" si="6"/>
        <v>7.3176112214265565E-2</v>
      </c>
      <c r="R15" s="342">
        <f t="shared" si="6"/>
        <v>0.19556536661651869</v>
      </c>
      <c r="S15" s="342">
        <f t="shared" si="1"/>
        <v>5.5347637901737023E-2</v>
      </c>
      <c r="T15" s="342">
        <f t="shared" si="1"/>
        <v>0.1106978418895288</v>
      </c>
      <c r="U15" s="342">
        <v>7.4515072083879517</v>
      </c>
      <c r="V15" s="342">
        <v>7.5348410757946347</v>
      </c>
      <c r="W15" s="342">
        <v>7.6000546373446261</v>
      </c>
      <c r="X15" s="342">
        <f t="shared" si="2"/>
        <v>8.3333867406683027E-2</v>
      </c>
      <c r="Y15" s="342">
        <f t="shared" si="2"/>
        <v>6.5213561549991361E-2</v>
      </c>
      <c r="Z15" s="342">
        <v>7.6172049888071678</v>
      </c>
      <c r="AA15" s="342">
        <v>7.5895851721094338</v>
      </c>
      <c r="AB15" s="342">
        <f t="shared" si="3"/>
        <v>-2.7619816697733945E-2</v>
      </c>
      <c r="AC15" s="342">
        <v>7.3448441247002378</v>
      </c>
      <c r="AD15" s="342">
        <v>7.578001752848377</v>
      </c>
      <c r="AE15" s="345">
        <f t="shared" si="4"/>
        <v>0.23315762814813912</v>
      </c>
    </row>
    <row r="16" spans="3:31" ht="15" customHeight="1">
      <c r="C16" s="341" t="s">
        <v>491</v>
      </c>
      <c r="D16" s="342">
        <v>7.5288367546431996</v>
      </c>
      <c r="E16" s="342">
        <v>7.5508947469693863</v>
      </c>
      <c r="F16" s="342">
        <v>7.7619682462731863</v>
      </c>
      <c r="G16" s="342">
        <v>7.8075355293599147</v>
      </c>
      <c r="H16" s="342">
        <v>7.7309846431797702</v>
      </c>
      <c r="I16" s="342">
        <v>7.7319692058346705</v>
      </c>
      <c r="J16" s="342">
        <v>7.9584905660377183</v>
      </c>
      <c r="K16" s="342">
        <v>7.8521439132577626</v>
      </c>
      <c r="L16" s="342">
        <v>7.8413758970551708</v>
      </c>
      <c r="M16" s="342">
        <v>8.0012264922322167</v>
      </c>
      <c r="N16" s="342">
        <f t="shared" si="5"/>
        <v>2.2057992326186771E-2</v>
      </c>
      <c r="O16" s="342">
        <f t="shared" si="0"/>
        <v>0.21107349930379993</v>
      </c>
      <c r="P16" s="342">
        <f t="shared" si="0"/>
        <v>4.5567283086728416E-2</v>
      </c>
      <c r="Q16" s="342">
        <f t="shared" si="6"/>
        <v>9.845626549003228E-4</v>
      </c>
      <c r="R16" s="342">
        <f t="shared" si="6"/>
        <v>0.22652136020304781</v>
      </c>
      <c r="S16" s="342">
        <f t="shared" si="1"/>
        <v>-1.0768016202591824E-2</v>
      </c>
      <c r="T16" s="342">
        <f t="shared" si="1"/>
        <v>0.15985059517704592</v>
      </c>
      <c r="U16" s="342">
        <v>7.7896272285251378</v>
      </c>
      <c r="V16" s="342">
        <v>7.788940927632563</v>
      </c>
      <c r="W16" s="342">
        <v>7.9280528052805295</v>
      </c>
      <c r="X16" s="342">
        <f t="shared" si="2"/>
        <v>-6.8630089257482041E-4</v>
      </c>
      <c r="Y16" s="342">
        <f t="shared" si="2"/>
        <v>0.13911187764796651</v>
      </c>
      <c r="Z16" s="342">
        <v>7.740132617619186</v>
      </c>
      <c r="AA16" s="342">
        <v>7.8239861949957001</v>
      </c>
      <c r="AB16" s="342">
        <f t="shared" si="3"/>
        <v>8.385357737651411E-2</v>
      </c>
      <c r="AC16" s="342">
        <v>7.7471698113207523</v>
      </c>
      <c r="AD16" s="342">
        <v>8.0365296803653052</v>
      </c>
      <c r="AE16" s="345">
        <f t="shared" si="4"/>
        <v>0.28935986904455291</v>
      </c>
    </row>
    <row r="17" spans="3:31" ht="15" customHeight="1">
      <c r="C17" s="341" t="s">
        <v>492</v>
      </c>
      <c r="D17" s="342">
        <v>7.3401999394123001</v>
      </c>
      <c r="E17" s="342">
        <v>7.4033830845771211</v>
      </c>
      <c r="F17" s="342">
        <v>7.5660494594258791</v>
      </c>
      <c r="G17" s="342">
        <v>7.5725096001807399</v>
      </c>
      <c r="H17" s="342">
        <v>7.4657534246575308</v>
      </c>
      <c r="I17" s="342">
        <v>7.5066280033140282</v>
      </c>
      <c r="J17" s="342">
        <v>7.6807336182336163</v>
      </c>
      <c r="K17" s="342">
        <v>7.5943132774815805</v>
      </c>
      <c r="L17" s="342">
        <v>7.5695882798686549</v>
      </c>
      <c r="M17" s="342">
        <v>7.7455121436114123</v>
      </c>
      <c r="N17" s="342">
        <f t="shared" si="5"/>
        <v>6.3183145164821042E-2</v>
      </c>
      <c r="O17" s="342">
        <f t="shared" si="0"/>
        <v>0.16266637484875801</v>
      </c>
      <c r="P17" s="342">
        <f t="shared" si="0"/>
        <v>6.4601407548607881E-3</v>
      </c>
      <c r="Q17" s="342">
        <f t="shared" si="6"/>
        <v>4.0874578656497462E-2</v>
      </c>
      <c r="R17" s="342">
        <f t="shared" si="6"/>
        <v>0.17410561491958809</v>
      </c>
      <c r="S17" s="342">
        <f t="shared" si="1"/>
        <v>-2.472499761292557E-2</v>
      </c>
      <c r="T17" s="342">
        <f t="shared" si="1"/>
        <v>0.17592386374275737</v>
      </c>
      <c r="U17" s="342">
        <v>7.5811013142571877</v>
      </c>
      <c r="V17" s="342">
        <v>7.5654853620955436</v>
      </c>
      <c r="W17" s="342">
        <v>7.7150027129680048</v>
      </c>
      <c r="X17" s="342">
        <f t="shared" si="2"/>
        <v>-1.5615952161644131E-2</v>
      </c>
      <c r="Y17" s="342">
        <f t="shared" si="2"/>
        <v>0.14951735087246121</v>
      </c>
      <c r="Z17" s="342">
        <v>7.5719806763285078</v>
      </c>
      <c r="AA17" s="342">
        <v>7.6731277533039535</v>
      </c>
      <c r="AB17" s="342">
        <f t="shared" si="3"/>
        <v>0.10114707697544567</v>
      </c>
      <c r="AC17" s="342">
        <v>7.4730451675570739</v>
      </c>
      <c r="AD17" s="342">
        <v>7.75236864771749</v>
      </c>
      <c r="AE17" s="345">
        <f t="shared" si="4"/>
        <v>0.27932348016041608</v>
      </c>
    </row>
    <row r="18" spans="3:31" ht="15" customHeight="1">
      <c r="C18" s="341" t="s">
        <v>493</v>
      </c>
      <c r="D18" s="342">
        <v>7.3639752771509901</v>
      </c>
      <c r="E18" s="342">
        <v>7.446118192352249</v>
      </c>
      <c r="F18" s="342">
        <v>7.6230487804878271</v>
      </c>
      <c r="G18" s="342">
        <v>7.6668882978723634</v>
      </c>
      <c r="H18" s="342">
        <v>7.4949844975378346</v>
      </c>
      <c r="I18" s="342">
        <v>7.6253807106598837</v>
      </c>
      <c r="J18" s="342">
        <v>7.6531671858774537</v>
      </c>
      <c r="K18" s="342">
        <v>7.6106965174129391</v>
      </c>
      <c r="L18" s="342">
        <v>7.6851897792111155</v>
      </c>
      <c r="M18" s="342">
        <v>7.6865610207861677</v>
      </c>
      <c r="N18" s="342">
        <f t="shared" si="5"/>
        <v>8.2142915201258937E-2</v>
      </c>
      <c r="O18" s="342">
        <f t="shared" si="0"/>
        <v>0.17693058813557805</v>
      </c>
      <c r="P18" s="342">
        <f t="shared" si="0"/>
        <v>4.3839517384536286E-2</v>
      </c>
      <c r="Q18" s="342">
        <f t="shared" si="6"/>
        <v>0.13039621312204908</v>
      </c>
      <c r="R18" s="342">
        <f t="shared" si="6"/>
        <v>2.778647521757005E-2</v>
      </c>
      <c r="S18" s="342">
        <f t="shared" si="1"/>
        <v>7.4493261798176391E-2</v>
      </c>
      <c r="T18" s="342">
        <f t="shared" si="1"/>
        <v>1.3712415750521956E-3</v>
      </c>
      <c r="U18" s="342">
        <v>7.6216525146962857</v>
      </c>
      <c r="V18" s="342">
        <v>7.6854324734446209</v>
      </c>
      <c r="W18" s="342">
        <v>7.673046251993596</v>
      </c>
      <c r="X18" s="342">
        <f t="shared" si="2"/>
        <v>6.3779958748335197E-2</v>
      </c>
      <c r="Y18" s="342">
        <f t="shared" si="2"/>
        <v>-1.2386221451024859E-2</v>
      </c>
      <c r="Z18" s="342">
        <v>7.701430842607297</v>
      </c>
      <c r="AA18" s="342">
        <v>7.641285466126237</v>
      </c>
      <c r="AB18" s="342">
        <f t="shared" si="3"/>
        <v>-6.0145376481059998E-2</v>
      </c>
      <c r="AC18" s="342">
        <v>7.5840833728090908</v>
      </c>
      <c r="AD18" s="342">
        <v>7.6363256784968732</v>
      </c>
      <c r="AE18" s="342">
        <f t="shared" si="4"/>
        <v>5.224230568778232E-2</v>
      </c>
    </row>
    <row r="19" spans="3:31" ht="15" customHeight="1">
      <c r="C19" s="343" t="s">
        <v>458</v>
      </c>
      <c r="D19" s="344">
        <f>AVERAGE(D20:D24)</f>
        <v>7.7810323397561856</v>
      </c>
      <c r="E19" s="344">
        <v>7.7366088631984553</v>
      </c>
      <c r="F19" s="344">
        <v>7.9475650397763724</v>
      </c>
      <c r="G19" s="344">
        <v>7.9550119533457435</v>
      </c>
      <c r="H19" s="344">
        <v>7.4914535195024357</v>
      </c>
      <c r="I19" s="344">
        <v>7.8905610621078415</v>
      </c>
      <c r="J19" s="344">
        <v>7.9906394453004745</v>
      </c>
      <c r="K19" s="344">
        <v>7.696568600189079</v>
      </c>
      <c r="L19" s="344">
        <v>7.7231363887354973</v>
      </c>
      <c r="M19" s="344">
        <v>7.9727451788740771</v>
      </c>
      <c r="N19" s="344">
        <f t="shared" si="5"/>
        <v>-4.4423476557730268E-2</v>
      </c>
      <c r="O19" s="344">
        <f t="shared" si="0"/>
        <v>0.2109561765779171</v>
      </c>
      <c r="P19" s="344">
        <f t="shared" si="0"/>
        <v>7.4469135693711053E-3</v>
      </c>
      <c r="Q19" s="344">
        <f t="shared" si="6"/>
        <v>0.39910754260540582</v>
      </c>
      <c r="R19" s="344">
        <f t="shared" si="6"/>
        <v>0.10007838319263307</v>
      </c>
      <c r="S19" s="344">
        <f t="shared" si="1"/>
        <v>2.6567788546418392E-2</v>
      </c>
      <c r="T19" s="344">
        <f t="shared" si="1"/>
        <v>0.24960879013857973</v>
      </c>
      <c r="U19" s="344">
        <v>7.8599555300530541</v>
      </c>
      <c r="V19" s="344">
        <v>7.8939519195793766</v>
      </c>
      <c r="W19" s="344">
        <v>8.0711779884607662</v>
      </c>
      <c r="X19" s="344">
        <f t="shared" si="2"/>
        <v>3.3996389526322446E-2</v>
      </c>
      <c r="Y19" s="344">
        <f t="shared" si="2"/>
        <v>0.17722606888138959</v>
      </c>
      <c r="Z19" s="344">
        <v>8.0834342618759152</v>
      </c>
      <c r="AA19" s="344">
        <v>8.247297379832661</v>
      </c>
      <c r="AB19" s="344">
        <f t="shared" si="3"/>
        <v>0.1638631179567458</v>
      </c>
      <c r="AC19" s="344">
        <v>7.6401376640137597</v>
      </c>
      <c r="AD19" s="344">
        <v>7.939416959453049</v>
      </c>
      <c r="AE19" s="344">
        <f t="shared" si="4"/>
        <v>0.29927929543928933</v>
      </c>
    </row>
    <row r="20" spans="3:31" ht="15" customHeight="1">
      <c r="C20" s="341" t="s">
        <v>494</v>
      </c>
      <c r="D20" s="342">
        <v>7.7351667170343701</v>
      </c>
      <c r="E20" s="342">
        <v>7.749427803761586</v>
      </c>
      <c r="F20" s="342">
        <v>8.1230033957992749</v>
      </c>
      <c r="G20" s="342">
        <v>8.1939435182034792</v>
      </c>
      <c r="H20" s="342">
        <v>7.9031650339110717</v>
      </c>
      <c r="I20" s="342">
        <v>8.1163475699558365</v>
      </c>
      <c r="J20" s="342">
        <v>8.2989636395572965</v>
      </c>
      <c r="K20" s="342">
        <v>8.122595537317272</v>
      </c>
      <c r="L20" s="342">
        <v>8.1464853771164787</v>
      </c>
      <c r="M20" s="342">
        <v>8.3113286130778263</v>
      </c>
      <c r="N20" s="342">
        <f t="shared" si="5"/>
        <v>1.4261086727215933E-2</v>
      </c>
      <c r="O20" s="342">
        <f t="shared" si="0"/>
        <v>0.37357559203768886</v>
      </c>
      <c r="P20" s="342">
        <f t="shared" si="0"/>
        <v>7.0940122404204331E-2</v>
      </c>
      <c r="Q20" s="342">
        <f t="shared" si="6"/>
        <v>0.21318253604476478</v>
      </c>
      <c r="R20" s="342">
        <f t="shared" si="6"/>
        <v>0.18261606960146004</v>
      </c>
      <c r="S20" s="342">
        <f t="shared" si="1"/>
        <v>2.3889839799206669E-2</v>
      </c>
      <c r="T20" s="342">
        <f t="shared" si="1"/>
        <v>0.16484323596134765</v>
      </c>
      <c r="U20" s="342">
        <v>8.1210030292830488</v>
      </c>
      <c r="V20" s="342">
        <v>8.1772210984907652</v>
      </c>
      <c r="W20" s="342">
        <v>8.3024004291269602</v>
      </c>
      <c r="X20" s="342">
        <f t="shared" si="2"/>
        <v>5.6218069207716326E-2</v>
      </c>
      <c r="Y20" s="342">
        <f t="shared" si="2"/>
        <v>0.12517933063619502</v>
      </c>
      <c r="Z20" s="342">
        <v>8.2277259568993255</v>
      </c>
      <c r="AA20" s="342">
        <v>8.2655613728912041</v>
      </c>
      <c r="AB20" s="342">
        <f t="shared" si="3"/>
        <v>3.7835415991878563E-2</v>
      </c>
      <c r="AC20" s="342">
        <v>8.1001974333662599</v>
      </c>
      <c r="AD20" s="342">
        <v>8.3384159254552941</v>
      </c>
      <c r="AE20" s="342">
        <f t="shared" si="4"/>
        <v>0.23821849208903423</v>
      </c>
    </row>
    <row r="21" spans="3:31" ht="15" customHeight="1">
      <c r="C21" s="341" t="s">
        <v>495</v>
      </c>
      <c r="D21" s="342">
        <v>8.25172744721689</v>
      </c>
      <c r="E21" s="342">
        <v>8.0056985468704944</v>
      </c>
      <c r="F21" s="342">
        <v>8.3631636231708573</v>
      </c>
      <c r="G21" s="342">
        <v>8.2529148959354757</v>
      </c>
      <c r="H21" s="342">
        <v>7.5591455753006738</v>
      </c>
      <c r="I21" s="342">
        <v>8.2620245522238047</v>
      </c>
      <c r="J21" s="342">
        <v>8.2420554428667678</v>
      </c>
      <c r="K21" s="342">
        <v>7.9874507874015661</v>
      </c>
      <c r="L21" s="342">
        <v>7.9480423540999956</v>
      </c>
      <c r="M21" s="342">
        <v>8.26104580462097</v>
      </c>
      <c r="N21" s="342">
        <f t="shared" si="5"/>
        <v>-0.24602890034639557</v>
      </c>
      <c r="O21" s="342">
        <f t="shared" si="0"/>
        <v>0.35746507630036284</v>
      </c>
      <c r="P21" s="342">
        <f t="shared" si="0"/>
        <v>-0.11024872723538159</v>
      </c>
      <c r="Q21" s="342">
        <f t="shared" si="6"/>
        <v>0.70287897692313095</v>
      </c>
      <c r="R21" s="342">
        <f t="shared" si="6"/>
        <v>-1.9969109357036885E-2</v>
      </c>
      <c r="S21" s="342">
        <f t="shared" si="1"/>
        <v>-3.9408433301570511E-2</v>
      </c>
      <c r="T21" s="342">
        <f t="shared" si="1"/>
        <v>0.31300345052097445</v>
      </c>
      <c r="U21" s="342">
        <v>8.2280758631868789</v>
      </c>
      <c r="V21" s="342">
        <v>8.1907262905162348</v>
      </c>
      <c r="W21" s="342">
        <v>8.3965968586387181</v>
      </c>
      <c r="X21" s="342">
        <f t="shared" si="2"/>
        <v>-3.7349572670644093E-2</v>
      </c>
      <c r="Y21" s="342">
        <f t="shared" si="2"/>
        <v>0.20587056812248328</v>
      </c>
      <c r="Z21" s="342">
        <v>8.441139636819031</v>
      </c>
      <c r="AA21" s="342">
        <v>8.7124892826521911</v>
      </c>
      <c r="AB21" s="342">
        <f t="shared" si="3"/>
        <v>0.27134964583316012</v>
      </c>
      <c r="AC21" s="342">
        <v>7.8451764705882381</v>
      </c>
      <c r="AD21" s="342">
        <v>8.2300776460972447</v>
      </c>
      <c r="AE21" s="342">
        <f t="shared" si="4"/>
        <v>0.3849011755090066</v>
      </c>
    </row>
    <row r="22" spans="3:31" ht="15" customHeight="1">
      <c r="C22" s="341" t="s">
        <v>496</v>
      </c>
      <c r="D22" s="342">
        <v>8.5549884437596493</v>
      </c>
      <c r="E22" s="342">
        <v>8.3708250071367409</v>
      </c>
      <c r="F22" s="342">
        <v>8.5504609412906714</v>
      </c>
      <c r="G22" s="342">
        <v>8.6057092857924253</v>
      </c>
      <c r="H22" s="342">
        <v>7.8591701095742534</v>
      </c>
      <c r="I22" s="342">
        <v>8.5796075257940618</v>
      </c>
      <c r="J22" s="342">
        <v>8.4667119565217579</v>
      </c>
      <c r="K22" s="342">
        <v>8.1438778024143499</v>
      </c>
      <c r="L22" s="342">
        <v>8.3372064276885105</v>
      </c>
      <c r="M22" s="342">
        <v>8.3936624009750105</v>
      </c>
      <c r="N22" s="342">
        <f t="shared" si="5"/>
        <v>-0.18416343662290835</v>
      </c>
      <c r="O22" s="342">
        <f t="shared" si="0"/>
        <v>0.17963593415393042</v>
      </c>
      <c r="P22" s="342">
        <f t="shared" si="0"/>
        <v>5.5248344501753976E-2</v>
      </c>
      <c r="Q22" s="342">
        <f t="shared" si="6"/>
        <v>0.72043741621980839</v>
      </c>
      <c r="R22" s="342">
        <f t="shared" si="6"/>
        <v>-0.11289556927230393</v>
      </c>
      <c r="S22" s="342">
        <f t="shared" ref="S22:T63" si="7">L22-K22</f>
        <v>0.19332862527416061</v>
      </c>
      <c r="T22" s="342">
        <f t="shared" si="7"/>
        <v>5.6455973286499983E-2</v>
      </c>
      <c r="U22" s="342">
        <v>8.4023716699155226</v>
      </c>
      <c r="V22" s="342">
        <v>8.5395390872119332</v>
      </c>
      <c r="W22" s="342">
        <v>8.5906172192373358</v>
      </c>
      <c r="X22" s="342">
        <f t="shared" si="2"/>
        <v>0.13716741729641058</v>
      </c>
      <c r="Y22" s="342">
        <f t="shared" si="2"/>
        <v>5.1078132025402567E-2</v>
      </c>
      <c r="Z22" s="342">
        <v>8.7588697017268409</v>
      </c>
      <c r="AA22" s="342">
        <v>8.9577866514546507</v>
      </c>
      <c r="AB22" s="342">
        <f t="shared" si="3"/>
        <v>0.19891694972780982</v>
      </c>
      <c r="AC22" s="342">
        <v>8.2683042040623675</v>
      </c>
      <c r="AD22" s="342">
        <v>8.2617477328936584</v>
      </c>
      <c r="AE22" s="342">
        <f t="shared" si="4"/>
        <v>-6.5564711687091659E-3</v>
      </c>
    </row>
    <row r="23" spans="3:31" ht="15" customHeight="1">
      <c r="C23" s="341" t="s">
        <v>497</v>
      </c>
      <c r="D23" s="342">
        <v>7.3137311703360401</v>
      </c>
      <c r="E23" s="342">
        <v>7.2238596491227991</v>
      </c>
      <c r="F23" s="342">
        <v>7.2656091798852502</v>
      </c>
      <c r="G23" s="342">
        <v>7.3356895773800632</v>
      </c>
      <c r="H23" s="342">
        <v>6.7792651666191936</v>
      </c>
      <c r="I23" s="342">
        <v>7.1162860576922995</v>
      </c>
      <c r="J23" s="342">
        <v>7.3097554562187828</v>
      </c>
      <c r="K23" s="342">
        <v>6.8175477239353803</v>
      </c>
      <c r="L23" s="342">
        <v>6.9326888650196867</v>
      </c>
      <c r="M23" s="342">
        <v>7.2901023890785002</v>
      </c>
      <c r="N23" s="342">
        <f t="shared" si="5"/>
        <v>-8.9871521213241046E-2</v>
      </c>
      <c r="O23" s="342">
        <f t="shared" si="0"/>
        <v>4.1749530762451137E-2</v>
      </c>
      <c r="P23" s="342">
        <f t="shared" si="0"/>
        <v>7.0080397494812985E-2</v>
      </c>
      <c r="Q23" s="342">
        <f t="shared" si="6"/>
        <v>0.33702089107310584</v>
      </c>
      <c r="R23" s="342">
        <f t="shared" si="6"/>
        <v>0.19346939852648326</v>
      </c>
      <c r="S23" s="342">
        <f t="shared" si="7"/>
        <v>0.1151411410843064</v>
      </c>
      <c r="T23" s="342">
        <f t="shared" si="7"/>
        <v>0.35741352405881344</v>
      </c>
      <c r="U23" s="342">
        <v>7.1738937069157052</v>
      </c>
      <c r="V23" s="342">
        <v>7.2582943211886759</v>
      </c>
      <c r="W23" s="342">
        <v>7.51119748287989</v>
      </c>
      <c r="X23" s="342">
        <f t="shared" si="2"/>
        <v>8.4400614272970742E-2</v>
      </c>
      <c r="Y23" s="342">
        <f t="shared" si="2"/>
        <v>0.25290316169121407</v>
      </c>
      <c r="Z23" s="342">
        <v>7.6080557707203713</v>
      </c>
      <c r="AA23" s="342">
        <v>7.8177619893428032</v>
      </c>
      <c r="AB23" s="342">
        <f t="shared" si="3"/>
        <v>0.20970621862243188</v>
      </c>
      <c r="AC23" s="342">
        <v>6.7432134996331614</v>
      </c>
      <c r="AD23" s="342">
        <v>7.0991620111731795</v>
      </c>
      <c r="AE23" s="342">
        <f t="shared" si="4"/>
        <v>0.35594851154001805</v>
      </c>
    </row>
    <row r="24" spans="3:31" ht="15" customHeight="1">
      <c r="C24" s="341" t="s">
        <v>498</v>
      </c>
      <c r="D24" s="342">
        <v>7.0495479204339802</v>
      </c>
      <c r="E24" s="342">
        <v>7.0336549776417892</v>
      </c>
      <c r="F24" s="342">
        <v>7.1026694045174574</v>
      </c>
      <c r="G24" s="342">
        <v>7.0799999999999885</v>
      </c>
      <c r="H24" s="342">
        <v>7.0034706154558037</v>
      </c>
      <c r="I24" s="342">
        <v>6.9537615596101086</v>
      </c>
      <c r="J24" s="342">
        <v>7.2489270386266096</v>
      </c>
      <c r="K24" s="342">
        <v>6.996599690880986</v>
      </c>
      <c r="L24" s="342">
        <v>6.8659824932085813</v>
      </c>
      <c r="M24" s="342">
        <v>7.2332236009116126</v>
      </c>
      <c r="N24" s="342">
        <f t="shared" si="5"/>
        <v>-1.5892942792191E-2</v>
      </c>
      <c r="O24" s="342">
        <f t="shared" si="0"/>
        <v>6.9014426875668278E-2</v>
      </c>
      <c r="P24" s="342">
        <f t="shared" si="0"/>
        <v>-2.2669404517468905E-2</v>
      </c>
      <c r="Q24" s="342">
        <f t="shared" si="6"/>
        <v>-4.9709055845695183E-2</v>
      </c>
      <c r="R24" s="342">
        <f t="shared" si="6"/>
        <v>0.29516547901650103</v>
      </c>
      <c r="S24" s="342">
        <f t="shared" si="7"/>
        <v>-0.13061719767240465</v>
      </c>
      <c r="T24" s="342">
        <f t="shared" si="7"/>
        <v>0.36724110770303131</v>
      </c>
      <c r="U24" s="342">
        <v>7.0638671875000068</v>
      </c>
      <c r="V24" s="342">
        <v>7.0076813147552643</v>
      </c>
      <c r="W24" s="342">
        <v>7.2616352201257754</v>
      </c>
      <c r="X24" s="342">
        <f t="shared" si="2"/>
        <v>-5.6185872744742404E-2</v>
      </c>
      <c r="Y24" s="342">
        <f t="shared" si="2"/>
        <v>0.2539539053705111</v>
      </c>
      <c r="Z24" s="342">
        <v>7.1826647564469921</v>
      </c>
      <c r="AA24" s="342">
        <v>7.2930979133226375</v>
      </c>
      <c r="AB24" s="342">
        <f t="shared" si="3"/>
        <v>0.11043315687564537</v>
      </c>
      <c r="AC24" s="342">
        <v>6.7552489502099595</v>
      </c>
      <c r="AD24" s="342">
        <v>7.2788203753351057</v>
      </c>
      <c r="AE24" s="342">
        <f t="shared" si="4"/>
        <v>0.52357142512514621</v>
      </c>
    </row>
    <row r="25" spans="3:31" ht="15" customHeight="1">
      <c r="C25" s="343" t="s">
        <v>464</v>
      </c>
      <c r="D25" s="344">
        <v>7.4879295732290903</v>
      </c>
      <c r="E25" s="344">
        <v>7.3597071583514335</v>
      </c>
      <c r="F25" s="344">
        <v>7.3878924544666145</v>
      </c>
      <c r="G25" s="344">
        <v>7.5395796134448334</v>
      </c>
      <c r="H25" s="344">
        <v>7.3350149284464212</v>
      </c>
      <c r="I25" s="344">
        <v>7.4343293954134877</v>
      </c>
      <c r="J25" s="344">
        <v>7.5905288390978871</v>
      </c>
      <c r="K25" s="344">
        <v>7.3499115670321986</v>
      </c>
      <c r="L25" s="344">
        <v>7.4900817632421051</v>
      </c>
      <c r="M25" s="344">
        <v>7.6202516827626541</v>
      </c>
      <c r="N25" s="344">
        <f t="shared" si="5"/>
        <v>-0.12822241487765673</v>
      </c>
      <c r="O25" s="344">
        <f t="shared" si="0"/>
        <v>2.8185296115180947E-2</v>
      </c>
      <c r="P25" s="344">
        <f t="shared" si="0"/>
        <v>0.15168715897821894</v>
      </c>
      <c r="Q25" s="344">
        <f t="shared" si="6"/>
        <v>9.9314466967066473E-2</v>
      </c>
      <c r="R25" s="344">
        <f t="shared" si="6"/>
        <v>0.15619944368439942</v>
      </c>
      <c r="S25" s="344">
        <f t="shared" si="7"/>
        <v>0.14017019620990645</v>
      </c>
      <c r="T25" s="344">
        <f t="shared" si="7"/>
        <v>0.13016991952054902</v>
      </c>
      <c r="U25" s="344">
        <v>7.3761774395619826</v>
      </c>
      <c r="V25" s="344">
        <v>7.5269682751495708</v>
      </c>
      <c r="W25" s="344">
        <v>7.6467256769934631</v>
      </c>
      <c r="X25" s="344">
        <f t="shared" si="2"/>
        <v>0.15079083558758821</v>
      </c>
      <c r="Y25" s="344">
        <f t="shared" si="2"/>
        <v>0.11975740184389227</v>
      </c>
      <c r="Z25" s="344">
        <v>7.5888670127080582</v>
      </c>
      <c r="AA25" s="344">
        <v>7.6805060006487142</v>
      </c>
      <c r="AB25" s="344">
        <f t="shared" si="3"/>
        <v>9.1638987940656058E-2</v>
      </c>
      <c r="AC25" s="344">
        <v>7.4224324324324309</v>
      </c>
      <c r="AD25" s="344">
        <v>7.613271494826984</v>
      </c>
      <c r="AE25" s="346">
        <f t="shared" si="4"/>
        <v>0.19083906239455306</v>
      </c>
    </row>
    <row r="26" spans="3:31" ht="15" customHeight="1">
      <c r="C26" s="341" t="s">
        <v>499</v>
      </c>
      <c r="D26" s="342">
        <v>7.5259608178995601</v>
      </c>
      <c r="E26" s="342">
        <v>7.4301189464740638</v>
      </c>
      <c r="F26" s="342">
        <v>7.4592704333516346</v>
      </c>
      <c r="G26" s="342">
        <v>7.5100853854720881</v>
      </c>
      <c r="H26" s="342">
        <v>7.4579552329098702</v>
      </c>
      <c r="I26" s="342">
        <v>7.445662100456615</v>
      </c>
      <c r="J26" s="342">
        <v>7.5379005948954223</v>
      </c>
      <c r="K26" s="342">
        <v>7.4747559274755906</v>
      </c>
      <c r="L26" s="342">
        <v>7.4789088863891955</v>
      </c>
      <c r="M26" s="342">
        <v>7.5551732048635039</v>
      </c>
      <c r="N26" s="342">
        <f t="shared" si="5"/>
        <v>-9.5841871425496272E-2</v>
      </c>
      <c r="O26" s="342">
        <f t="shared" si="0"/>
        <v>2.9151486877570854E-2</v>
      </c>
      <c r="P26" s="342">
        <f t="shared" si="0"/>
        <v>5.0814952120453505E-2</v>
      </c>
      <c r="Q26" s="342">
        <f t="shared" si="6"/>
        <v>-1.229313245325514E-2</v>
      </c>
      <c r="R26" s="342">
        <f t="shared" si="6"/>
        <v>9.2238494438807273E-2</v>
      </c>
      <c r="S26" s="342">
        <f t="shared" si="7"/>
        <v>4.1529589136048983E-3</v>
      </c>
      <c r="T26" s="342">
        <f t="shared" si="7"/>
        <v>7.6264318474308368E-2</v>
      </c>
      <c r="U26" s="342">
        <v>7.4565816045529676</v>
      </c>
      <c r="V26" s="342">
        <v>7.4999148356327643</v>
      </c>
      <c r="W26" s="342">
        <v>7.6027174715699317</v>
      </c>
      <c r="X26" s="342">
        <f t="shared" si="2"/>
        <v>4.3333231079796697E-2</v>
      </c>
      <c r="Y26" s="342">
        <f t="shared" si="2"/>
        <v>0.10280263593716743</v>
      </c>
      <c r="Z26" s="342">
        <v>7.5493257629524431</v>
      </c>
      <c r="AA26" s="342">
        <v>7.6649501126488522</v>
      </c>
      <c r="AB26" s="342">
        <f t="shared" si="3"/>
        <v>0.11562434969640911</v>
      </c>
      <c r="AC26" s="342">
        <v>7.4227902023429175</v>
      </c>
      <c r="AD26" s="342">
        <v>7.5534386617100182</v>
      </c>
      <c r="AE26" s="342">
        <f t="shared" si="4"/>
        <v>0.13064845936710068</v>
      </c>
    </row>
    <row r="27" spans="3:31" ht="15" customHeight="1">
      <c r="C27" s="341" t="s">
        <v>500</v>
      </c>
      <c r="D27" s="342">
        <v>7.3292332452005997</v>
      </c>
      <c r="E27" s="342">
        <v>7.2451553720903581</v>
      </c>
      <c r="F27" s="342">
        <v>7.2520935604966752</v>
      </c>
      <c r="G27" s="342">
        <v>7.3520574787720419</v>
      </c>
      <c r="H27" s="342">
        <v>7.2388222464558307</v>
      </c>
      <c r="I27" s="342">
        <v>7.2512088974854922</v>
      </c>
      <c r="J27" s="342">
        <v>7.4254358974358956</v>
      </c>
      <c r="K27" s="342">
        <v>7.2284023668639028</v>
      </c>
      <c r="L27" s="342">
        <v>7.2900355871886058</v>
      </c>
      <c r="M27" s="342">
        <v>7.4625766871165498</v>
      </c>
      <c r="N27" s="342">
        <f t="shared" si="5"/>
        <v>-8.4077873110241619E-2</v>
      </c>
      <c r="O27" s="342">
        <f t="shared" si="0"/>
        <v>6.9381884063171029E-3</v>
      </c>
      <c r="P27" s="342">
        <f t="shared" si="0"/>
        <v>9.9963918275366659E-2</v>
      </c>
      <c r="Q27" s="342">
        <f t="shared" si="6"/>
        <v>1.2386651029661522E-2</v>
      </c>
      <c r="R27" s="342">
        <f t="shared" si="6"/>
        <v>0.17422699995040336</v>
      </c>
      <c r="S27" s="342">
        <f t="shared" si="7"/>
        <v>6.1633220324702975E-2</v>
      </c>
      <c r="T27" s="342">
        <f t="shared" si="7"/>
        <v>0.17254109992794397</v>
      </c>
      <c r="U27" s="342">
        <v>7.2512058653289557</v>
      </c>
      <c r="V27" s="342">
        <v>7.3311816388739421</v>
      </c>
      <c r="W27" s="342">
        <v>7.4846021572612198</v>
      </c>
      <c r="X27" s="342">
        <f t="shared" si="2"/>
        <v>7.9975773544986417E-2</v>
      </c>
      <c r="Y27" s="342">
        <f t="shared" si="2"/>
        <v>0.15342051838727766</v>
      </c>
      <c r="Z27" s="342">
        <v>7.3841576794347361</v>
      </c>
      <c r="AA27" s="342">
        <v>7.5204697986577091</v>
      </c>
      <c r="AB27" s="342">
        <f t="shared" si="3"/>
        <v>0.13631211922297304</v>
      </c>
      <c r="AC27" s="342">
        <v>7.2386877828054272</v>
      </c>
      <c r="AD27" s="342">
        <v>7.4646970455683466</v>
      </c>
      <c r="AE27" s="342">
        <f t="shared" si="4"/>
        <v>0.22600926276291933</v>
      </c>
    </row>
    <row r="28" spans="3:31" ht="15" customHeight="1">
      <c r="C28" s="341" t="s">
        <v>501</v>
      </c>
      <c r="D28" s="342">
        <v>7.8253096392030201</v>
      </c>
      <c r="E28" s="342">
        <v>7.812154108131109</v>
      </c>
      <c r="F28" s="342">
        <v>7.8688703728998668</v>
      </c>
      <c r="G28" s="342">
        <v>7.9512345679012437</v>
      </c>
      <c r="H28" s="342">
        <v>7.8131445904954413</v>
      </c>
      <c r="I28" s="342">
        <v>7.8669253595069817</v>
      </c>
      <c r="J28" s="342">
        <v>7.9362811353543199</v>
      </c>
      <c r="K28" s="342">
        <v>7.840769659788057</v>
      </c>
      <c r="L28" s="342">
        <v>7.9121678321678299</v>
      </c>
      <c r="M28" s="342">
        <v>7.9593196966214705</v>
      </c>
      <c r="N28" s="342">
        <f t="shared" si="5"/>
        <v>-1.3155531071911142E-2</v>
      </c>
      <c r="O28" s="342">
        <f t="shared" si="0"/>
        <v>5.6716264768757796E-2</v>
      </c>
      <c r="P28" s="342">
        <f t="shared" si="0"/>
        <v>8.2364195001376928E-2</v>
      </c>
      <c r="Q28" s="342">
        <f t="shared" si="6"/>
        <v>5.3780769011540386E-2</v>
      </c>
      <c r="R28" s="342">
        <f t="shared" si="6"/>
        <v>6.9355775847338208E-2</v>
      </c>
      <c r="S28" s="342">
        <f t="shared" si="7"/>
        <v>7.1398172379772973E-2</v>
      </c>
      <c r="T28" s="342">
        <f t="shared" si="7"/>
        <v>4.7151864453640613E-2</v>
      </c>
      <c r="U28" s="342">
        <v>7.8629061701350782</v>
      </c>
      <c r="V28" s="342">
        <v>7.9561982073397637</v>
      </c>
      <c r="W28" s="342">
        <v>7.9926199261992501</v>
      </c>
      <c r="X28" s="342">
        <f t="shared" si="2"/>
        <v>9.3292037204685485E-2</v>
      </c>
      <c r="Y28" s="342">
        <f t="shared" si="2"/>
        <v>3.6421718859486418E-2</v>
      </c>
      <c r="Z28" s="342">
        <v>8.0336723956506688</v>
      </c>
      <c r="AA28" s="342">
        <v>8.0371081253998842</v>
      </c>
      <c r="AB28" s="342">
        <f t="shared" si="3"/>
        <v>3.4357297492153549E-3</v>
      </c>
      <c r="AC28" s="342">
        <v>7.7948990435706724</v>
      </c>
      <c r="AD28" s="342">
        <v>7.9156963204471271</v>
      </c>
      <c r="AE28" s="342">
        <f t="shared" si="4"/>
        <v>0.1207972768764547</v>
      </c>
    </row>
    <row r="29" spans="3:31" ht="15" customHeight="1">
      <c r="C29" s="341" t="s">
        <v>502</v>
      </c>
      <c r="D29" s="342">
        <v>7.2601599654128801</v>
      </c>
      <c r="E29" s="342">
        <v>6.9408366320744408</v>
      </c>
      <c r="F29" s="342">
        <v>6.9622563821026615</v>
      </c>
      <c r="G29" s="342">
        <v>7.3342401384938745</v>
      </c>
      <c r="H29" s="342">
        <v>6.8219566538383569</v>
      </c>
      <c r="I29" s="342">
        <v>7.1626630061770706</v>
      </c>
      <c r="J29" s="342">
        <v>7.453052550231833</v>
      </c>
      <c r="K29" s="342">
        <v>6.8484933035714279</v>
      </c>
      <c r="L29" s="342">
        <v>7.2669848399775283</v>
      </c>
      <c r="M29" s="342">
        <v>7.4925581395348795</v>
      </c>
      <c r="N29" s="342">
        <f t="shared" si="5"/>
        <v>-0.31932333333843932</v>
      </c>
      <c r="O29" s="342">
        <f t="shared" si="0"/>
        <v>2.1419750028220719E-2</v>
      </c>
      <c r="P29" s="342">
        <f t="shared" si="0"/>
        <v>0.37198375639121295</v>
      </c>
      <c r="Q29" s="342">
        <f t="shared" si="6"/>
        <v>0.34070635233871371</v>
      </c>
      <c r="R29" s="342">
        <f t="shared" si="6"/>
        <v>0.29038954405476236</v>
      </c>
      <c r="S29" s="342">
        <f t="shared" si="7"/>
        <v>0.41849153640610037</v>
      </c>
      <c r="T29" s="342">
        <f t="shared" si="7"/>
        <v>0.22557329955735117</v>
      </c>
      <c r="U29" s="342">
        <v>6.924857615285676</v>
      </c>
      <c r="V29" s="342">
        <v>7.3076660988075055</v>
      </c>
      <c r="W29" s="342">
        <v>7.496651287393953</v>
      </c>
      <c r="X29" s="342">
        <f t="shared" si="2"/>
        <v>0.3828084835218295</v>
      </c>
      <c r="Y29" s="342">
        <f t="shared" si="2"/>
        <v>0.18898518858644753</v>
      </c>
      <c r="Z29" s="342">
        <v>7.3735795454545467</v>
      </c>
      <c r="AA29" s="342">
        <v>7.491503687079196</v>
      </c>
      <c r="AB29" s="342">
        <f t="shared" si="3"/>
        <v>0.11792414162464926</v>
      </c>
      <c r="AC29" s="342">
        <v>7.2211538461538387</v>
      </c>
      <c r="AD29" s="342">
        <v>7.5073355418835739</v>
      </c>
      <c r="AE29" s="342">
        <f t="shared" si="4"/>
        <v>0.28618169572973517</v>
      </c>
    </row>
    <row r="30" spans="3:31" ht="15" customHeight="1">
      <c r="C30" s="343" t="s">
        <v>466</v>
      </c>
      <c r="D30" s="344">
        <v>7.2035963216774999</v>
      </c>
      <c r="E30" s="344">
        <v>7.1208208829001522</v>
      </c>
      <c r="F30" s="344">
        <v>6.8755728105906204</v>
      </c>
      <c r="G30" s="344">
        <v>7.0421780466724275</v>
      </c>
      <c r="H30" s="344">
        <v>6.9681394316163514</v>
      </c>
      <c r="I30" s="344">
        <v>6.8495779858943351</v>
      </c>
      <c r="J30" s="344">
        <v>7.1697397534506324</v>
      </c>
      <c r="K30" s="344">
        <v>6.871231755558588</v>
      </c>
      <c r="L30" s="344">
        <v>6.99455077086657</v>
      </c>
      <c r="M30" s="344">
        <v>7.3757495802350626</v>
      </c>
      <c r="N30" s="344">
        <f t="shared" si="5"/>
        <v>-8.277543877734761E-2</v>
      </c>
      <c r="O30" s="344">
        <f t="shared" si="0"/>
        <v>-0.24524807230953183</v>
      </c>
      <c r="P30" s="344">
        <f t="shared" si="0"/>
        <v>0.16660523608180711</v>
      </c>
      <c r="Q30" s="344">
        <f t="shared" si="6"/>
        <v>-0.11856144572201632</v>
      </c>
      <c r="R30" s="344">
        <f t="shared" si="6"/>
        <v>0.32016176755629733</v>
      </c>
      <c r="S30" s="344">
        <f t="shared" si="7"/>
        <v>0.12331901530798195</v>
      </c>
      <c r="T30" s="344">
        <f t="shared" si="7"/>
        <v>0.3811988093684926</v>
      </c>
      <c r="U30" s="344">
        <v>6.9018927184064784</v>
      </c>
      <c r="V30" s="344">
        <v>7.0585272796642489</v>
      </c>
      <c r="W30" s="344">
        <v>7.4208663646659048</v>
      </c>
      <c r="X30" s="344">
        <f t="shared" si="2"/>
        <v>0.15663456125777042</v>
      </c>
      <c r="Y30" s="344">
        <f t="shared" si="2"/>
        <v>0.3623390850016559</v>
      </c>
      <c r="Z30" s="344">
        <v>7.1393049294750703</v>
      </c>
      <c r="AA30" s="344">
        <v>7.5131030775433398</v>
      </c>
      <c r="AB30" s="344">
        <f t="shared" si="3"/>
        <v>0.3737981480682695</v>
      </c>
      <c r="AC30" s="344">
        <v>6.820505617977533</v>
      </c>
      <c r="AD30" s="344">
        <v>7.2423562412342228</v>
      </c>
      <c r="AE30" s="346">
        <f t="shared" si="4"/>
        <v>0.42185062325668987</v>
      </c>
    </row>
    <row r="31" spans="3:31" ht="15" customHeight="1">
      <c r="C31" s="341" t="s">
        <v>503</v>
      </c>
      <c r="D31" s="342">
        <v>7.6573616600790402</v>
      </c>
      <c r="E31" s="342">
        <v>7.5512367491166144</v>
      </c>
      <c r="F31" s="342">
        <v>7.3785505707459667</v>
      </c>
      <c r="G31" s="342">
        <v>7.5666986564299137</v>
      </c>
      <c r="H31" s="342">
        <v>7.4488434163701136</v>
      </c>
      <c r="I31" s="342">
        <v>7.3872617387261768</v>
      </c>
      <c r="J31" s="342">
        <v>7.7756410256410167</v>
      </c>
      <c r="K31" s="342">
        <v>7.3836689038031391</v>
      </c>
      <c r="L31" s="342">
        <v>7.4707505518763764</v>
      </c>
      <c r="M31" s="342">
        <v>7.8565756823821342</v>
      </c>
      <c r="N31" s="342">
        <f t="shared" si="5"/>
        <v>-0.10612491096242582</v>
      </c>
      <c r="O31" s="342">
        <f t="shared" si="0"/>
        <v>-0.1726861783706477</v>
      </c>
      <c r="P31" s="342">
        <f t="shared" si="0"/>
        <v>0.18814808568394703</v>
      </c>
      <c r="Q31" s="342">
        <f t="shared" si="6"/>
        <v>-6.158167764393685E-2</v>
      </c>
      <c r="R31" s="342">
        <f t="shared" si="6"/>
        <v>0.38837928691483992</v>
      </c>
      <c r="S31" s="342">
        <f t="shared" si="7"/>
        <v>8.7081648073237261E-2</v>
      </c>
      <c r="T31" s="342">
        <f t="shared" si="7"/>
        <v>0.38582513050575784</v>
      </c>
      <c r="U31" s="342">
        <v>7.3962329961632509</v>
      </c>
      <c r="V31" s="342">
        <v>7.5231065468549394</v>
      </c>
      <c r="W31" s="342">
        <v>7.8722769322590294</v>
      </c>
      <c r="X31" s="342">
        <f t="shared" si="2"/>
        <v>0.12687355069168849</v>
      </c>
      <c r="Y31" s="342">
        <f t="shared" si="2"/>
        <v>0.34917038540408996</v>
      </c>
      <c r="Z31" s="342">
        <v>7.5592269326683246</v>
      </c>
      <c r="AA31" s="342">
        <v>7.9117990654205661</v>
      </c>
      <c r="AB31" s="342">
        <f t="shared" si="3"/>
        <v>0.35257213275224153</v>
      </c>
      <c r="AC31" s="342">
        <v>7.3789704271631944</v>
      </c>
      <c r="AD31" s="342">
        <v>7.7930258717660248</v>
      </c>
      <c r="AE31" s="345">
        <f t="shared" si="4"/>
        <v>0.41405544460283039</v>
      </c>
    </row>
    <row r="32" spans="3:31" ht="15" customHeight="1">
      <c r="C32" s="341" t="s">
        <v>504</v>
      </c>
      <c r="D32" s="342">
        <v>7.1636129861780802</v>
      </c>
      <c r="E32" s="342">
        <v>7.0656143608789899</v>
      </c>
      <c r="F32" s="342">
        <v>6.7865243495663838</v>
      </c>
      <c r="G32" s="342">
        <v>7.0080073914382597</v>
      </c>
      <c r="H32" s="342">
        <v>6.817197835237522</v>
      </c>
      <c r="I32" s="342">
        <v>6.8053691275167774</v>
      </c>
      <c r="J32" s="342">
        <v>7.1591813530415029</v>
      </c>
      <c r="K32" s="342">
        <v>6.7322325915290779</v>
      </c>
      <c r="L32" s="342">
        <v>6.9459269662921361</v>
      </c>
      <c r="M32" s="342">
        <v>7.3571428571428532</v>
      </c>
      <c r="N32" s="342">
        <f t="shared" si="5"/>
        <v>-9.7998625299090314E-2</v>
      </c>
      <c r="O32" s="342">
        <f t="shared" si="0"/>
        <v>-0.27909001131260602</v>
      </c>
      <c r="P32" s="342">
        <f t="shared" si="0"/>
        <v>0.22148304187187584</v>
      </c>
      <c r="Q32" s="342">
        <f t="shared" si="6"/>
        <v>-1.1828707720744625E-2</v>
      </c>
      <c r="R32" s="342">
        <f t="shared" si="6"/>
        <v>0.35381222552472558</v>
      </c>
      <c r="S32" s="342">
        <f t="shared" si="7"/>
        <v>0.21369437476305819</v>
      </c>
      <c r="T32" s="342">
        <f t="shared" si="7"/>
        <v>0.41121589085071708</v>
      </c>
      <c r="U32" s="342">
        <v>6.8090082286704297</v>
      </c>
      <c r="V32" s="342">
        <v>7.0252442996742603</v>
      </c>
      <c r="W32" s="342">
        <v>7.3941578148710194</v>
      </c>
      <c r="X32" s="342">
        <f t="shared" si="2"/>
        <v>0.21623607100383069</v>
      </c>
      <c r="Y32" s="342">
        <f t="shared" si="2"/>
        <v>0.36891351519675908</v>
      </c>
      <c r="Z32" s="342">
        <v>7.1024237685691958</v>
      </c>
      <c r="AA32" s="342">
        <v>7.4722617354196332</v>
      </c>
      <c r="AB32" s="342">
        <f t="shared" si="3"/>
        <v>0.36983796685043746</v>
      </c>
      <c r="AC32" s="342">
        <v>6.7616892911010593</v>
      </c>
      <c r="AD32" s="342">
        <v>7.2331288343558313</v>
      </c>
      <c r="AE32" s="345">
        <f t="shared" si="4"/>
        <v>0.471439543254772</v>
      </c>
    </row>
    <row r="33" spans="3:31" ht="15" customHeight="1">
      <c r="C33" s="341" t="s">
        <v>505</v>
      </c>
      <c r="D33" s="342">
        <v>7.1291996047430803</v>
      </c>
      <c r="E33" s="342">
        <v>7.0384709033357886</v>
      </c>
      <c r="F33" s="342">
        <v>6.7545018007202842</v>
      </c>
      <c r="G33" s="342">
        <v>6.8271103896103869</v>
      </c>
      <c r="H33" s="342">
        <v>6.8873239436619729</v>
      </c>
      <c r="I33" s="342">
        <v>6.6507230255839831</v>
      </c>
      <c r="J33" s="342">
        <v>6.939349830179518</v>
      </c>
      <c r="K33" s="342">
        <v>6.7441558441558396</v>
      </c>
      <c r="L33" s="342">
        <v>6.7985978330146519</v>
      </c>
      <c r="M33" s="342">
        <v>7.2108953613807936</v>
      </c>
      <c r="N33" s="342">
        <f t="shared" si="5"/>
        <v>-9.0728701407291723E-2</v>
      </c>
      <c r="O33" s="342">
        <f t="shared" si="0"/>
        <v>-0.28396910261550445</v>
      </c>
      <c r="P33" s="342">
        <f t="shared" si="0"/>
        <v>7.2608588890102688E-2</v>
      </c>
      <c r="Q33" s="342">
        <f t="shared" si="6"/>
        <v>-0.23660091807798977</v>
      </c>
      <c r="R33" s="342">
        <f t="shared" si="6"/>
        <v>0.28862680459553491</v>
      </c>
      <c r="S33" s="342">
        <f t="shared" si="7"/>
        <v>5.4441988858812351E-2</v>
      </c>
      <c r="T33" s="342">
        <f t="shared" si="7"/>
        <v>0.41229752836614164</v>
      </c>
      <c r="U33" s="342">
        <v>6.7810304449648786</v>
      </c>
      <c r="V33" s="342">
        <v>6.8620317002881848</v>
      </c>
      <c r="W33" s="342">
        <v>7.2987512007684856</v>
      </c>
      <c r="X33" s="342">
        <f t="shared" si="2"/>
        <v>8.1001255323306154E-2</v>
      </c>
      <c r="Y33" s="342">
        <f t="shared" si="2"/>
        <v>0.43671950048030084</v>
      </c>
      <c r="Z33" s="342">
        <v>6.9689399054692718</v>
      </c>
      <c r="AA33" s="342">
        <v>7.4564691656590041</v>
      </c>
      <c r="AB33" s="342">
        <f t="shared" si="3"/>
        <v>0.48752926018973231</v>
      </c>
      <c r="AC33" s="342">
        <v>6.5716272600834538</v>
      </c>
      <c r="AD33" s="342">
        <v>7.0543615676358948</v>
      </c>
      <c r="AE33" s="345">
        <f t="shared" si="4"/>
        <v>0.48273430755244107</v>
      </c>
    </row>
    <row r="34" spans="3:31" ht="15" customHeight="1">
      <c r="C34" s="341" t="s">
        <v>506</v>
      </c>
      <c r="D34" s="342">
        <v>7.0184201204392496</v>
      </c>
      <c r="E34" s="342">
        <v>6.9447270261105318</v>
      </c>
      <c r="F34" s="342">
        <v>6.6411719939117226</v>
      </c>
      <c r="G34" s="342">
        <v>6.8585099111414936</v>
      </c>
      <c r="H34" s="342">
        <v>6.7522184300341284</v>
      </c>
      <c r="I34" s="342">
        <v>6.6426553672316455</v>
      </c>
      <c r="J34" s="342">
        <v>6.9261363636363686</v>
      </c>
      <c r="K34" s="342">
        <v>6.6241830065359482</v>
      </c>
      <c r="L34" s="342">
        <v>6.8391167192428997</v>
      </c>
      <c r="M34" s="342">
        <v>7.1898280802292227</v>
      </c>
      <c r="N34" s="342">
        <f t="shared" si="5"/>
        <v>-7.3693094328717734E-2</v>
      </c>
      <c r="O34" s="342">
        <f t="shared" si="0"/>
        <v>-0.30355503219880919</v>
      </c>
      <c r="P34" s="342">
        <f t="shared" si="0"/>
        <v>0.21733791722977092</v>
      </c>
      <c r="Q34" s="342">
        <f t="shared" si="6"/>
        <v>-0.10956306280248285</v>
      </c>
      <c r="R34" s="342">
        <f t="shared" si="6"/>
        <v>0.28348099640472313</v>
      </c>
      <c r="S34" s="342">
        <f t="shared" si="7"/>
        <v>0.2149337127069515</v>
      </c>
      <c r="T34" s="342">
        <f t="shared" si="7"/>
        <v>0.35071136098632305</v>
      </c>
      <c r="U34" s="342">
        <v>6.6668295065950192</v>
      </c>
      <c r="V34" s="342">
        <v>6.9090909090909136</v>
      </c>
      <c r="W34" s="342">
        <v>7.2351239669421457</v>
      </c>
      <c r="X34" s="342">
        <f t="shared" si="2"/>
        <v>0.24226140249589445</v>
      </c>
      <c r="Y34" s="342">
        <f t="shared" si="2"/>
        <v>0.32603305785123204</v>
      </c>
      <c r="Z34" s="342">
        <v>7.0067681895093088</v>
      </c>
      <c r="AA34" s="342">
        <v>7.3139356814701424</v>
      </c>
      <c r="AB34" s="342">
        <f t="shared" si="3"/>
        <v>0.30716749196083359</v>
      </c>
      <c r="AC34" s="342">
        <v>6.609294320137697</v>
      </c>
      <c r="AD34" s="342">
        <v>6.9982728842832467</v>
      </c>
      <c r="AE34" s="345">
        <f t="shared" si="4"/>
        <v>0.38897856414554965</v>
      </c>
    </row>
    <row r="35" spans="3:31" ht="15" customHeight="1">
      <c r="C35" s="341" t="s">
        <v>507</v>
      </c>
      <c r="D35" s="342">
        <v>6.9116003943476798</v>
      </c>
      <c r="E35" s="342">
        <v>6.8739469578783083</v>
      </c>
      <c r="F35" s="342">
        <v>6.6719116170070389</v>
      </c>
      <c r="G35" s="342">
        <v>6.8182640144665463</v>
      </c>
      <c r="H35" s="342">
        <v>6.7536496350364832</v>
      </c>
      <c r="I35" s="342">
        <v>6.5860182370820679</v>
      </c>
      <c r="J35" s="342">
        <v>6.8614768174012539</v>
      </c>
      <c r="K35" s="342">
        <v>6.7092352092352154</v>
      </c>
      <c r="L35" s="342">
        <v>6.7953135768435642</v>
      </c>
      <c r="M35" s="342">
        <v>7.1311154598825786</v>
      </c>
      <c r="N35" s="342">
        <f t="shared" si="5"/>
        <v>-3.7653436469371471E-2</v>
      </c>
      <c r="O35" s="342">
        <f t="shared" si="0"/>
        <v>-0.2020353408712694</v>
      </c>
      <c r="P35" s="342">
        <f t="shared" si="0"/>
        <v>0.14635239745950734</v>
      </c>
      <c r="Q35" s="342">
        <f t="shared" si="6"/>
        <v>-0.16763139795441528</v>
      </c>
      <c r="R35" s="342">
        <f t="shared" si="6"/>
        <v>0.27545858031918602</v>
      </c>
      <c r="S35" s="342">
        <f t="shared" si="7"/>
        <v>8.6078367608348749E-2</v>
      </c>
      <c r="T35" s="342">
        <f t="shared" si="7"/>
        <v>0.33580188303901437</v>
      </c>
      <c r="U35" s="342">
        <v>6.7238547968885038</v>
      </c>
      <c r="V35" s="342">
        <v>6.8658777120315504</v>
      </c>
      <c r="W35" s="342">
        <v>7.185527328714393</v>
      </c>
      <c r="X35" s="342">
        <f t="shared" si="2"/>
        <v>0.14202291514304655</v>
      </c>
      <c r="Y35" s="342">
        <f t="shared" si="2"/>
        <v>0.31964961668284264</v>
      </c>
      <c r="Z35" s="342">
        <v>6.9759579263711524</v>
      </c>
      <c r="AA35" s="342">
        <v>7.3140132061628753</v>
      </c>
      <c r="AB35" s="342">
        <f t="shared" si="3"/>
        <v>0.3380552797917229</v>
      </c>
      <c r="AC35" s="342">
        <v>6.5730994152046867</v>
      </c>
      <c r="AD35" s="342">
        <v>6.9464831804281255</v>
      </c>
      <c r="AE35" s="345">
        <f t="shared" si="4"/>
        <v>0.37338376522343886</v>
      </c>
    </row>
    <row r="36" spans="3:31" ht="15" customHeight="1">
      <c r="C36" s="343" t="s">
        <v>460</v>
      </c>
      <c r="D36" s="344">
        <v>7.6219251336898299</v>
      </c>
      <c r="E36" s="344">
        <v>7.6936397105497001</v>
      </c>
      <c r="F36" s="344">
        <v>7.6913684871311929</v>
      </c>
      <c r="G36" s="344">
        <v>7.7586469130238624</v>
      </c>
      <c r="H36" s="344">
        <v>7.7073453982386475</v>
      </c>
      <c r="I36" s="344">
        <v>7.7553044034545184</v>
      </c>
      <c r="J36" s="344">
        <v>7.8485400628615771</v>
      </c>
      <c r="K36" s="344">
        <v>7.7359695523158241</v>
      </c>
      <c r="L36" s="344">
        <v>7.7853125399462995</v>
      </c>
      <c r="M36" s="344">
        <v>7.9006090659192498</v>
      </c>
      <c r="N36" s="344">
        <f t="shared" si="5"/>
        <v>7.1714576859870149E-2</v>
      </c>
      <c r="O36" s="344">
        <f t="shared" si="0"/>
        <v>-2.2712234185071623E-3</v>
      </c>
      <c r="P36" s="344">
        <f t="shared" si="0"/>
        <v>6.7278425892669524E-2</v>
      </c>
      <c r="Q36" s="344">
        <f t="shared" si="6"/>
        <v>4.7959005215870931E-2</v>
      </c>
      <c r="R36" s="344">
        <f t="shared" si="6"/>
        <v>9.3235659407058691E-2</v>
      </c>
      <c r="S36" s="344">
        <f t="shared" si="7"/>
        <v>4.9342987630475399E-2</v>
      </c>
      <c r="T36" s="344">
        <f t="shared" si="7"/>
        <v>0.11529652597295037</v>
      </c>
      <c r="U36" s="344">
        <v>7.6803561769234001</v>
      </c>
      <c r="V36" s="344">
        <v>7.7454838957644672</v>
      </c>
      <c r="W36" s="344">
        <v>7.893455461727056</v>
      </c>
      <c r="X36" s="344">
        <f t="shared" si="2"/>
        <v>6.512771884106705E-2</v>
      </c>
      <c r="Y36" s="344">
        <f t="shared" si="2"/>
        <v>0.14797156596258887</v>
      </c>
      <c r="Z36" s="344">
        <v>7.6937844217151969</v>
      </c>
      <c r="AA36" s="344">
        <v>7.8919536944404722</v>
      </c>
      <c r="AB36" s="344">
        <f t="shared" si="3"/>
        <v>0.19816927272527529</v>
      </c>
      <c r="AC36" s="344">
        <v>7.7862862862862805</v>
      </c>
      <c r="AD36" s="344">
        <v>7.8753393665158375</v>
      </c>
      <c r="AE36" s="344">
        <f t="shared" si="4"/>
        <v>8.9053080229557047E-2</v>
      </c>
    </row>
    <row r="37" spans="3:31" ht="15" customHeight="1">
      <c r="C37" s="341" t="s">
        <v>508</v>
      </c>
      <c r="D37" s="342">
        <v>8.1364356194420306</v>
      </c>
      <c r="E37" s="342">
        <v>8.1248628216071452</v>
      </c>
      <c r="F37" s="342">
        <v>8.2227867590454284</v>
      </c>
      <c r="G37" s="342">
        <v>8.2679938744257502</v>
      </c>
      <c r="H37" s="342">
        <v>8.1514456172556287</v>
      </c>
      <c r="I37" s="342">
        <v>8.2422907488987107</v>
      </c>
      <c r="J37" s="342">
        <v>8.3016386373436664</v>
      </c>
      <c r="K37" s="342">
        <v>8.2163009404388614</v>
      </c>
      <c r="L37" s="342">
        <v>8.258860759493718</v>
      </c>
      <c r="M37" s="342">
        <v>8.2978941961992838</v>
      </c>
      <c r="N37" s="342">
        <f t="shared" si="5"/>
        <v>-1.1572797834885407E-2</v>
      </c>
      <c r="O37" s="342">
        <f t="shared" si="0"/>
        <v>9.7923937438283204E-2</v>
      </c>
      <c r="P37" s="342">
        <f t="shared" si="0"/>
        <v>4.5207115380321738E-2</v>
      </c>
      <c r="Q37" s="342">
        <f t="shared" si="6"/>
        <v>9.0845131643082055E-2</v>
      </c>
      <c r="R37" s="342">
        <f t="shared" si="6"/>
        <v>5.9347888444955643E-2</v>
      </c>
      <c r="S37" s="342">
        <f t="shared" si="7"/>
        <v>4.2559819054856618E-2</v>
      </c>
      <c r="T37" s="342">
        <f t="shared" si="7"/>
        <v>3.9033436705565805E-2</v>
      </c>
      <c r="U37" s="342">
        <v>8.2142562834775195</v>
      </c>
      <c r="V37" s="342">
        <v>8.2621340523883315</v>
      </c>
      <c r="W37" s="342">
        <v>8.3057231371270053</v>
      </c>
      <c r="X37" s="342">
        <f t="shared" si="2"/>
        <v>4.787776891081208E-2</v>
      </c>
      <c r="Y37" s="342">
        <f t="shared" si="2"/>
        <v>4.3589084738673733E-2</v>
      </c>
      <c r="Z37" s="342">
        <v>8.2595419847328166</v>
      </c>
      <c r="AA37" s="342">
        <v>8.3128665056915985</v>
      </c>
      <c r="AB37" s="342">
        <f t="shared" si="3"/>
        <v>5.3324520958781818E-2</v>
      </c>
      <c r="AC37" s="342">
        <v>8.2089642640823808</v>
      </c>
      <c r="AD37" s="342">
        <v>8.2969984202211631</v>
      </c>
      <c r="AE37" s="342">
        <f t="shared" si="4"/>
        <v>8.8034156138782294E-2</v>
      </c>
    </row>
    <row r="38" spans="3:31" ht="15" customHeight="1">
      <c r="C38" s="341" t="s">
        <v>509</v>
      </c>
      <c r="D38" s="342">
        <v>7.5932944606413999</v>
      </c>
      <c r="E38" s="342">
        <v>7.5286016949152614</v>
      </c>
      <c r="F38" s="342">
        <v>7.6656118143459908</v>
      </c>
      <c r="G38" s="342">
        <v>7.7544311956171459</v>
      </c>
      <c r="H38" s="342">
        <v>7.6170212765957448</v>
      </c>
      <c r="I38" s="342">
        <v>7.8197501487210079</v>
      </c>
      <c r="J38" s="342">
        <v>7.8067177371832601</v>
      </c>
      <c r="K38" s="342">
        <v>7.7096069868995603</v>
      </c>
      <c r="L38" s="342">
        <v>7.7993265993266023</v>
      </c>
      <c r="M38" s="342">
        <v>7.858703071672358</v>
      </c>
      <c r="N38" s="342">
        <f t="shared" si="5"/>
        <v>-6.4692765726138468E-2</v>
      </c>
      <c r="O38" s="342">
        <f t="shared" si="0"/>
        <v>0.13701011943072938</v>
      </c>
      <c r="P38" s="342">
        <f t="shared" si="0"/>
        <v>8.8819381271155073E-2</v>
      </c>
      <c r="Q38" s="342">
        <f t="shared" si="6"/>
        <v>0.20272887212526314</v>
      </c>
      <c r="R38" s="342">
        <f t="shared" si="6"/>
        <v>-1.3032411537747812E-2</v>
      </c>
      <c r="S38" s="342">
        <f t="shared" si="7"/>
        <v>8.9719612427042073E-2</v>
      </c>
      <c r="T38" s="342">
        <f t="shared" si="7"/>
        <v>5.9376472345755715E-2</v>
      </c>
      <c r="U38" s="342">
        <v>7.6201834862385303</v>
      </c>
      <c r="V38" s="342">
        <v>7.7529711375212171</v>
      </c>
      <c r="W38" s="342">
        <v>7.8686131386861398</v>
      </c>
      <c r="X38" s="342">
        <f t="shared" si="2"/>
        <v>0.13278765128268688</v>
      </c>
      <c r="Y38" s="342">
        <f t="shared" si="2"/>
        <v>0.11564200116492263</v>
      </c>
      <c r="Z38" s="342">
        <v>7.6627486437612982</v>
      </c>
      <c r="AA38" s="342">
        <v>7.8712255772646582</v>
      </c>
      <c r="AB38" s="342">
        <f t="shared" si="3"/>
        <v>0.20847693350336005</v>
      </c>
      <c r="AC38" s="342">
        <v>7.8583218707015163</v>
      </c>
      <c r="AD38" s="342">
        <v>7.8538011695906409</v>
      </c>
      <c r="AE38" s="342">
        <f t="shared" si="4"/>
        <v>-4.5207011108754358E-3</v>
      </c>
    </row>
    <row r="39" spans="3:31" ht="15" customHeight="1">
      <c r="C39" s="341" t="s">
        <v>510</v>
      </c>
      <c r="D39" s="342">
        <v>7.9412206855080898</v>
      </c>
      <c r="E39" s="342">
        <v>8.0045843520782594</v>
      </c>
      <c r="F39" s="342">
        <v>7.9390007745933238</v>
      </c>
      <c r="G39" s="342">
        <v>8.0346207376478915</v>
      </c>
      <c r="H39" s="342">
        <v>7.9817432273262456</v>
      </c>
      <c r="I39" s="342">
        <v>8.0148771021992182</v>
      </c>
      <c r="J39" s="342">
        <v>8.1146674088505648</v>
      </c>
      <c r="K39" s="342">
        <v>7.9396346306592553</v>
      </c>
      <c r="L39" s="342">
        <v>8.0489510489510341</v>
      </c>
      <c r="M39" s="342">
        <v>8.1677696889477307</v>
      </c>
      <c r="N39" s="342">
        <f t="shared" si="5"/>
        <v>6.3363666570169563E-2</v>
      </c>
      <c r="O39" s="342">
        <f t="shared" si="0"/>
        <v>-6.5583577484935596E-2</v>
      </c>
      <c r="P39" s="342">
        <f t="shared" si="0"/>
        <v>9.5619963054567769E-2</v>
      </c>
      <c r="Q39" s="342">
        <f t="shared" si="6"/>
        <v>3.3133874872972591E-2</v>
      </c>
      <c r="R39" s="342">
        <f t="shared" si="6"/>
        <v>9.9790306651346583E-2</v>
      </c>
      <c r="S39" s="342">
        <f t="shared" si="7"/>
        <v>0.10931641829177874</v>
      </c>
      <c r="T39" s="342">
        <f t="shared" si="7"/>
        <v>0.11881863999669662</v>
      </c>
      <c r="U39" s="342">
        <v>7.9354091610910915</v>
      </c>
      <c r="V39" s="342">
        <v>8.0302452964991637</v>
      </c>
      <c r="W39" s="342">
        <v>8.1446394586593378</v>
      </c>
      <c r="X39" s="342">
        <f t="shared" si="2"/>
        <v>9.4836135408072231E-2</v>
      </c>
      <c r="Y39" s="342">
        <f t="shared" si="2"/>
        <v>0.11439416216017406</v>
      </c>
      <c r="Z39" s="342">
        <v>7.9900348779272488</v>
      </c>
      <c r="AA39" s="342">
        <v>8.1270197486534936</v>
      </c>
      <c r="AB39" s="342">
        <f t="shared" si="3"/>
        <v>0.13698487072624488</v>
      </c>
      <c r="AC39" s="342">
        <v>8.0626398210290819</v>
      </c>
      <c r="AD39" s="342">
        <v>8.1364883401920505</v>
      </c>
      <c r="AE39" s="342">
        <f t="shared" si="4"/>
        <v>7.3848519162968529E-2</v>
      </c>
    </row>
    <row r="40" spans="3:31" ht="15" customHeight="1">
      <c r="C40" s="341" t="s">
        <v>511</v>
      </c>
      <c r="D40" s="342">
        <v>7.86090310869072</v>
      </c>
      <c r="E40" s="342">
        <v>7.8657882983474607</v>
      </c>
      <c r="F40" s="342">
        <v>7.691397584421992</v>
      </c>
      <c r="G40" s="342">
        <v>7.7226852894796156</v>
      </c>
      <c r="H40" s="342">
        <v>7.8224455611390313</v>
      </c>
      <c r="I40" s="342">
        <v>7.738441215323653</v>
      </c>
      <c r="J40" s="342">
        <v>7.8116627265563494</v>
      </c>
      <c r="K40" s="342">
        <v>7.7749360613810756</v>
      </c>
      <c r="L40" s="342">
        <v>7.7771966527196605</v>
      </c>
      <c r="M40" s="342">
        <v>7.9784442361761965</v>
      </c>
      <c r="N40" s="342">
        <f t="shared" si="5"/>
        <v>4.8851896567407849E-3</v>
      </c>
      <c r="O40" s="342">
        <f t="shared" si="0"/>
        <v>-0.17439071392546879</v>
      </c>
      <c r="P40" s="342">
        <f t="shared" si="0"/>
        <v>3.1287705057623683E-2</v>
      </c>
      <c r="Q40" s="342">
        <f t="shared" si="6"/>
        <v>-8.4004345815378301E-2</v>
      </c>
      <c r="R40" s="342">
        <f t="shared" si="6"/>
        <v>7.3221511232696379E-2</v>
      </c>
      <c r="S40" s="342">
        <f t="shared" si="7"/>
        <v>2.2605913385849163E-3</v>
      </c>
      <c r="T40" s="342">
        <f t="shared" si="7"/>
        <v>0.20124758345653593</v>
      </c>
      <c r="U40" s="342">
        <v>7.6965894465894484</v>
      </c>
      <c r="V40" s="342">
        <v>7.7478813559321997</v>
      </c>
      <c r="W40" s="342">
        <v>7.939550949913631</v>
      </c>
      <c r="X40" s="342">
        <f t="shared" si="2"/>
        <v>5.1291909342751296E-2</v>
      </c>
      <c r="Y40" s="342">
        <f t="shared" si="2"/>
        <v>0.19166959398143124</v>
      </c>
      <c r="Z40" s="342">
        <v>7.6896142433234465</v>
      </c>
      <c r="AA40" s="342">
        <v>7.9046497939964695</v>
      </c>
      <c r="AB40" s="342">
        <f t="shared" si="3"/>
        <v>0.21503555067302305</v>
      </c>
      <c r="AC40" s="342">
        <v>7.7980871413389998</v>
      </c>
      <c r="AD40" s="342">
        <v>7.9604989604989616</v>
      </c>
      <c r="AE40" s="342">
        <f t="shared" si="4"/>
        <v>0.16241181915996172</v>
      </c>
    </row>
    <row r="41" spans="3:31" ht="15" customHeight="1">
      <c r="C41" s="341" t="s">
        <v>512</v>
      </c>
      <c r="D41" s="342">
        <v>7.1858536038560796</v>
      </c>
      <c r="E41" s="342">
        <v>7.3833032083144952</v>
      </c>
      <c r="F41" s="342">
        <v>7.3710268053317787</v>
      </c>
      <c r="G41" s="342">
        <v>7.4210731453813112</v>
      </c>
      <c r="H41" s="342">
        <v>7.4111353711790429</v>
      </c>
      <c r="I41" s="342">
        <v>7.432352213702714</v>
      </c>
      <c r="J41" s="342">
        <v>7.5312306740878334</v>
      </c>
      <c r="K41" s="342">
        <v>7.4571342925659492</v>
      </c>
      <c r="L41" s="342">
        <v>7.4473763118440672</v>
      </c>
      <c r="M41" s="342">
        <v>7.5801266439357162</v>
      </c>
      <c r="N41" s="342">
        <f t="shared" si="5"/>
        <v>0.19744960445841553</v>
      </c>
      <c r="O41" s="342">
        <f t="shared" si="0"/>
        <v>-1.2276402982716483E-2</v>
      </c>
      <c r="P41" s="342">
        <f t="shared" si="0"/>
        <v>5.0046340049532567E-2</v>
      </c>
      <c r="Q41" s="342">
        <f t="shared" si="6"/>
        <v>2.1216842523671176E-2</v>
      </c>
      <c r="R41" s="342">
        <f t="shared" si="6"/>
        <v>9.8878460385119382E-2</v>
      </c>
      <c r="S41" s="342">
        <f t="shared" si="7"/>
        <v>-9.7579807218819425E-3</v>
      </c>
      <c r="T41" s="342">
        <f t="shared" si="7"/>
        <v>0.13275033209164899</v>
      </c>
      <c r="U41" s="342">
        <v>7.3481654957064739</v>
      </c>
      <c r="V41" s="342">
        <v>7.3889581478183288</v>
      </c>
      <c r="W41" s="342">
        <v>7.5849376251347795</v>
      </c>
      <c r="X41" s="342">
        <f t="shared" si="2"/>
        <v>4.0792652111854899E-2</v>
      </c>
      <c r="Y41" s="342">
        <f t="shared" si="2"/>
        <v>0.19597947731645071</v>
      </c>
      <c r="Z41" s="342">
        <v>7.3321312657771358</v>
      </c>
      <c r="AA41" s="342">
        <v>7.6099773242630517</v>
      </c>
      <c r="AB41" s="342">
        <f t="shared" si="3"/>
        <v>0.27784605848591593</v>
      </c>
      <c r="AC41" s="342">
        <v>7.4413309982486862</v>
      </c>
      <c r="AD41" s="342">
        <v>7.5155850792028556</v>
      </c>
      <c r="AE41" s="342">
        <f t="shared" si="4"/>
        <v>7.425408095416941E-2</v>
      </c>
    </row>
    <row r="42" spans="3:31" ht="15" customHeight="1">
      <c r="C42" s="341" t="s">
        <v>513</v>
      </c>
      <c r="D42" s="342">
        <v>7.2102674823077804</v>
      </c>
      <c r="E42" s="342">
        <v>7.3247228119839596</v>
      </c>
      <c r="F42" s="342">
        <v>7.3097481847674999</v>
      </c>
      <c r="G42" s="342">
        <v>7.4213253340605307</v>
      </c>
      <c r="H42" s="342">
        <v>7.3265875785066186</v>
      </c>
      <c r="I42" s="342">
        <v>7.3759181532004359</v>
      </c>
      <c r="J42" s="342">
        <v>7.5565142364107043</v>
      </c>
      <c r="K42" s="342">
        <v>7.3668903803131967</v>
      </c>
      <c r="L42" s="342">
        <v>7.4540880503144757</v>
      </c>
      <c r="M42" s="342">
        <v>7.6098677517802757</v>
      </c>
      <c r="N42" s="342">
        <f t="shared" si="5"/>
        <v>0.11445532967617922</v>
      </c>
      <c r="O42" s="342">
        <f t="shared" si="0"/>
        <v>-1.4974627216459702E-2</v>
      </c>
      <c r="P42" s="342">
        <f t="shared" si="0"/>
        <v>0.11157714929303086</v>
      </c>
      <c r="Q42" s="342">
        <f t="shared" si="6"/>
        <v>4.9330574693817297E-2</v>
      </c>
      <c r="R42" s="342">
        <f t="shared" si="6"/>
        <v>0.18059608321026843</v>
      </c>
      <c r="S42" s="342">
        <f t="shared" si="7"/>
        <v>8.7197670001279093E-2</v>
      </c>
      <c r="T42" s="342">
        <f t="shared" si="7"/>
        <v>0.1557797014658</v>
      </c>
      <c r="U42" s="342">
        <v>7.3116164720344177</v>
      </c>
      <c r="V42" s="342">
        <v>7.3901345291479856</v>
      </c>
      <c r="W42" s="342">
        <v>7.6011272141706971</v>
      </c>
      <c r="X42" s="342">
        <f t="shared" si="2"/>
        <v>7.8518057113567963E-2</v>
      </c>
      <c r="Y42" s="342">
        <f t="shared" si="2"/>
        <v>0.21099268502271151</v>
      </c>
      <c r="Z42" s="342">
        <v>7.3320754716981247</v>
      </c>
      <c r="AA42" s="342">
        <v>7.5969543147208158</v>
      </c>
      <c r="AB42" s="342">
        <f t="shared" si="3"/>
        <v>0.26487884302269116</v>
      </c>
      <c r="AC42" s="342">
        <v>7.4521309450277977</v>
      </c>
      <c r="AD42" s="342">
        <v>7.5856382978723413</v>
      </c>
      <c r="AE42" s="342">
        <f t="shared" si="4"/>
        <v>0.13350735284454363</v>
      </c>
    </row>
    <row r="43" spans="3:31" ht="15" customHeight="1">
      <c r="C43" s="343" t="s">
        <v>463</v>
      </c>
      <c r="D43" s="344">
        <v>7.4607215174180803</v>
      </c>
      <c r="E43" s="344">
        <v>7.3402401791166048</v>
      </c>
      <c r="F43" s="344">
        <v>7.3894571602187762</v>
      </c>
      <c r="G43" s="344">
        <v>7.619546729186788</v>
      </c>
      <c r="H43" s="344">
        <v>7.2596982758620578</v>
      </c>
      <c r="I43" s="344">
        <v>7.4590835395511546</v>
      </c>
      <c r="J43" s="344">
        <v>7.6779251227196079</v>
      </c>
      <c r="K43" s="344">
        <v>7.3396677050882726</v>
      </c>
      <c r="L43" s="344">
        <v>7.5670593097747316</v>
      </c>
      <c r="M43" s="344">
        <v>7.7107016177870236</v>
      </c>
      <c r="N43" s="344">
        <f t="shared" si="5"/>
        <v>-0.12048133830147556</v>
      </c>
      <c r="O43" s="344">
        <f t="shared" si="0"/>
        <v>4.9216981102171431E-2</v>
      </c>
      <c r="P43" s="344">
        <f t="shared" si="0"/>
        <v>0.2300895689680118</v>
      </c>
      <c r="Q43" s="344">
        <f t="shared" si="6"/>
        <v>0.1993852636890967</v>
      </c>
      <c r="R43" s="344">
        <f t="shared" si="6"/>
        <v>0.21884158316845337</v>
      </c>
      <c r="S43" s="344">
        <f t="shared" si="7"/>
        <v>0.22739160468645903</v>
      </c>
      <c r="T43" s="344">
        <f t="shared" si="7"/>
        <v>0.14364230801229194</v>
      </c>
      <c r="U43" s="344">
        <v>7.3789117945251963</v>
      </c>
      <c r="V43" s="344">
        <v>7.6115216030056345</v>
      </c>
      <c r="W43" s="344">
        <v>7.7319193133985671</v>
      </c>
      <c r="X43" s="344">
        <f t="shared" si="2"/>
        <v>0.23260980848043822</v>
      </c>
      <c r="Y43" s="344">
        <f t="shared" si="2"/>
        <v>0.12039771039293257</v>
      </c>
      <c r="Z43" s="344">
        <v>7.6750453485358845</v>
      </c>
      <c r="AA43" s="344">
        <v>7.7535414027410123</v>
      </c>
      <c r="AB43" s="344">
        <f t="shared" si="3"/>
        <v>7.8496054205127841E-2</v>
      </c>
      <c r="AC43" s="344">
        <v>7.4696388944926317</v>
      </c>
      <c r="AD43" s="344">
        <v>7.7067453927357272</v>
      </c>
      <c r="AE43" s="346">
        <f t="shared" si="4"/>
        <v>0.23710649824309549</v>
      </c>
    </row>
    <row r="44" spans="3:31" ht="15" customHeight="1">
      <c r="C44" s="341" t="s">
        <v>514</v>
      </c>
      <c r="D44" s="342">
        <v>8.0135181188231392</v>
      </c>
      <c r="E44" s="342">
        <v>8.0459246080284679</v>
      </c>
      <c r="F44" s="342">
        <v>8.136143548846519</v>
      </c>
      <c r="G44" s="342">
        <v>8.2214696485623122</v>
      </c>
      <c r="H44" s="342">
        <v>8.0544217687075044</v>
      </c>
      <c r="I44" s="342">
        <v>8.1426519865964391</v>
      </c>
      <c r="J44" s="342">
        <v>8.2650409754147667</v>
      </c>
      <c r="K44" s="342">
        <v>8.1309419655876454</v>
      </c>
      <c r="L44" s="342">
        <v>8.1782810685249689</v>
      </c>
      <c r="M44" s="342">
        <v>8.2725555030704339</v>
      </c>
      <c r="N44" s="342">
        <f t="shared" si="5"/>
        <v>3.2406489205328626E-2</v>
      </c>
      <c r="O44" s="342">
        <f t="shared" si="0"/>
        <v>9.0218940818051152E-2</v>
      </c>
      <c r="P44" s="342">
        <f t="shared" si="0"/>
        <v>8.5326099715793191E-2</v>
      </c>
      <c r="Q44" s="342">
        <f t="shared" si="6"/>
        <v>8.8230217888934703E-2</v>
      </c>
      <c r="R44" s="342">
        <f t="shared" si="6"/>
        <v>0.1223889888183276</v>
      </c>
      <c r="S44" s="342">
        <f t="shared" si="7"/>
        <v>4.7339102937323574E-2</v>
      </c>
      <c r="T44" s="342">
        <f t="shared" si="7"/>
        <v>9.4274434545464914E-2</v>
      </c>
      <c r="U44" s="342">
        <v>8.1270203460734383</v>
      </c>
      <c r="V44" s="342">
        <v>8.2060266292922037</v>
      </c>
      <c r="W44" s="342">
        <v>8.2892996693718466</v>
      </c>
      <c r="X44" s="342">
        <f t="shared" si="2"/>
        <v>7.9006283218765461E-2</v>
      </c>
      <c r="Y44" s="342">
        <f t="shared" si="2"/>
        <v>8.3273040079642868E-2</v>
      </c>
      <c r="Z44" s="342">
        <v>8.235910404624283</v>
      </c>
      <c r="AA44" s="342">
        <v>8.3144593730006591</v>
      </c>
      <c r="AB44" s="342">
        <f t="shared" si="3"/>
        <v>7.8548968376376038E-2</v>
      </c>
      <c r="AC44" s="342">
        <v>8.0902934537245859</v>
      </c>
      <c r="AD44" s="342">
        <v>8.2618004866180481</v>
      </c>
      <c r="AE44" s="342">
        <f t="shared" si="4"/>
        <v>0.17150703289346225</v>
      </c>
    </row>
    <row r="45" spans="3:31" ht="15" customHeight="1">
      <c r="C45" s="341" t="s">
        <v>515</v>
      </c>
      <c r="D45" s="342">
        <v>7.1427332639611398</v>
      </c>
      <c r="E45" s="342">
        <v>7.1469331966512755</v>
      </c>
      <c r="F45" s="342">
        <v>7.1886828522271244</v>
      </c>
      <c r="G45" s="342">
        <v>7.3487462208785344</v>
      </c>
      <c r="H45" s="342">
        <v>7.0956249999999912</v>
      </c>
      <c r="I45" s="342">
        <v>7.2210940058958348</v>
      </c>
      <c r="J45" s="342">
        <v>7.3697097944377195</v>
      </c>
      <c r="K45" s="342">
        <v>7.1792228390166528</v>
      </c>
      <c r="L45" s="342">
        <v>7.3201720093823335</v>
      </c>
      <c r="M45" s="342">
        <v>7.434767152506228</v>
      </c>
      <c r="N45" s="342">
        <f t="shared" si="5"/>
        <v>4.1999326901356326E-3</v>
      </c>
      <c r="O45" s="342">
        <f t="shared" si="0"/>
        <v>4.1749655575848976E-2</v>
      </c>
      <c r="P45" s="342">
        <f t="shared" si="0"/>
        <v>0.16006336865140991</v>
      </c>
      <c r="Q45" s="342">
        <f t="shared" si="6"/>
        <v>0.12546900589584364</v>
      </c>
      <c r="R45" s="342">
        <f t="shared" si="6"/>
        <v>0.14861578854188462</v>
      </c>
      <c r="S45" s="342">
        <f t="shared" si="7"/>
        <v>0.14094917036568066</v>
      </c>
      <c r="T45" s="342">
        <f t="shared" si="7"/>
        <v>0.11459514312389452</v>
      </c>
      <c r="U45" s="342">
        <v>7.184771573604074</v>
      </c>
      <c r="V45" s="342">
        <v>7.3599143061175827</v>
      </c>
      <c r="W45" s="342">
        <v>7.483427823811585</v>
      </c>
      <c r="X45" s="342">
        <f t="shared" si="2"/>
        <v>0.17514273251350865</v>
      </c>
      <c r="Y45" s="342">
        <f t="shared" si="2"/>
        <v>0.12351351769400232</v>
      </c>
      <c r="Z45" s="342">
        <v>7.4155588380108313</v>
      </c>
      <c r="AA45" s="342">
        <v>7.5311950790861166</v>
      </c>
      <c r="AB45" s="342">
        <f t="shared" si="3"/>
        <v>0.11563624107528536</v>
      </c>
      <c r="AC45" s="342">
        <v>7.2078431372549057</v>
      </c>
      <c r="AD45" s="342">
        <v>7.4113207547169777</v>
      </c>
      <c r="AE45" s="345">
        <f t="shared" si="4"/>
        <v>0.20347761746207205</v>
      </c>
    </row>
    <row r="46" spans="3:31" ht="15" customHeight="1">
      <c r="C46" s="341" t="s">
        <v>516</v>
      </c>
      <c r="D46" s="342">
        <v>7.1457943925233698</v>
      </c>
      <c r="E46" s="342">
        <v>6.8036835065336136</v>
      </c>
      <c r="F46" s="342">
        <v>6.8300200133422306</v>
      </c>
      <c r="G46" s="342">
        <v>7.2357615894039622</v>
      </c>
      <c r="H46" s="342">
        <v>6.6281446540880635</v>
      </c>
      <c r="I46" s="342">
        <v>6.9846256684491976</v>
      </c>
      <c r="J46" s="342">
        <v>7.3186586736605488</v>
      </c>
      <c r="K46" s="342">
        <v>6.7121500407719505</v>
      </c>
      <c r="L46" s="342">
        <v>7.1662132752992393</v>
      </c>
      <c r="M46" s="342">
        <v>7.3554964539007068</v>
      </c>
      <c r="N46" s="342">
        <f t="shared" si="5"/>
        <v>-0.34211088598975614</v>
      </c>
      <c r="O46" s="342">
        <f t="shared" si="0"/>
        <v>2.6336506808616988E-2</v>
      </c>
      <c r="P46" s="342">
        <f t="shared" si="0"/>
        <v>0.40574157606173156</v>
      </c>
      <c r="Q46" s="342">
        <f t="shared" si="6"/>
        <v>0.35648101436113411</v>
      </c>
      <c r="R46" s="342">
        <f t="shared" si="6"/>
        <v>0.33403300521135115</v>
      </c>
      <c r="S46" s="342">
        <f t="shared" si="7"/>
        <v>0.45406323452728881</v>
      </c>
      <c r="T46" s="342">
        <f t="shared" si="7"/>
        <v>0.18928317860146748</v>
      </c>
      <c r="U46" s="342">
        <v>6.8125446747676852</v>
      </c>
      <c r="V46" s="342">
        <v>7.2260353077049997</v>
      </c>
      <c r="W46" s="342">
        <v>7.3676449737700267</v>
      </c>
      <c r="X46" s="342">
        <f t="shared" si="2"/>
        <v>0.41349063293731447</v>
      </c>
      <c r="Y46" s="342">
        <f t="shared" si="2"/>
        <v>0.14160966606502701</v>
      </c>
      <c r="Z46" s="342">
        <v>7.3237410071942284</v>
      </c>
      <c r="AA46" s="342">
        <v>7.3733617799451379</v>
      </c>
      <c r="AB46" s="342">
        <f t="shared" si="3"/>
        <v>4.9620772750909481E-2</v>
      </c>
      <c r="AC46" s="342">
        <v>7.068586387434558</v>
      </c>
      <c r="AD46" s="342">
        <v>7.3675871435038482</v>
      </c>
      <c r="AE46" s="345">
        <f t="shared" si="4"/>
        <v>0.29900075606929022</v>
      </c>
    </row>
    <row r="47" spans="3:31" ht="15" customHeight="1">
      <c r="C47" s="343" t="s">
        <v>465</v>
      </c>
      <c r="D47" s="344">
        <v>7.2897735792472496</v>
      </c>
      <c r="E47" s="344">
        <v>7.09179680220638</v>
      </c>
      <c r="F47" s="344">
        <v>7.0478346456692762</v>
      </c>
      <c r="G47" s="344">
        <v>7.2786119598428476</v>
      </c>
      <c r="H47" s="344">
        <v>6.9628771980606361</v>
      </c>
      <c r="I47" s="344">
        <v>7.1436993367722907</v>
      </c>
      <c r="J47" s="344">
        <v>7.3547520661157053</v>
      </c>
      <c r="K47" s="344">
        <v>6.9827325053014215</v>
      </c>
      <c r="L47" s="344">
        <v>7.2274937965260548</v>
      </c>
      <c r="M47" s="344">
        <v>7.3854880835782035</v>
      </c>
      <c r="N47" s="344">
        <f t="shared" si="5"/>
        <v>-0.19797677704086958</v>
      </c>
      <c r="O47" s="344">
        <f t="shared" si="0"/>
        <v>-4.396215653710378E-2</v>
      </c>
      <c r="P47" s="344">
        <f t="shared" si="0"/>
        <v>0.23077731417357139</v>
      </c>
      <c r="Q47" s="344">
        <f t="shared" si="6"/>
        <v>0.18082213871165465</v>
      </c>
      <c r="R47" s="344">
        <f t="shared" si="6"/>
        <v>0.21105272934341457</v>
      </c>
      <c r="S47" s="344">
        <f t="shared" si="7"/>
        <v>0.2447612912246333</v>
      </c>
      <c r="T47" s="344">
        <f t="shared" si="7"/>
        <v>0.15799428705214869</v>
      </c>
      <c r="U47" s="344">
        <v>7.0249786366922882</v>
      </c>
      <c r="V47" s="344">
        <v>7.2616425236441993</v>
      </c>
      <c r="W47" s="344">
        <v>7.3895480808914709</v>
      </c>
      <c r="X47" s="344">
        <f t="shared" si="2"/>
        <v>0.2366638869519111</v>
      </c>
      <c r="Y47" s="344">
        <f t="shared" si="2"/>
        <v>0.1279055572472716</v>
      </c>
      <c r="Z47" s="344">
        <v>7.3123609394313931</v>
      </c>
      <c r="AA47" s="344">
        <v>7.4026481441284897</v>
      </c>
      <c r="AB47" s="344">
        <f t="shared" si="3"/>
        <v>9.0287204697096612E-2</v>
      </c>
      <c r="AC47" s="344">
        <v>7.1623475609756104</v>
      </c>
      <c r="AD47" s="344">
        <v>7.401993916863816</v>
      </c>
      <c r="AE47" s="346">
        <f t="shared" si="4"/>
        <v>0.2396463558882056</v>
      </c>
    </row>
    <row r="48" spans="3:31" ht="15" customHeight="1">
      <c r="C48" s="341" t="s">
        <v>517</v>
      </c>
      <c r="D48" s="342">
        <v>7.5027920482466</v>
      </c>
      <c r="E48" s="342">
        <v>7.3724415613466068</v>
      </c>
      <c r="F48" s="342">
        <v>7.359734513274315</v>
      </c>
      <c r="G48" s="342">
        <v>7.5178804489689668</v>
      </c>
      <c r="H48" s="342">
        <v>7.3242659758203725</v>
      </c>
      <c r="I48" s="342">
        <v>7.4344962185899135</v>
      </c>
      <c r="J48" s="342">
        <v>7.6006937359722722</v>
      </c>
      <c r="K48" s="342">
        <v>7.335454545454537</v>
      </c>
      <c r="L48" s="342">
        <v>7.5025320226392784</v>
      </c>
      <c r="M48" s="342">
        <v>7.6096969696969889</v>
      </c>
      <c r="N48" s="342">
        <f t="shared" si="5"/>
        <v>-0.13035048689999318</v>
      </c>
      <c r="O48" s="342">
        <f t="shared" si="0"/>
        <v>-1.2707048072291727E-2</v>
      </c>
      <c r="P48" s="342">
        <f t="shared" si="0"/>
        <v>0.15814593569465174</v>
      </c>
      <c r="Q48" s="342">
        <f t="shared" si="6"/>
        <v>0.11023024276954096</v>
      </c>
      <c r="R48" s="342">
        <f t="shared" si="6"/>
        <v>0.16619751738235866</v>
      </c>
      <c r="S48" s="342">
        <f t="shared" si="7"/>
        <v>0.16707747718474142</v>
      </c>
      <c r="T48" s="342">
        <f t="shared" si="7"/>
        <v>0.10716494705771051</v>
      </c>
      <c r="U48" s="342">
        <v>7.3345195729537238</v>
      </c>
      <c r="V48" s="342">
        <v>7.4872485632184214</v>
      </c>
      <c r="W48" s="342">
        <v>7.6122825919655304</v>
      </c>
      <c r="X48" s="342">
        <f t="shared" si="2"/>
        <v>0.15272899026469755</v>
      </c>
      <c r="Y48" s="342">
        <f t="shared" si="2"/>
        <v>0.12503402874710901</v>
      </c>
      <c r="Z48" s="342">
        <v>7.4987022617723316</v>
      </c>
      <c r="AA48" s="342">
        <v>7.6268754076973231</v>
      </c>
      <c r="AB48" s="342">
        <f t="shared" si="3"/>
        <v>0.12817314592499152</v>
      </c>
      <c r="AC48" s="342">
        <v>7.4353741496598644</v>
      </c>
      <c r="AD48" s="342">
        <v>7.6208436724565827</v>
      </c>
      <c r="AE48" s="342">
        <f t="shared" si="4"/>
        <v>0.18546952279671824</v>
      </c>
    </row>
    <row r="49" spans="3:31" ht="15" customHeight="1">
      <c r="C49" s="341" t="s">
        <v>518</v>
      </c>
      <c r="D49" s="342">
        <v>7.3344220226291998</v>
      </c>
      <c r="E49" s="342">
        <v>7.2055079842629004</v>
      </c>
      <c r="F49" s="342">
        <v>7.1467216872994035</v>
      </c>
      <c r="G49" s="342">
        <v>7.2867019113460945</v>
      </c>
      <c r="H49" s="342">
        <v>7.0943310657596301</v>
      </c>
      <c r="I49" s="342">
        <v>7.1925147398103082</v>
      </c>
      <c r="J49" s="342">
        <v>7.3590185105467087</v>
      </c>
      <c r="K49" s="342">
        <v>7.097270160025098</v>
      </c>
      <c r="L49" s="342">
        <v>7.2347879532882624</v>
      </c>
      <c r="M49" s="342">
        <v>7.4101066531234236</v>
      </c>
      <c r="N49" s="342">
        <f t="shared" si="5"/>
        <v>-0.12891403836629944</v>
      </c>
      <c r="O49" s="342">
        <f t="shared" si="0"/>
        <v>-5.8786296963496909E-2</v>
      </c>
      <c r="P49" s="342">
        <f t="shared" si="0"/>
        <v>0.13998022404669097</v>
      </c>
      <c r="Q49" s="342">
        <f t="shared" si="6"/>
        <v>9.8183674050678071E-2</v>
      </c>
      <c r="R49" s="342">
        <f t="shared" si="6"/>
        <v>0.16650377073640055</v>
      </c>
      <c r="S49" s="342">
        <f t="shared" si="7"/>
        <v>0.13751779326316438</v>
      </c>
      <c r="T49" s="342">
        <f t="shared" si="7"/>
        <v>0.17531869983516124</v>
      </c>
      <c r="U49" s="342">
        <v>7.132155907429965</v>
      </c>
      <c r="V49" s="342">
        <v>7.2741756206002322</v>
      </c>
      <c r="W49" s="342">
        <v>7.4195613894669279</v>
      </c>
      <c r="X49" s="342">
        <f t="shared" si="2"/>
        <v>0.14201971317026718</v>
      </c>
      <c r="Y49" s="342">
        <f t="shared" si="2"/>
        <v>0.14538576886669574</v>
      </c>
      <c r="Z49" s="342">
        <v>7.3157894736842008</v>
      </c>
      <c r="AA49" s="342">
        <v>7.4453753351206498</v>
      </c>
      <c r="AB49" s="342">
        <f t="shared" si="3"/>
        <v>0.1295858614364489</v>
      </c>
      <c r="AC49" s="342">
        <v>7.173293768545995</v>
      </c>
      <c r="AD49" s="342">
        <v>7.4180371352785226</v>
      </c>
      <c r="AE49" s="342">
        <f t="shared" si="4"/>
        <v>0.24474336673252761</v>
      </c>
    </row>
    <row r="50" spans="3:31" ht="15" customHeight="1">
      <c r="C50" s="341" t="s">
        <v>519</v>
      </c>
      <c r="D50" s="342">
        <v>7.0394578642474599</v>
      </c>
      <c r="E50" s="342">
        <v>6.7142084775086532</v>
      </c>
      <c r="F50" s="342">
        <v>6.6531370587394596</v>
      </c>
      <c r="G50" s="342">
        <v>7.0381145978909965</v>
      </c>
      <c r="H50" s="342">
        <v>6.4911032028469791</v>
      </c>
      <c r="I50" s="342">
        <v>6.8155708521243712</v>
      </c>
      <c r="J50" s="342">
        <v>7.1083852805147689</v>
      </c>
      <c r="K50" s="342">
        <v>6.5351288056206087</v>
      </c>
      <c r="L50" s="342">
        <v>6.9540993071593631</v>
      </c>
      <c r="M50" s="342">
        <v>7.1415612317975636</v>
      </c>
      <c r="N50" s="342">
        <f t="shared" si="5"/>
        <v>-0.32524938673880666</v>
      </c>
      <c r="O50" s="342">
        <f t="shared" si="0"/>
        <v>-6.1071418769193642E-2</v>
      </c>
      <c r="P50" s="342">
        <f t="shared" si="0"/>
        <v>0.38497753915153687</v>
      </c>
      <c r="Q50" s="342">
        <f t="shared" si="6"/>
        <v>0.32446764927739213</v>
      </c>
      <c r="R50" s="342">
        <f t="shared" si="6"/>
        <v>0.29281442839039773</v>
      </c>
      <c r="S50" s="342">
        <f t="shared" si="7"/>
        <v>0.41897050153875437</v>
      </c>
      <c r="T50" s="342">
        <f t="shared" si="7"/>
        <v>0.18746192463820055</v>
      </c>
      <c r="U50" s="342">
        <v>6.624593612545433</v>
      </c>
      <c r="V50" s="342">
        <v>7.0310104529616861</v>
      </c>
      <c r="W50" s="342">
        <v>7.1433734939759237</v>
      </c>
      <c r="X50" s="342">
        <f t="shared" si="2"/>
        <v>0.40641684041625314</v>
      </c>
      <c r="Y50" s="342">
        <f t="shared" si="2"/>
        <v>0.11236304101423755</v>
      </c>
      <c r="Z50" s="342">
        <v>7.1277517141826019</v>
      </c>
      <c r="AA50" s="342">
        <v>7.1450695322376809</v>
      </c>
      <c r="AB50" s="342">
        <f t="shared" si="3"/>
        <v>1.7317818055079037E-2</v>
      </c>
      <c r="AC50" s="342">
        <v>6.8843802112284598</v>
      </c>
      <c r="AD50" s="342">
        <v>7.1684836471754325</v>
      </c>
      <c r="AE50" s="342">
        <f t="shared" si="4"/>
        <v>0.28410343594697274</v>
      </c>
    </row>
    <row r="51" spans="3:31" ht="30" customHeight="1">
      <c r="C51" s="347" t="s">
        <v>520</v>
      </c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</row>
  </sheetData>
  <mergeCells count="3">
    <mergeCell ref="C3:AE3"/>
    <mergeCell ref="C4:AE4"/>
    <mergeCell ref="C51:AE5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B8:AD61"/>
  <sheetViews>
    <sheetView showGridLines="0" view="pageBreakPreview" zoomScale="60" zoomScaleNormal="100" workbookViewId="0">
      <selection activeCell="AI47" sqref="AI47"/>
    </sheetView>
  </sheetViews>
  <sheetFormatPr baseColWidth="10" defaultRowHeight="12.75"/>
  <cols>
    <col min="2" max="2" width="38.7109375" customWidth="1"/>
    <col min="7" max="9" width="11.42578125" customWidth="1"/>
    <col min="10" max="19" width="11.42578125" hidden="1" customWidth="1"/>
    <col min="20" max="27" width="11.42578125" customWidth="1"/>
    <col min="28" max="30" width="11.42578125" hidden="1" customWidth="1"/>
  </cols>
  <sheetData>
    <row r="8" spans="2:30" ht="18" customHeight="1">
      <c r="B8" s="334" t="s">
        <v>521</v>
      </c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</row>
    <row r="9" spans="2:30" ht="38.25">
      <c r="B9" s="13"/>
      <c r="C9" s="13">
        <v>2007</v>
      </c>
      <c r="D9" s="13">
        <v>2008</v>
      </c>
      <c r="E9" s="13">
        <v>2009</v>
      </c>
      <c r="F9" s="13">
        <v>2010</v>
      </c>
      <c r="G9" s="14" t="s">
        <v>344</v>
      </c>
      <c r="H9" s="14" t="s">
        <v>345</v>
      </c>
      <c r="I9" s="14" t="s">
        <v>346</v>
      </c>
      <c r="J9" s="13" t="s">
        <v>158</v>
      </c>
      <c r="K9" s="13" t="s">
        <v>159</v>
      </c>
      <c r="L9" s="13" t="str">
        <f>actualizaciones!G7</f>
        <v>Invierno 10-11</v>
      </c>
      <c r="M9" s="14" t="s">
        <v>100</v>
      </c>
      <c r="N9" s="14" t="s">
        <v>140</v>
      </c>
      <c r="O9" s="14" t="s">
        <v>174</v>
      </c>
      <c r="P9" s="14" t="s">
        <v>163</v>
      </c>
      <c r="Q9" s="14" t="s">
        <v>116</v>
      </c>
      <c r="R9" s="14" t="s">
        <v>288</v>
      </c>
      <c r="S9" s="14" t="s">
        <v>184</v>
      </c>
      <c r="T9" s="14" t="s">
        <v>248</v>
      </c>
      <c r="U9" s="14" t="s">
        <v>223</v>
      </c>
      <c r="V9" s="14" t="s">
        <v>51</v>
      </c>
      <c r="W9" s="14" t="s">
        <v>289</v>
      </c>
      <c r="X9" s="14" t="s">
        <v>114</v>
      </c>
      <c r="Y9" s="14" t="s">
        <v>53</v>
      </c>
      <c r="Z9" s="14" t="s">
        <v>54</v>
      </c>
      <c r="AA9" s="14" t="s">
        <v>114</v>
      </c>
      <c r="AB9" s="13" t="s">
        <v>56</v>
      </c>
      <c r="AC9" s="13" t="s">
        <v>57</v>
      </c>
      <c r="AD9" s="14" t="s">
        <v>289</v>
      </c>
    </row>
    <row r="10" spans="2:30">
      <c r="B10" s="335" t="s">
        <v>522</v>
      </c>
      <c r="C10" s="336">
        <v>41.0818181818182</v>
      </c>
      <c r="D10" s="348">
        <v>42</v>
      </c>
      <c r="E10" s="348">
        <v>48.109090909090909</v>
      </c>
      <c r="F10" s="348">
        <v>47.958477508650518</v>
      </c>
      <c r="G10" s="349">
        <f>IFERROR(D10/C10-1,"-")</f>
        <v>2.2350077450763006E-2</v>
      </c>
      <c r="H10" s="349">
        <f>IFERROR(E10/D10-1,"-")</f>
        <v>0.1454545454545455</v>
      </c>
      <c r="I10" s="349">
        <f>IFERROR(F10/E10-1,"-")</f>
        <v>-3.1306640303180311E-3</v>
      </c>
      <c r="J10" s="336">
        <v>45.351270553064275</v>
      </c>
      <c r="K10" s="336">
        <v>49.406817840516595</v>
      </c>
      <c r="L10" s="336">
        <v>51.431223889834442</v>
      </c>
      <c r="M10" s="349">
        <f>IFERROR(K10/J10-1,"-")</f>
        <v>8.9425218698272912E-2</v>
      </c>
      <c r="N10" s="349">
        <f>IFERROR(L10/K10-1,"-")</f>
        <v>4.097422456658828E-2</v>
      </c>
      <c r="O10" s="336">
        <v>48.590504451038576</v>
      </c>
      <c r="P10" s="336">
        <v>49.124101051078739</v>
      </c>
      <c r="Q10" s="336">
        <v>51.5625</v>
      </c>
      <c r="R10" s="349">
        <f>IFERROR(P10/O10-1,"-")</f>
        <v>1.0981499493956326E-2</v>
      </c>
      <c r="S10" s="349">
        <f>IFERROR(Q10/P10-1,"-")</f>
        <v>4.9637528153153143E-2</v>
      </c>
      <c r="T10" s="336">
        <v>47.760283168558523</v>
      </c>
      <c r="U10" s="336">
        <v>47.953855494839104</v>
      </c>
      <c r="V10" s="336">
        <v>49.747816459589124</v>
      </c>
      <c r="W10" s="349">
        <f>IFERROR(U10/T10-1,"-")</f>
        <v>4.0529978768637509E-3</v>
      </c>
      <c r="X10" s="349">
        <f>IFERROR(V10/U10-1,"-")</f>
        <v>3.7410150784290774E-2</v>
      </c>
      <c r="Y10" s="336">
        <v>46.762989719366487</v>
      </c>
      <c r="Z10" s="336">
        <v>47.021685424101015</v>
      </c>
      <c r="AA10" s="349">
        <f>IFERROR(Z10/Y10-1,"-")</f>
        <v>5.5320608516908898E-3</v>
      </c>
      <c r="AB10" s="336">
        <v>47.958477508650518</v>
      </c>
      <c r="AC10" s="336">
        <v>55.343796711509718</v>
      </c>
      <c r="AD10" s="349">
        <f>IFERROR(AC10/AB10-1,"-")</f>
        <v>0.15399402955456765</v>
      </c>
    </row>
    <row r="11" spans="2:30">
      <c r="B11" s="337" t="s">
        <v>523</v>
      </c>
      <c r="C11" s="338">
        <f>100-C10</f>
        <v>58.9181818181818</v>
      </c>
      <c r="D11" s="350">
        <f t="shared" ref="D11:V11" si="0">100-D10</f>
        <v>58</v>
      </c>
      <c r="E11" s="350">
        <f t="shared" si="0"/>
        <v>51.890909090909091</v>
      </c>
      <c r="F11" s="350">
        <f t="shared" si="0"/>
        <v>52.041522491349482</v>
      </c>
      <c r="G11" s="351">
        <f t="shared" ref="G11:I34" si="1">IFERROR(D11/C11-1,"-")</f>
        <v>-1.5584014812528579E-2</v>
      </c>
      <c r="H11" s="351">
        <f t="shared" si="1"/>
        <v>-0.10532915360501571</v>
      </c>
      <c r="I11" s="351">
        <f t="shared" si="1"/>
        <v>2.9025007092577937E-3</v>
      </c>
      <c r="J11" s="338">
        <f t="shared" si="0"/>
        <v>54.648729446935725</v>
      </c>
      <c r="K11" s="338">
        <f t="shared" si="0"/>
        <v>50.593182159483405</v>
      </c>
      <c r="L11" s="338">
        <f t="shared" si="0"/>
        <v>48.568776110165558</v>
      </c>
      <c r="M11" s="351">
        <f t="shared" ref="M11:N34" si="2">IFERROR(K11/J11-1,"-")</f>
        <v>-7.4211190790634651E-2</v>
      </c>
      <c r="N11" s="351">
        <f t="shared" si="2"/>
        <v>-4.0013416095006082E-2</v>
      </c>
      <c r="O11" s="338">
        <f t="shared" si="0"/>
        <v>51.409495548961424</v>
      </c>
      <c r="P11" s="338">
        <f t="shared" si="0"/>
        <v>50.875898948921261</v>
      </c>
      <c r="Q11" s="338">
        <f t="shared" si="0"/>
        <v>48.4375</v>
      </c>
      <c r="R11" s="351">
        <f t="shared" ref="R11:S34" si="3">IFERROR(P11/O11-1,"-")</f>
        <v>-1.0379339348544625E-2</v>
      </c>
      <c r="S11" s="351">
        <f t="shared" si="3"/>
        <v>-4.7928370786516794E-2</v>
      </c>
      <c r="T11" s="338">
        <f t="shared" si="0"/>
        <v>52.239716831441477</v>
      </c>
      <c r="U11" s="350">
        <f t="shared" si="0"/>
        <v>52.046144505160896</v>
      </c>
      <c r="V11" s="350">
        <f t="shared" si="0"/>
        <v>50.252183540410876</v>
      </c>
      <c r="W11" s="351">
        <f t="shared" ref="W11:X33" si="4">IFERROR(U11/T11-1,"-")</f>
        <v>-3.7054627785438887E-3</v>
      </c>
      <c r="X11" s="351">
        <f t="shared" si="4"/>
        <v>-3.4468662026869823E-2</v>
      </c>
      <c r="Y11" s="338">
        <f t="shared" ref="Y11:Z11" si="5">100-Y10</f>
        <v>53.237010280633513</v>
      </c>
      <c r="Z11" s="338">
        <f t="shared" si="5"/>
        <v>52.978314575898985</v>
      </c>
      <c r="AA11" s="351">
        <f>IFERROR(Z11/Y11-1,"-")</f>
        <v>-4.8593206750499052E-3</v>
      </c>
      <c r="AB11" s="338">
        <f t="shared" ref="AB11:AC11" si="6">100-AB10</f>
        <v>52.041522491349482</v>
      </c>
      <c r="AC11" s="338">
        <f t="shared" si="6"/>
        <v>44.656203288490282</v>
      </c>
      <c r="AD11" s="351">
        <f t="shared" ref="AD11:AD34" si="7">IFERROR(AC11/AB11-1,"-")</f>
        <v>-0.14191205117196204</v>
      </c>
    </row>
    <row r="12" spans="2:30" ht="16.5" customHeight="1">
      <c r="B12" s="352" t="s">
        <v>524</v>
      </c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3"/>
      <c r="AB12" s="353"/>
      <c r="AC12" s="353"/>
      <c r="AD12" s="353"/>
    </row>
    <row r="13" spans="2:30" ht="15" customHeight="1">
      <c r="B13" s="354" t="s">
        <v>525</v>
      </c>
      <c r="C13" s="355">
        <v>4.3818181818181801</v>
      </c>
      <c r="D13" s="355">
        <v>4.372727272727273</v>
      </c>
      <c r="E13" s="355">
        <v>3.3636363636363638</v>
      </c>
      <c r="F13" s="355">
        <v>3.1833910034602075</v>
      </c>
      <c r="G13" s="356">
        <f t="shared" si="1"/>
        <v>-2.0746887966800465E-3</v>
      </c>
      <c r="H13" s="356">
        <f t="shared" si="1"/>
        <v>-0.23076923076923084</v>
      </c>
      <c r="I13" s="356">
        <f t="shared" si="1"/>
        <v>-5.3586458430749162E-2</v>
      </c>
      <c r="J13" s="355">
        <v>3.0642750373692076</v>
      </c>
      <c r="K13" s="355">
        <v>3.0485057816488963</v>
      </c>
      <c r="L13" s="355">
        <v>3.2028469750889679</v>
      </c>
      <c r="M13" s="356">
        <f t="shared" si="2"/>
        <v>-5.1461619887259724E-3</v>
      </c>
      <c r="N13" s="356">
        <f>IFERROR(L13/K13-1,"-")</f>
        <v>5.0628473257016582E-2</v>
      </c>
      <c r="O13" s="355">
        <v>2.763353115727003</v>
      </c>
      <c r="P13" s="355">
        <v>3.1716761939885671</v>
      </c>
      <c r="Q13" s="355">
        <v>3.2191265060240966</v>
      </c>
      <c r="R13" s="356">
        <f t="shared" si="3"/>
        <v>0.14776362671049359</v>
      </c>
      <c r="S13" s="356">
        <f>IFERROR(Q13/P13-1,"-")</f>
        <v>1.4960641986550893E-2</v>
      </c>
      <c r="T13" s="355">
        <v>3.5640180642011474</v>
      </c>
      <c r="U13" s="355">
        <v>3.4244080145719491</v>
      </c>
      <c r="V13" s="355">
        <v>3.7150941075162995</v>
      </c>
      <c r="W13" s="356">
        <f t="shared" si="4"/>
        <v>-3.917209371958974E-2</v>
      </c>
      <c r="X13" s="356">
        <f t="shared" si="4"/>
        <v>8.4886523950238546E-2</v>
      </c>
      <c r="Y13" s="355">
        <v>3.5843289802722977</v>
      </c>
      <c r="Z13" s="355">
        <v>4.5292341476804827</v>
      </c>
      <c r="AA13" s="356">
        <f t="shared" ref="AA13:AA34" si="8">IFERROR(Z13/Y13-1,"-")</f>
        <v>0.26362121686062467</v>
      </c>
      <c r="AB13" s="355">
        <v>3.1833910034602075</v>
      </c>
      <c r="AC13" s="355">
        <v>2.7279521674140508</v>
      </c>
      <c r="AD13" s="356">
        <f>IFERROR(AC13/AB13-1,"-")</f>
        <v>-0.14306719958406444</v>
      </c>
    </row>
    <row r="14" spans="2:30" ht="15" customHeight="1">
      <c r="B14" s="354" t="s">
        <v>526</v>
      </c>
      <c r="C14" s="355">
        <v>8.3545454545454607</v>
      </c>
      <c r="D14" s="355">
        <v>7.209090909090909</v>
      </c>
      <c r="E14" s="355">
        <v>5.8909090909090907</v>
      </c>
      <c r="F14" s="355">
        <v>6.9896193771626294</v>
      </c>
      <c r="G14" s="356">
        <f t="shared" si="1"/>
        <v>-0.13710554951033793</v>
      </c>
      <c r="H14" s="356">
        <f t="shared" si="1"/>
        <v>-0.18284993694829765</v>
      </c>
      <c r="I14" s="356">
        <f t="shared" si="1"/>
        <v>0.18650946217266862</v>
      </c>
      <c r="J14" s="355">
        <v>5.5754857997010463</v>
      </c>
      <c r="K14" s="355">
        <v>7.5386694698903742</v>
      </c>
      <c r="L14" s="355">
        <v>8.8813244623239989</v>
      </c>
      <c r="M14" s="356">
        <f t="shared" si="2"/>
        <v>0.35210988615460059</v>
      </c>
      <c r="N14" s="356">
        <f t="shared" si="2"/>
        <v>0.17810238236285869</v>
      </c>
      <c r="O14" s="355">
        <v>5.3597922848664687</v>
      </c>
      <c r="P14" s="355">
        <v>7.1547114143463029</v>
      </c>
      <c r="Q14" s="355">
        <v>7.0783132530120483</v>
      </c>
      <c r="R14" s="356">
        <f t="shared" si="3"/>
        <v>0.3348859496939538</v>
      </c>
      <c r="S14" s="356">
        <f t="shared" si="3"/>
        <v>-1.067802136380569E-2</v>
      </c>
      <c r="T14" s="355">
        <v>5.2483827657756619</v>
      </c>
      <c r="U14" s="355">
        <v>7.1766848816029141</v>
      </c>
      <c r="V14" s="355">
        <v>6.8151064091524169</v>
      </c>
      <c r="W14" s="356">
        <f t="shared" si="4"/>
        <v>0.36740881941796921</v>
      </c>
      <c r="X14" s="356">
        <f t="shared" si="4"/>
        <v>-5.0382381059726589E-2</v>
      </c>
      <c r="Y14" s="355">
        <v>6.8630175048624622</v>
      </c>
      <c r="Z14" s="355">
        <v>6.642876749931375</v>
      </c>
      <c r="AA14" s="356">
        <f t="shared" si="8"/>
        <v>-3.2076379635505359E-2</v>
      </c>
      <c r="AB14" s="355">
        <v>6.9896193771626294</v>
      </c>
      <c r="AC14" s="355">
        <v>6.7638266068759343</v>
      </c>
      <c r="AD14" s="356">
        <f t="shared" si="7"/>
        <v>-3.2304015154878685E-2</v>
      </c>
    </row>
    <row r="15" spans="2:30" ht="15" customHeight="1">
      <c r="B15" s="354" t="s">
        <v>161</v>
      </c>
      <c r="C15" s="355">
        <v>17.445454545454499</v>
      </c>
      <c r="D15" s="355">
        <v>17.145454545454545</v>
      </c>
      <c r="E15" s="355">
        <v>14.318181818181818</v>
      </c>
      <c r="F15" s="355">
        <v>14.429065743944637</v>
      </c>
      <c r="G15" s="356">
        <f t="shared" si="1"/>
        <v>-1.7196456487751477E-2</v>
      </c>
      <c r="H15" s="356">
        <f t="shared" si="1"/>
        <v>-0.164899257688229</v>
      </c>
      <c r="I15" s="356">
        <f t="shared" si="1"/>
        <v>7.7442741802602466E-3</v>
      </c>
      <c r="J15" s="355">
        <v>14.020926756352765</v>
      </c>
      <c r="K15" s="355">
        <v>13.951043700255294</v>
      </c>
      <c r="L15" s="355">
        <v>13.074423642271391</v>
      </c>
      <c r="M15" s="356">
        <f t="shared" si="2"/>
        <v>-4.9841966449049036E-3</v>
      </c>
      <c r="N15" s="356">
        <f t="shared" si="2"/>
        <v>-6.283544635215077E-2</v>
      </c>
      <c r="O15" s="355">
        <v>13.019287833827892</v>
      </c>
      <c r="P15" s="355">
        <v>14.401622718052739</v>
      </c>
      <c r="Q15" s="355">
        <v>14.363704819277109</v>
      </c>
      <c r="R15" s="356">
        <f t="shared" si="3"/>
        <v>0.10617592159174327</v>
      </c>
      <c r="S15" s="356">
        <f t="shared" si="3"/>
        <v>-2.6328907178008176E-3</v>
      </c>
      <c r="T15" s="355">
        <v>14.329305504699134</v>
      </c>
      <c r="U15" s="355">
        <v>14.632665452337584</v>
      </c>
      <c r="V15" s="355">
        <v>15.315536966416534</v>
      </c>
      <c r="W15" s="356">
        <f t="shared" si="4"/>
        <v>2.1170596686557186E-2</v>
      </c>
      <c r="X15" s="356">
        <f t="shared" si="4"/>
        <v>4.6667609281661138E-2</v>
      </c>
      <c r="Y15" s="355">
        <v>15.115309808280077</v>
      </c>
      <c r="Z15" s="355">
        <v>16.991490529783146</v>
      </c>
      <c r="AA15" s="356">
        <f t="shared" si="8"/>
        <v>0.12412452971855781</v>
      </c>
      <c r="AB15" s="355">
        <v>14.429065743944637</v>
      </c>
      <c r="AC15" s="355">
        <v>12.481315396113603</v>
      </c>
      <c r="AD15" s="356">
        <f t="shared" si="7"/>
        <v>-0.13498797374656324</v>
      </c>
    </row>
    <row r="16" spans="2:30" ht="15" customHeight="1">
      <c r="B16" s="354" t="s">
        <v>511</v>
      </c>
      <c r="C16" s="355">
        <v>0.78181818181818197</v>
      </c>
      <c r="D16" s="355">
        <v>0.67272727272727273</v>
      </c>
      <c r="E16" s="355">
        <v>0.84545454545454546</v>
      </c>
      <c r="F16" s="355">
        <v>0.89965397923875434</v>
      </c>
      <c r="G16" s="356">
        <f t="shared" si="1"/>
        <v>-0.13953488372093037</v>
      </c>
      <c r="H16" s="356">
        <f t="shared" si="1"/>
        <v>0.2567567567567568</v>
      </c>
      <c r="I16" s="356">
        <f t="shared" si="1"/>
        <v>6.4106857164118125E-2</v>
      </c>
      <c r="J16" s="355">
        <v>0.67264573991031396</v>
      </c>
      <c r="K16" s="355">
        <v>0.85598438203934524</v>
      </c>
      <c r="L16" s="355">
        <v>0.92836144205477333</v>
      </c>
      <c r="M16" s="356">
        <f t="shared" si="2"/>
        <v>0.27256344796515974</v>
      </c>
      <c r="N16" s="356">
        <f t="shared" si="2"/>
        <v>8.4554182919778231E-2</v>
      </c>
      <c r="O16" s="355">
        <v>0.59347181008902072</v>
      </c>
      <c r="P16" s="355">
        <v>0.8297990042411949</v>
      </c>
      <c r="Q16" s="355">
        <v>0.80948795180722888</v>
      </c>
      <c r="R16" s="356">
        <f t="shared" si="3"/>
        <v>0.39821132214641342</v>
      </c>
      <c r="S16" s="356">
        <f t="shared" si="3"/>
        <v>-2.4477074966532841E-2</v>
      </c>
      <c r="T16" s="355">
        <v>0.8299768094715001</v>
      </c>
      <c r="U16" s="355">
        <v>0.97146326654523374</v>
      </c>
      <c r="V16" s="355">
        <v>1.0456390699963094</v>
      </c>
      <c r="W16" s="356">
        <f t="shared" si="4"/>
        <v>0.17047037394192643</v>
      </c>
      <c r="X16" s="356">
        <f t="shared" si="4"/>
        <v>7.6354717677451056E-2</v>
      </c>
      <c r="Y16" s="355">
        <v>1.2503473186996388</v>
      </c>
      <c r="Z16" s="355">
        <v>1.3175953884161404</v>
      </c>
      <c r="AA16" s="356">
        <f t="shared" si="8"/>
        <v>5.3783511757708791E-2</v>
      </c>
      <c r="AB16" s="355">
        <v>0.89965397923875434</v>
      </c>
      <c r="AC16" s="355">
        <v>0.74738415545590431</v>
      </c>
      <c r="AD16" s="356">
        <f t="shared" si="7"/>
        <v>-0.16925376566632178</v>
      </c>
    </row>
    <row r="17" spans="2:30" ht="15" customHeight="1">
      <c r="B17" s="354" t="s">
        <v>510</v>
      </c>
      <c r="C17" s="355">
        <v>4.6090909090909102</v>
      </c>
      <c r="D17" s="355">
        <v>3.5090909090909093</v>
      </c>
      <c r="E17" s="355">
        <v>3.2</v>
      </c>
      <c r="F17" s="355">
        <v>2.4913494809688581</v>
      </c>
      <c r="G17" s="356">
        <f t="shared" si="1"/>
        <v>-0.23865877712031569</v>
      </c>
      <c r="H17" s="356">
        <f t="shared" si="1"/>
        <v>-8.8082901554404125E-2</v>
      </c>
      <c r="I17" s="356">
        <f t="shared" si="1"/>
        <v>-0.2214532871972319</v>
      </c>
      <c r="J17" s="355">
        <v>2.9446935724962628</v>
      </c>
      <c r="K17" s="355">
        <v>2.7331431145817691</v>
      </c>
      <c r="L17" s="355">
        <v>2.7386662540615814</v>
      </c>
      <c r="M17" s="356">
        <f t="shared" si="2"/>
        <v>-7.1841246875531173E-2</v>
      </c>
      <c r="N17" s="356">
        <f t="shared" si="2"/>
        <v>2.0208014173666022E-3</v>
      </c>
      <c r="O17" s="355">
        <v>3.060089020771513</v>
      </c>
      <c r="P17" s="355">
        <v>2.5447169463396646</v>
      </c>
      <c r="Q17" s="355">
        <v>2.5978915662650603</v>
      </c>
      <c r="R17" s="356">
        <f t="shared" si="3"/>
        <v>-0.16841734699009259</v>
      </c>
      <c r="S17" s="356">
        <f t="shared" si="3"/>
        <v>2.0896084337349352E-2</v>
      </c>
      <c r="T17" s="355">
        <v>3.2588795313072136</v>
      </c>
      <c r="U17" s="355">
        <v>2.5743776563448693</v>
      </c>
      <c r="V17" s="355">
        <v>2.8293763070488374</v>
      </c>
      <c r="W17" s="356">
        <f t="shared" si="4"/>
        <v>-0.21004209219350134</v>
      </c>
      <c r="X17" s="356">
        <f t="shared" si="4"/>
        <v>9.905254191260271E-2</v>
      </c>
      <c r="Y17" s="355">
        <v>2.6951931091969992</v>
      </c>
      <c r="Z17" s="355">
        <v>3.1841888553390065</v>
      </c>
      <c r="AA17" s="356">
        <f t="shared" si="8"/>
        <v>0.18143254539846221</v>
      </c>
      <c r="AB17" s="355">
        <v>2.4913494809688581</v>
      </c>
      <c r="AC17" s="355">
        <v>2.4289985052316889</v>
      </c>
      <c r="AD17" s="356">
        <f t="shared" si="7"/>
        <v>-2.5026988872280387E-2</v>
      </c>
    </row>
    <row r="18" spans="2:30" ht="15" customHeight="1">
      <c r="B18" s="354" t="s">
        <v>527</v>
      </c>
      <c r="C18" s="355">
        <v>8.0363636363636406</v>
      </c>
      <c r="D18" s="355">
        <v>6.5272727272727273</v>
      </c>
      <c r="E18" s="355">
        <v>6.5090909090909088</v>
      </c>
      <c r="F18" s="355">
        <v>5.155709342560554</v>
      </c>
      <c r="G18" s="356">
        <f t="shared" si="1"/>
        <v>-0.1877828054298647</v>
      </c>
      <c r="H18" s="356">
        <f t="shared" si="1"/>
        <v>-2.7855153203343308E-3</v>
      </c>
      <c r="I18" s="356">
        <f t="shared" si="1"/>
        <v>-0.20792174904795957</v>
      </c>
      <c r="J18" s="355">
        <v>5.9940209267563525</v>
      </c>
      <c r="K18" s="355">
        <v>5.4212344195825199</v>
      </c>
      <c r="L18" s="355">
        <v>4.6727525916756925</v>
      </c>
      <c r="M18" s="356">
        <f t="shared" si="2"/>
        <v>-9.5559644214287753E-2</v>
      </c>
      <c r="N18" s="356">
        <f t="shared" si="2"/>
        <v>-0.13806483357428156</v>
      </c>
      <c r="O18" s="355">
        <v>6.1572700296735903</v>
      </c>
      <c r="P18" s="355">
        <v>5.6610732067121523</v>
      </c>
      <c r="Q18" s="355">
        <v>4.9698795180722888</v>
      </c>
      <c r="R18" s="356">
        <f t="shared" si="3"/>
        <v>-8.0587146668917864E-2</v>
      </c>
      <c r="S18" s="356">
        <f t="shared" si="3"/>
        <v>-0.12209587535811006</v>
      </c>
      <c r="T18" s="355">
        <v>6.9083363847186625</v>
      </c>
      <c r="U18" s="355">
        <v>6.666666666666667</v>
      </c>
      <c r="V18" s="355">
        <v>5.2158937138639443</v>
      </c>
      <c r="W18" s="356">
        <f t="shared" si="4"/>
        <v>-3.498233215547697E-2</v>
      </c>
      <c r="X18" s="356">
        <f t="shared" si="4"/>
        <v>-0.21761594292040842</v>
      </c>
      <c r="Y18" s="355">
        <v>8.0577938316198949</v>
      </c>
      <c r="Z18" s="355">
        <v>5.6546802086192702</v>
      </c>
      <c r="AA18" s="356">
        <f t="shared" si="8"/>
        <v>-0.29823468721307755</v>
      </c>
      <c r="AB18" s="355">
        <v>5.155709342560554</v>
      </c>
      <c r="AC18" s="355">
        <v>3.8490284005979074</v>
      </c>
      <c r="AD18" s="356">
        <f t="shared" si="7"/>
        <v>-0.25344348471624489</v>
      </c>
    </row>
    <row r="19" spans="2:30" ht="15" customHeight="1">
      <c r="B19" s="354" t="s">
        <v>528</v>
      </c>
      <c r="C19" s="355">
        <v>6.7727272727272698</v>
      </c>
      <c r="D19" s="355">
        <v>8.4090909090909083</v>
      </c>
      <c r="E19" s="355">
        <v>6.3272727272727272</v>
      </c>
      <c r="F19" s="355">
        <v>14.117647058823529</v>
      </c>
      <c r="G19" s="356">
        <f t="shared" si="1"/>
        <v>0.24161073825503387</v>
      </c>
      <c r="H19" s="356">
        <f t="shared" si="1"/>
        <v>-0.24756756756756748</v>
      </c>
      <c r="I19" s="356">
        <f t="shared" si="1"/>
        <v>1.2312373225152129</v>
      </c>
      <c r="J19" s="355">
        <v>12.062780269058296</v>
      </c>
      <c r="K19" s="355">
        <v>8.6199128998348105</v>
      </c>
      <c r="L19" s="355">
        <v>9.763267832276032</v>
      </c>
      <c r="M19" s="356">
        <f t="shared" si="2"/>
        <v>-0.28541242503228148</v>
      </c>
      <c r="N19" s="356">
        <f t="shared" si="2"/>
        <v>0.13264112360846858</v>
      </c>
      <c r="O19" s="355">
        <v>9.1431750741839757</v>
      </c>
      <c r="P19" s="355">
        <v>12.004425594689286</v>
      </c>
      <c r="Q19" s="355">
        <v>9.8456325301204828</v>
      </c>
      <c r="R19" s="356">
        <f t="shared" si="3"/>
        <v>0.31293839364228471</v>
      </c>
      <c r="S19" s="356">
        <f t="shared" si="3"/>
        <v>-0.17983309967982519</v>
      </c>
      <c r="T19" s="355">
        <v>7.5186134505065301</v>
      </c>
      <c r="U19" s="355">
        <v>9.7267759562841523</v>
      </c>
      <c r="V19" s="355">
        <v>8.2051912904416291</v>
      </c>
      <c r="W19" s="356">
        <f t="shared" si="4"/>
        <v>0.29369278262720866</v>
      </c>
      <c r="X19" s="356">
        <f t="shared" si="4"/>
        <v>-0.15643258081414702</v>
      </c>
      <c r="Y19" s="355">
        <v>6.362878577382606</v>
      </c>
      <c r="Z19" s="355">
        <v>4.8037331869338455</v>
      </c>
      <c r="AA19" s="356">
        <f t="shared" si="8"/>
        <v>-0.24503774062118289</v>
      </c>
      <c r="AB19" s="355">
        <v>14.117647058823529</v>
      </c>
      <c r="AC19" s="355">
        <v>10.052316890881913</v>
      </c>
      <c r="AD19" s="356">
        <f t="shared" si="7"/>
        <v>-0.28796088689586441</v>
      </c>
    </row>
    <row r="20" spans="2:30" ht="15" customHeight="1">
      <c r="B20" s="354" t="s">
        <v>517</v>
      </c>
      <c r="C20" s="355">
        <v>0.75454545454545496</v>
      </c>
      <c r="D20" s="355">
        <v>0.80909090909090908</v>
      </c>
      <c r="E20" s="355">
        <v>1.1090909090909091</v>
      </c>
      <c r="F20" s="355">
        <v>1.1072664359861593</v>
      </c>
      <c r="G20" s="356">
        <f t="shared" si="1"/>
        <v>7.2289156626505369E-2</v>
      </c>
      <c r="H20" s="356">
        <f t="shared" si="1"/>
        <v>0.3707865168539326</v>
      </c>
      <c r="I20" s="356">
        <f t="shared" si="1"/>
        <v>-1.6450167337909161E-3</v>
      </c>
      <c r="J20" s="355">
        <v>0.97159940209267559</v>
      </c>
      <c r="K20" s="355">
        <v>1.0361916203634178</v>
      </c>
      <c r="L20" s="355">
        <v>0.54154417453195114</v>
      </c>
      <c r="M20" s="356">
        <f t="shared" si="2"/>
        <v>6.6480298497117785E-2</v>
      </c>
      <c r="N20" s="356">
        <f t="shared" si="2"/>
        <v>-0.47737062924517926</v>
      </c>
      <c r="O20" s="355">
        <v>1.0385756676557865</v>
      </c>
      <c r="P20" s="355">
        <v>0.95887884934538081</v>
      </c>
      <c r="Q20" s="355">
        <v>0.71536144578313254</v>
      </c>
      <c r="R20" s="356">
        <f t="shared" si="3"/>
        <v>-7.6736650773162052E-2</v>
      </c>
      <c r="S20" s="356">
        <f t="shared" si="3"/>
        <v>-0.25396055375347548</v>
      </c>
      <c r="T20" s="355">
        <v>1.1229098010496765</v>
      </c>
      <c r="U20" s="355">
        <v>0.80145719489981782</v>
      </c>
      <c r="V20" s="355">
        <v>0.71349489482101125</v>
      </c>
      <c r="W20" s="356">
        <f t="shared" si="4"/>
        <v>-0.28626752197671657</v>
      </c>
      <c r="X20" s="356">
        <f t="shared" si="4"/>
        <v>-0.10975296078014729</v>
      </c>
      <c r="Y20" s="355">
        <v>0.58349541539316474</v>
      </c>
      <c r="Z20" s="355">
        <v>0.82349711776008783</v>
      </c>
      <c r="AA20" s="356">
        <f t="shared" si="8"/>
        <v>0.41131720324693144</v>
      </c>
      <c r="AB20" s="355">
        <v>1.1072664359861593</v>
      </c>
      <c r="AC20" s="355">
        <v>0.52316890881913303</v>
      </c>
      <c r="AD20" s="356">
        <f t="shared" si="7"/>
        <v>-0.5275130792227205</v>
      </c>
    </row>
    <row r="21" spans="2:30" ht="15" customHeight="1">
      <c r="B21" s="354" t="s">
        <v>513</v>
      </c>
      <c r="C21" s="355">
        <v>2.2999999999999998</v>
      </c>
      <c r="D21" s="355">
        <v>2.290909090909091</v>
      </c>
      <c r="E21" s="355">
        <v>1.8727272727272728</v>
      </c>
      <c r="F21" s="355">
        <v>1.7647058823529411</v>
      </c>
      <c r="G21" s="356">
        <f t="shared" si="1"/>
        <v>-3.9525691699603405E-3</v>
      </c>
      <c r="H21" s="356">
        <f t="shared" si="1"/>
        <v>-0.18253968253968256</v>
      </c>
      <c r="I21" s="356">
        <f t="shared" si="1"/>
        <v>-5.7681324957167379E-2</v>
      </c>
      <c r="J21" s="355">
        <v>2.0926756352765321</v>
      </c>
      <c r="K21" s="355">
        <v>1.7119687640786905</v>
      </c>
      <c r="L21" s="355">
        <v>1.5936871421940275</v>
      </c>
      <c r="M21" s="356">
        <f t="shared" si="2"/>
        <v>-0.18192349773668293</v>
      </c>
      <c r="N21" s="356">
        <f t="shared" si="2"/>
        <v>-6.9090992993857125E-2</v>
      </c>
      <c r="O21" s="355">
        <v>1.8545994065281899</v>
      </c>
      <c r="P21" s="355">
        <v>2.028397565922921</v>
      </c>
      <c r="Q21" s="355">
        <v>1.5813253012048192</v>
      </c>
      <c r="R21" s="356">
        <f t="shared" si="3"/>
        <v>9.3711967545639041E-2</v>
      </c>
      <c r="S21" s="356">
        <f t="shared" si="3"/>
        <v>-0.22040662650602416</v>
      </c>
      <c r="T21" s="355">
        <v>1.9895032344684487</v>
      </c>
      <c r="U21" s="355">
        <v>2.2950819672131146</v>
      </c>
      <c r="V21" s="355">
        <v>1.6115143314060769</v>
      </c>
      <c r="W21" s="356">
        <f t="shared" si="4"/>
        <v>0.15359549431761033</v>
      </c>
      <c r="X21" s="356">
        <f t="shared" si="4"/>
        <v>-0.29784018417306646</v>
      </c>
      <c r="Y21" s="355">
        <v>2.7229786051681022</v>
      </c>
      <c r="Z21" s="355">
        <v>1.7293439472961845</v>
      </c>
      <c r="AA21" s="356">
        <f t="shared" si="8"/>
        <v>-0.36490725853888084</v>
      </c>
      <c r="AB21" s="355">
        <v>1.7647058823529411</v>
      </c>
      <c r="AC21" s="355">
        <v>1.0463378176382661</v>
      </c>
      <c r="AD21" s="356">
        <f t="shared" si="7"/>
        <v>-0.40707523667164924</v>
      </c>
    </row>
    <row r="22" spans="2:30" ht="15" customHeight="1">
      <c r="B22" s="354" t="s">
        <v>529</v>
      </c>
      <c r="C22" s="355">
        <v>4.5636363636363599</v>
      </c>
      <c r="D22" s="355">
        <v>3.918181818181818</v>
      </c>
      <c r="E22" s="355">
        <v>2.9</v>
      </c>
      <c r="F22" s="355">
        <v>2.3875432525951559</v>
      </c>
      <c r="G22" s="356">
        <f t="shared" si="1"/>
        <v>-0.14143426294820649</v>
      </c>
      <c r="H22" s="356">
        <f t="shared" si="1"/>
        <v>-0.25986078886310904</v>
      </c>
      <c r="I22" s="356">
        <f t="shared" si="1"/>
        <v>-0.17670922324304972</v>
      </c>
      <c r="J22" s="355">
        <v>3.12406576980568</v>
      </c>
      <c r="K22" s="355">
        <v>2.5679531461180356</v>
      </c>
      <c r="L22" s="355">
        <v>2.6767754912579296</v>
      </c>
      <c r="M22" s="356">
        <f t="shared" si="2"/>
        <v>-0.17800925609905938</v>
      </c>
      <c r="N22" s="356">
        <f t="shared" si="2"/>
        <v>4.2377075806231179E-2</v>
      </c>
      <c r="O22" s="355">
        <v>2.5964391691394657</v>
      </c>
      <c r="P22" s="355">
        <v>2.2865572561312928</v>
      </c>
      <c r="Q22" s="355">
        <v>2.4096385542168677</v>
      </c>
      <c r="R22" s="356">
        <f t="shared" si="3"/>
        <v>-0.11934880535286208</v>
      </c>
      <c r="S22" s="356">
        <f t="shared" si="3"/>
        <v>5.382821609016708E-2</v>
      </c>
      <c r="T22" s="355">
        <v>2.9537409984132794</v>
      </c>
      <c r="U22" s="355">
        <v>2.6715239829993926</v>
      </c>
      <c r="V22" s="355">
        <v>2.6817566736375937</v>
      </c>
      <c r="W22" s="356">
        <f t="shared" si="4"/>
        <v>-9.5545620135784048E-2</v>
      </c>
      <c r="X22" s="356">
        <f t="shared" si="4"/>
        <v>3.8302821547993027E-3</v>
      </c>
      <c r="Y22" s="355">
        <v>3.1953320366768545</v>
      </c>
      <c r="Z22" s="355">
        <v>3.1018391435629975</v>
      </c>
      <c r="AA22" s="356">
        <f t="shared" si="8"/>
        <v>-2.925921063624104E-2</v>
      </c>
      <c r="AB22" s="355">
        <v>2.3875432525951559</v>
      </c>
      <c r="AC22" s="355">
        <v>2.391629297458894</v>
      </c>
      <c r="AD22" s="356">
        <f t="shared" si="7"/>
        <v>1.7114013994496968E-3</v>
      </c>
    </row>
    <row r="23" spans="2:30" ht="15" customHeight="1">
      <c r="B23" s="354" t="s">
        <v>530</v>
      </c>
      <c r="C23" s="355">
        <v>1.86363636363636</v>
      </c>
      <c r="D23" s="355">
        <v>1.8090909090909091</v>
      </c>
      <c r="E23" s="355">
        <v>1.490909090909091</v>
      </c>
      <c r="F23" s="355">
        <v>1.5224913494809689</v>
      </c>
      <c r="G23" s="356">
        <f t="shared" si="1"/>
        <v>-2.9268292682924968E-2</v>
      </c>
      <c r="H23" s="356">
        <f t="shared" si="1"/>
        <v>-0.17587939698492461</v>
      </c>
      <c r="I23" s="356">
        <f t="shared" si="1"/>
        <v>2.1183222212844965E-2</v>
      </c>
      <c r="J23" s="355">
        <v>1.6890881913303437</v>
      </c>
      <c r="K23" s="355">
        <v>1.4266406367322422</v>
      </c>
      <c r="L23" s="355">
        <v>1.1759244932693795</v>
      </c>
      <c r="M23" s="356">
        <f t="shared" si="2"/>
        <v>-0.15537824250099996</v>
      </c>
      <c r="N23" s="356">
        <f t="shared" si="2"/>
        <v>-0.1757388209809686</v>
      </c>
      <c r="O23" s="355">
        <v>1.6320474777448071</v>
      </c>
      <c r="P23" s="355">
        <v>1.401438318274018</v>
      </c>
      <c r="Q23" s="355">
        <v>0.9412650602409639</v>
      </c>
      <c r="R23" s="356">
        <f t="shared" si="3"/>
        <v>-0.14130052134846527</v>
      </c>
      <c r="S23" s="356">
        <f t="shared" si="3"/>
        <v>-0.32835783925174378</v>
      </c>
      <c r="T23" s="355">
        <v>1.5378982057854267</v>
      </c>
      <c r="U23" s="355">
        <v>1.323618700667881</v>
      </c>
      <c r="V23" s="355">
        <v>1.0456390699963094</v>
      </c>
      <c r="W23" s="356">
        <f t="shared" si="4"/>
        <v>-0.13933269725619457</v>
      </c>
      <c r="X23" s="356">
        <f t="shared" si="4"/>
        <v>-0.21001488610829289</v>
      </c>
      <c r="Y23" s="355">
        <v>1.2225618227285358</v>
      </c>
      <c r="Z23" s="355">
        <v>1.152895964864123</v>
      </c>
      <c r="AA23" s="356">
        <f t="shared" si="8"/>
        <v>-5.6983505103186616E-2</v>
      </c>
      <c r="AB23" s="355">
        <v>1.5224913494809689</v>
      </c>
      <c r="AC23" s="355">
        <v>0.82212257100149477</v>
      </c>
      <c r="AD23" s="356">
        <f t="shared" si="7"/>
        <v>-0.46001494768310913</v>
      </c>
    </row>
    <row r="24" spans="2:30" ht="15" customHeight="1">
      <c r="B24" s="354" t="s">
        <v>531</v>
      </c>
      <c r="C24" s="355">
        <v>19.3</v>
      </c>
      <c r="D24" s="355">
        <v>14.963636363636363</v>
      </c>
      <c r="E24" s="355">
        <v>11.590909090909092</v>
      </c>
      <c r="F24" s="355">
        <v>12.110726643598616</v>
      </c>
      <c r="G24" s="356">
        <f t="shared" si="1"/>
        <v>-0.22468205369759775</v>
      </c>
      <c r="H24" s="356">
        <f t="shared" si="1"/>
        <v>-0.22539489671931945</v>
      </c>
      <c r="I24" s="356">
        <f t="shared" si="1"/>
        <v>4.4847004545762958E-2</v>
      </c>
      <c r="J24" s="355">
        <v>12.600896860986547</v>
      </c>
      <c r="K24" s="355">
        <v>12.073884967712869</v>
      </c>
      <c r="L24" s="355">
        <v>11.186755376760019</v>
      </c>
      <c r="M24" s="356">
        <f t="shared" si="2"/>
        <v>-4.1823363772252709E-2</v>
      </c>
      <c r="N24" s="356">
        <f t="shared" si="2"/>
        <v>-7.3475073957152137E-2</v>
      </c>
      <c r="O24" s="355">
        <v>11.201780415430267</v>
      </c>
      <c r="P24" s="355">
        <v>10.824267010879588</v>
      </c>
      <c r="Q24" s="355">
        <v>10.335090361445783</v>
      </c>
      <c r="R24" s="356">
        <f t="shared" si="3"/>
        <v>-3.370119664465665E-2</v>
      </c>
      <c r="S24" s="356">
        <f t="shared" si="3"/>
        <v>-4.51925889246938E-2</v>
      </c>
      <c r="T24" s="355">
        <v>11.107042597339191</v>
      </c>
      <c r="U24" s="355">
        <v>12.021857923497267</v>
      </c>
      <c r="V24" s="355">
        <v>11.58814122278263</v>
      </c>
      <c r="W24" s="356">
        <f t="shared" si="4"/>
        <v>8.2363538101243083E-2</v>
      </c>
      <c r="X24" s="356">
        <f t="shared" si="4"/>
        <v>-3.6077343741263035E-2</v>
      </c>
      <c r="Y24" s="355">
        <v>13.170325090302862</v>
      </c>
      <c r="Z24" s="355">
        <v>13.423003019489432</v>
      </c>
      <c r="AA24" s="356">
        <f t="shared" si="8"/>
        <v>1.9185398040980184E-2</v>
      </c>
      <c r="AB24" s="355">
        <v>12.110726643598616</v>
      </c>
      <c r="AC24" s="355">
        <v>9.8654708520179373</v>
      </c>
      <c r="AD24" s="356">
        <f t="shared" si="7"/>
        <v>-0.18539397821909032</v>
      </c>
    </row>
    <row r="25" spans="2:30" ht="15" customHeight="1">
      <c r="B25" s="354" t="s">
        <v>505</v>
      </c>
      <c r="C25" s="355">
        <v>1.3</v>
      </c>
      <c r="D25" s="355">
        <v>0.97272727272727277</v>
      </c>
      <c r="E25" s="355">
        <v>0.92727272727272725</v>
      </c>
      <c r="F25" s="355">
        <v>0.38062283737024222</v>
      </c>
      <c r="G25" s="356">
        <f t="shared" si="1"/>
        <v>-0.25174825174825177</v>
      </c>
      <c r="H25" s="356">
        <f t="shared" si="1"/>
        <v>-4.6728971962616939E-2</v>
      </c>
      <c r="I25" s="356">
        <f t="shared" si="1"/>
        <v>-0.58952439107130739</v>
      </c>
      <c r="J25" s="355">
        <v>0.64275037369207777</v>
      </c>
      <c r="K25" s="355">
        <v>0.55563898483255747</v>
      </c>
      <c r="L25" s="355">
        <v>1.0057248955593379</v>
      </c>
      <c r="M25" s="356">
        <f t="shared" si="2"/>
        <v>-0.13552911429539316</v>
      </c>
      <c r="N25" s="356">
        <f t="shared" si="2"/>
        <v>0.81003299446746779</v>
      </c>
      <c r="O25" s="355">
        <v>0.85311572700296734</v>
      </c>
      <c r="P25" s="355">
        <v>0.53475935828877008</v>
      </c>
      <c r="Q25" s="355">
        <v>1.1106927710843373</v>
      </c>
      <c r="R25" s="356">
        <f t="shared" si="3"/>
        <v>-0.37316903045803296</v>
      </c>
      <c r="S25" s="356">
        <f t="shared" si="3"/>
        <v>1.0769954819277108</v>
      </c>
      <c r="T25" s="355">
        <v>0.96423776394483096</v>
      </c>
      <c r="U25" s="355">
        <v>0.86217364905889493</v>
      </c>
      <c r="V25" s="355">
        <v>1.1440521589371386</v>
      </c>
      <c r="W25" s="356">
        <f t="shared" si="4"/>
        <v>-0.10584953079246506</v>
      </c>
      <c r="X25" s="356">
        <f t="shared" si="4"/>
        <v>0.32693937026018838</v>
      </c>
      <c r="Y25" s="355">
        <v>1.305918310641845</v>
      </c>
      <c r="Z25" s="355">
        <v>1.2352456766401319</v>
      </c>
      <c r="AA25" s="356">
        <f t="shared" si="8"/>
        <v>-5.411719356854594E-2</v>
      </c>
      <c r="AB25" s="355">
        <v>0.38062283737024222</v>
      </c>
      <c r="AC25" s="355">
        <v>0.93423019431988041</v>
      </c>
      <c r="AD25" s="356">
        <f t="shared" si="7"/>
        <v>1.4544775105313223</v>
      </c>
    </row>
    <row r="26" spans="2:30" ht="15" customHeight="1">
      <c r="B26" s="354" t="s">
        <v>532</v>
      </c>
      <c r="C26" s="355">
        <v>6.4909090909090903</v>
      </c>
      <c r="D26" s="355">
        <v>6.1545454545454543</v>
      </c>
      <c r="E26" s="355">
        <v>5.4</v>
      </c>
      <c r="F26" s="355">
        <v>3.8408304498269894</v>
      </c>
      <c r="G26" s="356">
        <f t="shared" si="1"/>
        <v>-5.1820728291316454E-2</v>
      </c>
      <c r="H26" s="356">
        <f t="shared" si="1"/>
        <v>-0.12259970457902503</v>
      </c>
      <c r="I26" s="356">
        <f t="shared" si="1"/>
        <v>-0.28873510188389084</v>
      </c>
      <c r="J26" s="355">
        <v>4.0059790732436475</v>
      </c>
      <c r="K26" s="355">
        <v>4.1297492115933325</v>
      </c>
      <c r="L26" s="355">
        <v>4.3168807055546958</v>
      </c>
      <c r="M26" s="356">
        <f t="shared" si="2"/>
        <v>3.0896351699977398E-2</v>
      </c>
      <c r="N26" s="356">
        <f t="shared" si="2"/>
        <v>4.531304066504438E-2</v>
      </c>
      <c r="O26" s="355">
        <v>4.7477744807121658</v>
      </c>
      <c r="P26" s="355">
        <v>5.1816337820394613</v>
      </c>
      <c r="Q26" s="355">
        <v>4.5933734939759034</v>
      </c>
      <c r="R26" s="356">
        <f t="shared" si="3"/>
        <v>9.1381615342061684E-2</v>
      </c>
      <c r="S26" s="356">
        <f t="shared" si="3"/>
        <v>-0.1135279552373194</v>
      </c>
      <c r="T26" s="355">
        <v>5.8586598315635294</v>
      </c>
      <c r="U26" s="355">
        <v>6.2173649058894958</v>
      </c>
      <c r="V26" s="355">
        <v>5.70795915856809</v>
      </c>
      <c r="W26" s="356">
        <f t="shared" si="4"/>
        <v>6.1226472374013463E-2</v>
      </c>
      <c r="X26" s="356">
        <f t="shared" si="4"/>
        <v>-8.1932740804526838E-2</v>
      </c>
      <c r="Y26" s="355">
        <v>8.0022228396776889</v>
      </c>
      <c r="Z26" s="355">
        <v>7.4663738676914635</v>
      </c>
      <c r="AA26" s="356">
        <f t="shared" si="8"/>
        <v>-6.6962515631195263E-2</v>
      </c>
      <c r="AB26" s="355">
        <v>3.8408304498269894</v>
      </c>
      <c r="AC26" s="355">
        <v>2.7279521674140508</v>
      </c>
      <c r="AD26" s="356">
        <f t="shared" si="7"/>
        <v>-0.2897493906462516</v>
      </c>
    </row>
    <row r="27" spans="2:30" ht="15" customHeight="1">
      <c r="B27" s="354" t="s">
        <v>533</v>
      </c>
      <c r="C27" s="355">
        <v>6.7545454545454504</v>
      </c>
      <c r="D27" s="355">
        <v>7.9818181818181815</v>
      </c>
      <c r="E27" s="355">
        <v>7.8181818181818183</v>
      </c>
      <c r="F27" s="355">
        <v>6.5051903114186853</v>
      </c>
      <c r="G27" s="356">
        <f t="shared" si="1"/>
        <v>0.18169582772543813</v>
      </c>
      <c r="H27" s="356">
        <f t="shared" si="1"/>
        <v>-2.0501138952163989E-2</v>
      </c>
      <c r="I27" s="356">
        <f t="shared" si="1"/>
        <v>-0.16794077412086583</v>
      </c>
      <c r="J27" s="355">
        <v>7.5635276532137521</v>
      </c>
      <c r="K27" s="355">
        <v>7.3434449617059618</v>
      </c>
      <c r="L27" s="355">
        <v>6.4985300943834137</v>
      </c>
      <c r="M27" s="356">
        <f t="shared" si="2"/>
        <v>-2.909788945033831E-2</v>
      </c>
      <c r="N27" s="356">
        <f t="shared" si="2"/>
        <v>-0.11505701639061039</v>
      </c>
      <c r="O27" s="355">
        <v>7.8078635014836797</v>
      </c>
      <c r="P27" s="355">
        <v>6.2695924764890281</v>
      </c>
      <c r="Q27" s="355">
        <v>6.7206325301204819</v>
      </c>
      <c r="R27" s="356">
        <f t="shared" si="3"/>
        <v>-0.19701561441261661</v>
      </c>
      <c r="S27" s="356">
        <f t="shared" si="3"/>
        <v>7.1940888554216986E-2</v>
      </c>
      <c r="T27" s="355">
        <v>7.5918466984010742</v>
      </c>
      <c r="U27" s="355">
        <v>6.5452337583485125</v>
      </c>
      <c r="V27" s="355">
        <v>6.5936769590355517</v>
      </c>
      <c r="W27" s="356">
        <f t="shared" si="4"/>
        <v>-0.13786012568891703</v>
      </c>
      <c r="X27" s="356">
        <f t="shared" si="4"/>
        <v>7.4012942051533415E-3</v>
      </c>
      <c r="Y27" s="355">
        <v>6.6407335370936371</v>
      </c>
      <c r="Z27" s="355">
        <v>6.6703266538567112</v>
      </c>
      <c r="AA27" s="356">
        <f t="shared" si="8"/>
        <v>4.4563023945733971E-3</v>
      </c>
      <c r="AB27" s="355">
        <v>6.5051903114186853</v>
      </c>
      <c r="AC27" s="355">
        <v>6.1285500747384152</v>
      </c>
      <c r="AD27" s="356">
        <f t="shared" si="7"/>
        <v>-5.7898419362020226E-2</v>
      </c>
    </row>
    <row r="28" spans="2:30" ht="15" customHeight="1">
      <c r="B28" s="354" t="s">
        <v>534</v>
      </c>
      <c r="C28" s="355">
        <v>2.7363636363636399</v>
      </c>
      <c r="D28" s="355">
        <v>2.3909090909090911</v>
      </c>
      <c r="E28" s="355">
        <v>2.8454545454545452</v>
      </c>
      <c r="F28" s="355">
        <v>2.2145328719723185</v>
      </c>
      <c r="G28" s="356">
        <f t="shared" si="1"/>
        <v>-0.12624584717608078</v>
      </c>
      <c r="H28" s="356">
        <f t="shared" si="1"/>
        <v>0.19011406844106449</v>
      </c>
      <c r="I28" s="356">
        <f t="shared" si="1"/>
        <v>-0.22172966160717233</v>
      </c>
      <c r="J28" s="355">
        <v>2.6457399103139014</v>
      </c>
      <c r="K28" s="355">
        <v>2.7481603844421083</v>
      </c>
      <c r="L28" s="355">
        <v>2.1507040074268917</v>
      </c>
      <c r="M28" s="356">
        <f t="shared" si="2"/>
        <v>3.8711467339983319E-2</v>
      </c>
      <c r="N28" s="356">
        <f t="shared" si="2"/>
        <v>-0.2174022958767392</v>
      </c>
      <c r="O28" s="355">
        <v>2.6149851632047478</v>
      </c>
      <c r="P28" s="355">
        <v>2.7106767471879034</v>
      </c>
      <c r="Q28" s="355">
        <v>2.2778614457831323</v>
      </c>
      <c r="R28" s="356">
        <f t="shared" si="3"/>
        <v>3.6593547577104646E-2</v>
      </c>
      <c r="S28" s="356">
        <f t="shared" si="3"/>
        <v>-0.1596705700352431</v>
      </c>
      <c r="T28" s="355">
        <v>2.7340412547296471</v>
      </c>
      <c r="U28" s="355">
        <v>2.6593806921675776</v>
      </c>
      <c r="V28" s="355">
        <v>2.6202484930495755</v>
      </c>
      <c r="W28" s="356">
        <f t="shared" si="4"/>
        <v>-2.7307767369242675E-2</v>
      </c>
      <c r="X28" s="356">
        <f t="shared" si="4"/>
        <v>-1.4714778983413113E-2</v>
      </c>
      <c r="Y28" s="355">
        <v>2.6951931091969992</v>
      </c>
      <c r="Z28" s="355">
        <v>3.1841888553390065</v>
      </c>
      <c r="AA28" s="356">
        <f t="shared" si="8"/>
        <v>0.18143254539846221</v>
      </c>
      <c r="AB28" s="355">
        <v>2.2145328719723185</v>
      </c>
      <c r="AC28" s="355">
        <v>1.8310911808669657</v>
      </c>
      <c r="AD28" s="356">
        <f t="shared" si="7"/>
        <v>-0.17314788863976094</v>
      </c>
    </row>
    <row r="29" spans="2:30" ht="15" customHeight="1">
      <c r="B29" s="354" t="s">
        <v>509</v>
      </c>
      <c r="C29" s="355">
        <v>0.17272727272727301</v>
      </c>
      <c r="D29" s="355">
        <v>0.18181818181818182</v>
      </c>
      <c r="E29" s="355">
        <v>0.17272727272727273</v>
      </c>
      <c r="F29" s="355">
        <v>0.13840830449826991</v>
      </c>
      <c r="G29" s="356">
        <f t="shared" si="1"/>
        <v>5.2631578947366808E-2</v>
      </c>
      <c r="H29" s="356">
        <f t="shared" si="1"/>
        <v>-5.0000000000000044E-2</v>
      </c>
      <c r="I29" s="356">
        <f t="shared" si="1"/>
        <v>-0.198688763431069</v>
      </c>
      <c r="J29" s="355">
        <v>0.13452914798206278</v>
      </c>
      <c r="K29" s="355">
        <v>0.16518996846373329</v>
      </c>
      <c r="L29" s="355">
        <v>0.13925421630821599</v>
      </c>
      <c r="M29" s="356">
        <f t="shared" si="2"/>
        <v>0.22791209891375086</v>
      </c>
      <c r="N29" s="356">
        <f t="shared" si="2"/>
        <v>-0.15700561236689969</v>
      </c>
      <c r="O29" s="355">
        <v>7.418397626112759E-2</v>
      </c>
      <c r="P29" s="355">
        <v>0.18439977872026553</v>
      </c>
      <c r="Q29" s="355">
        <v>0.15060240963855423</v>
      </c>
      <c r="R29" s="356">
        <f t="shared" si="3"/>
        <v>1.4857090171491794</v>
      </c>
      <c r="S29" s="356">
        <f t="shared" si="3"/>
        <v>-0.18328313253012041</v>
      </c>
      <c r="T29" s="355">
        <v>0.17087757842060294</v>
      </c>
      <c r="U29" s="355">
        <v>0.24286581663630843</v>
      </c>
      <c r="V29" s="355">
        <v>0.18452454176405461</v>
      </c>
      <c r="W29" s="356">
        <f t="shared" si="4"/>
        <v>0.42128545407233942</v>
      </c>
      <c r="X29" s="356">
        <f t="shared" si="4"/>
        <v>-0.24022019928650518</v>
      </c>
      <c r="Y29" s="355">
        <v>0.3612114476243401</v>
      </c>
      <c r="Z29" s="355">
        <v>0.19214932747735383</v>
      </c>
      <c r="AA29" s="356">
        <f t="shared" si="8"/>
        <v>-0.46804197723769503</v>
      </c>
      <c r="AB29" s="355">
        <v>0.13840830449826991</v>
      </c>
      <c r="AC29" s="355">
        <v>0.18684603886397608</v>
      </c>
      <c r="AD29" s="356">
        <f t="shared" si="7"/>
        <v>0.349962630792227</v>
      </c>
    </row>
    <row r="30" spans="2:30" ht="15" customHeight="1">
      <c r="B30" s="354" t="s">
        <v>508</v>
      </c>
      <c r="C30" s="355">
        <v>1.30909090909091</v>
      </c>
      <c r="D30" s="355">
        <v>1.1272727272727272</v>
      </c>
      <c r="E30" s="355">
        <v>0.95454545454545459</v>
      </c>
      <c r="F30" s="355">
        <v>1.6955017301038062</v>
      </c>
      <c r="G30" s="356">
        <f t="shared" si="1"/>
        <v>-0.13888888888888951</v>
      </c>
      <c r="H30" s="356">
        <f t="shared" si="1"/>
        <v>-0.15322580645161277</v>
      </c>
      <c r="I30" s="356">
        <f t="shared" si="1"/>
        <v>0.77623990772779683</v>
      </c>
      <c r="J30" s="355">
        <v>1.1808669656203288</v>
      </c>
      <c r="K30" s="355">
        <v>1.2614506682685087</v>
      </c>
      <c r="L30" s="355">
        <v>1.3770694723812471</v>
      </c>
      <c r="M30" s="356">
        <f t="shared" si="2"/>
        <v>6.8241135533711805E-2</v>
      </c>
      <c r="N30" s="356">
        <f t="shared" si="2"/>
        <v>9.1655430546038641E-2</v>
      </c>
      <c r="O30" s="355">
        <v>1.1127596439169138</v>
      </c>
      <c r="P30" s="355">
        <v>1.4383182740180711</v>
      </c>
      <c r="Q30" s="355">
        <v>1.1859939759036144</v>
      </c>
      <c r="R30" s="356">
        <f t="shared" si="3"/>
        <v>0.29256868891757337</v>
      </c>
      <c r="S30" s="356">
        <f t="shared" si="3"/>
        <v>-0.1754300857275255</v>
      </c>
      <c r="T30" s="355">
        <v>0.95203222262907361</v>
      </c>
      <c r="U30" s="355">
        <v>1.2871888281724346</v>
      </c>
      <c r="V30" s="355">
        <v>1.4023865174068151</v>
      </c>
      <c r="W30" s="356">
        <f t="shared" si="4"/>
        <v>0.35204334220727662</v>
      </c>
      <c r="X30" s="356">
        <f t="shared" si="4"/>
        <v>8.9495563287275814E-2</v>
      </c>
      <c r="Y30" s="355">
        <v>1.1114198388441234</v>
      </c>
      <c r="Z30" s="355">
        <v>1.7293439472961845</v>
      </c>
      <c r="AA30" s="356">
        <f t="shared" si="8"/>
        <v>0.55597721657974186</v>
      </c>
      <c r="AB30" s="355">
        <v>1.6955017301038062</v>
      </c>
      <c r="AC30" s="355">
        <v>1.2331838565022422</v>
      </c>
      <c r="AD30" s="356">
        <f t="shared" si="7"/>
        <v>-0.27267319483847352</v>
      </c>
    </row>
    <row r="31" spans="2:30" ht="15" customHeight="1">
      <c r="B31" s="354" t="s">
        <v>535</v>
      </c>
      <c r="C31" s="355">
        <v>8.3818181818181792</v>
      </c>
      <c r="D31" s="355">
        <v>11.836363636363636</v>
      </c>
      <c r="E31" s="355">
        <v>11.636363636363637</v>
      </c>
      <c r="F31" s="355">
        <v>6.4359861591695502</v>
      </c>
      <c r="G31" s="356">
        <f t="shared" si="1"/>
        <v>0.41214750542299394</v>
      </c>
      <c r="H31" s="356">
        <f t="shared" si="1"/>
        <v>-1.6897081413210335E-2</v>
      </c>
      <c r="I31" s="356">
        <f t="shared" si="1"/>
        <v>-0.44690743944636679</v>
      </c>
      <c r="J31" s="355">
        <v>12.481315396113603</v>
      </c>
      <c r="K31" s="355">
        <v>8.815137408019222</v>
      </c>
      <c r="L31" s="355">
        <v>5.4154417453195114</v>
      </c>
      <c r="M31" s="356">
        <f t="shared" si="2"/>
        <v>-0.29373330227965755</v>
      </c>
      <c r="N31" s="356">
        <f t="shared" si="2"/>
        <v>-0.38566564596111363</v>
      </c>
      <c r="O31" s="355">
        <v>11.906528189910979</v>
      </c>
      <c r="P31" s="355">
        <v>6.656832011801586</v>
      </c>
      <c r="Q31" s="355">
        <v>6.268825301204819</v>
      </c>
      <c r="R31" s="356">
        <f t="shared" si="3"/>
        <v>-0.44090906218638393</v>
      </c>
      <c r="S31" s="356">
        <f t="shared" si="3"/>
        <v>-5.8286991456129256E-2</v>
      </c>
      <c r="T31" s="355">
        <v>11.680703039179788</v>
      </c>
      <c r="U31" s="355">
        <v>6.8852459016393439</v>
      </c>
      <c r="V31" s="355">
        <v>7.122647312092508</v>
      </c>
      <c r="W31" s="356">
        <f t="shared" si="4"/>
        <v>-0.41054524898504552</v>
      </c>
      <c r="X31" s="356">
        <f t="shared" si="4"/>
        <v>3.4479728661054754E-2</v>
      </c>
      <c r="Y31" s="355">
        <v>6.9741594887468743</v>
      </c>
      <c r="Z31" s="355">
        <v>8.4271205050782321</v>
      </c>
      <c r="AA31" s="356">
        <f t="shared" si="8"/>
        <v>0.20833492819826915</v>
      </c>
      <c r="AB31" s="355">
        <v>6.4359861591695502</v>
      </c>
      <c r="AC31" s="355">
        <v>4.4095665171898357</v>
      </c>
      <c r="AD31" s="356">
        <f t="shared" si="7"/>
        <v>-0.31485767555491262</v>
      </c>
    </row>
    <row r="32" spans="2:30" ht="15" customHeight="1">
      <c r="B32" s="354" t="s">
        <v>536</v>
      </c>
      <c r="C32" s="355">
        <v>12.572727272727301</v>
      </c>
      <c r="D32" s="355">
        <v>12.818181818181818</v>
      </c>
      <c r="E32" s="355">
        <v>10.809090909090909</v>
      </c>
      <c r="F32" s="355">
        <v>7.6816608996539788</v>
      </c>
      <c r="G32" s="356">
        <f t="shared" si="1"/>
        <v>1.9522776572665768E-2</v>
      </c>
      <c r="H32" s="356">
        <f t="shared" si="1"/>
        <v>-0.15673758865248233</v>
      </c>
      <c r="I32" s="356">
        <f t="shared" si="1"/>
        <v>-0.28933330617162512</v>
      </c>
      <c r="J32" s="355">
        <v>12.197309417040358</v>
      </c>
      <c r="K32" s="355">
        <v>9.0103619162036335</v>
      </c>
      <c r="L32" s="355">
        <v>6.2973851152715454</v>
      </c>
      <c r="M32" s="356">
        <f t="shared" si="2"/>
        <v>-0.26128282819359916</v>
      </c>
      <c r="N32" s="356">
        <f t="shared" si="2"/>
        <v>-0.3010952086234463</v>
      </c>
      <c r="O32" s="355">
        <v>10.923590504451038</v>
      </c>
      <c r="P32" s="355">
        <v>8.3901899317720812</v>
      </c>
      <c r="Q32" s="355">
        <v>6.4006024096385543</v>
      </c>
      <c r="R32" s="356">
        <f t="shared" si="3"/>
        <v>-0.23192013391994803</v>
      </c>
      <c r="S32" s="356">
        <f t="shared" si="3"/>
        <v>-0.23713259631934325</v>
      </c>
      <c r="T32" s="355">
        <v>10.777492981813744</v>
      </c>
      <c r="U32" s="355">
        <v>9.0953248330297516</v>
      </c>
      <c r="V32" s="355">
        <v>6.7782015007996064</v>
      </c>
      <c r="W32" s="356">
        <f t="shared" si="4"/>
        <v>-0.15608158146078421</v>
      </c>
      <c r="X32" s="356">
        <f t="shared" si="4"/>
        <v>-0.25475982164105804</v>
      </c>
      <c r="Y32" s="355">
        <v>10.113920533481522</v>
      </c>
      <c r="Z32" s="355">
        <v>7.6310732912434807</v>
      </c>
      <c r="AA32" s="356">
        <f t="shared" si="8"/>
        <v>-0.24548811057183273</v>
      </c>
      <c r="AB32" s="355">
        <v>7.6816608996539788</v>
      </c>
      <c r="AC32" s="355">
        <v>5.493273542600897</v>
      </c>
      <c r="AD32" s="356">
        <f t="shared" si="7"/>
        <v>-0.28488466044519856</v>
      </c>
    </row>
    <row r="33" spans="2:30" ht="15" customHeight="1">
      <c r="B33" s="354" t="s">
        <v>515</v>
      </c>
      <c r="C33" s="355">
        <v>0</v>
      </c>
      <c r="D33" s="355">
        <v>0</v>
      </c>
      <c r="E33" s="355">
        <v>0.40909090909090912</v>
      </c>
      <c r="F33" s="355">
        <v>0.83044982698961933</v>
      </c>
      <c r="G33" s="356" t="str">
        <f t="shared" si="1"/>
        <v>-</v>
      </c>
      <c r="H33" s="356" t="str">
        <f t="shared" si="1"/>
        <v>-</v>
      </c>
      <c r="I33" s="356">
        <f t="shared" si="1"/>
        <v>1.029988465974625</v>
      </c>
      <c r="J33" s="355">
        <v>0</v>
      </c>
      <c r="K33" s="355">
        <v>0.66075987385493318</v>
      </c>
      <c r="L33" s="355">
        <v>0.58796224663468977</v>
      </c>
      <c r="M33" s="356" t="str">
        <f t="shared" si="2"/>
        <v>-</v>
      </c>
      <c r="N33" s="356">
        <f t="shared" si="2"/>
        <v>-0.11017259083172748</v>
      </c>
      <c r="O33" s="355">
        <v>0.12982195845697331</v>
      </c>
      <c r="P33" s="355">
        <v>0.700719159137009</v>
      </c>
      <c r="Q33" s="355">
        <v>0.56475903614457834</v>
      </c>
      <c r="R33" s="356">
        <f t="shared" si="3"/>
        <v>4.3975395800953603</v>
      </c>
      <c r="S33" s="356">
        <f t="shared" si="3"/>
        <v>-0.19402940710209249</v>
      </c>
      <c r="T33" s="355">
        <v>0.32954961552544854</v>
      </c>
      <c r="U33" s="355">
        <v>0.68002428658166358</v>
      </c>
      <c r="V33" s="355">
        <v>0.59047853364497482</v>
      </c>
      <c r="W33" s="356">
        <f t="shared" si="4"/>
        <v>1.0634959185050259</v>
      </c>
      <c r="X33" s="356">
        <f t="shared" si="4"/>
        <v>-0.13168022775600574</v>
      </c>
      <c r="Y33" s="355">
        <v>0.69463739927757706</v>
      </c>
      <c r="Z33" s="355">
        <v>0.68624759813340652</v>
      </c>
      <c r="AA33" s="356">
        <f t="shared" si="8"/>
        <v>-1.2077957727147925E-2</v>
      </c>
      <c r="AB33" s="355">
        <v>0.83044982698961933</v>
      </c>
      <c r="AC33" s="355">
        <v>0.41106128550074739</v>
      </c>
      <c r="AD33" s="356">
        <f t="shared" si="7"/>
        <v>-0.50501370204285001</v>
      </c>
    </row>
    <row r="34" spans="2:30" ht="15" customHeight="1">
      <c r="B34" s="354" t="s">
        <v>537</v>
      </c>
      <c r="C34" s="355">
        <v>0</v>
      </c>
      <c r="D34" s="355">
        <v>0</v>
      </c>
      <c r="E34" s="355">
        <v>8.1818181818181818E-2</v>
      </c>
      <c r="F34" s="355">
        <v>0.17301038062283736</v>
      </c>
      <c r="G34" s="356" t="str">
        <f t="shared" si="1"/>
        <v>-</v>
      </c>
      <c r="H34" s="356" t="str">
        <f t="shared" si="1"/>
        <v>-</v>
      </c>
      <c r="I34" s="356">
        <f t="shared" si="1"/>
        <v>1.1145713187235677</v>
      </c>
      <c r="J34" s="355">
        <v>0</v>
      </c>
      <c r="K34" s="355">
        <v>0.18020723832407268</v>
      </c>
      <c r="L34" s="355">
        <v>6.1890762803651557E-2</v>
      </c>
      <c r="M34" s="356" t="str">
        <f t="shared" si="2"/>
        <v>-</v>
      </c>
      <c r="N34" s="356">
        <f t="shared" si="2"/>
        <v>-0.65655784207540357</v>
      </c>
      <c r="O34" s="355">
        <v>1.8545994065281898E-2</v>
      </c>
      <c r="P34" s="355">
        <v>0.2397197123363452</v>
      </c>
      <c r="Q34" s="355">
        <v>7.5301204819277115E-2</v>
      </c>
      <c r="R34" s="356">
        <f t="shared" si="3"/>
        <v>11.925686889175735</v>
      </c>
      <c r="S34" s="356">
        <f t="shared" si="3"/>
        <v>-0.68587812789620017</v>
      </c>
      <c r="T34" s="355">
        <v>4.8822165263029418E-2</v>
      </c>
      <c r="U34" s="355">
        <v>0.20643594414086217</v>
      </c>
      <c r="V34" s="355">
        <v>8.6111452823225493E-2</v>
      </c>
      <c r="W34" s="356">
        <f>IFERROR(U34/T34-1,"-")</f>
        <v>3.228324225865209</v>
      </c>
      <c r="X34" s="356">
        <f>IFERROR(V34/U34-1,"-")</f>
        <v>-0.58286599176513998</v>
      </c>
      <c r="Y34" s="355">
        <v>0.11114198388441233</v>
      </c>
      <c r="Z34" s="355">
        <v>8.2349711776008777E-2</v>
      </c>
      <c r="AA34" s="356">
        <f t="shared" si="8"/>
        <v>-0.25905846829536106</v>
      </c>
      <c r="AB34" s="355">
        <v>0.17301038062283736</v>
      </c>
      <c r="AC34" s="355">
        <v>7.4738415545590436E-2</v>
      </c>
      <c r="AD34" s="356">
        <f t="shared" si="7"/>
        <v>-0.56801195814648731</v>
      </c>
    </row>
    <row r="35" spans="2:30" ht="12.75" customHeight="1">
      <c r="B35" s="357" t="s">
        <v>202</v>
      </c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</row>
    <row r="39" spans="2:30">
      <c r="B39" s="358"/>
    </row>
    <row r="40" spans="2:30">
      <c r="B40" s="358"/>
    </row>
    <row r="41" spans="2:30">
      <c r="B41" s="358"/>
    </row>
    <row r="42" spans="2:30">
      <c r="B42" s="358"/>
    </row>
    <row r="43" spans="2:30">
      <c r="B43" s="358"/>
    </row>
    <row r="44" spans="2:30">
      <c r="B44" s="358"/>
    </row>
    <row r="45" spans="2:30">
      <c r="B45" s="358"/>
    </row>
    <row r="46" spans="2:30">
      <c r="B46" s="358"/>
    </row>
    <row r="47" spans="2:30">
      <c r="B47" s="358"/>
    </row>
    <row r="48" spans="2:30">
      <c r="B48" s="358"/>
    </row>
    <row r="49" spans="2:2">
      <c r="B49" s="358"/>
    </row>
    <row r="50" spans="2:2">
      <c r="B50" s="358"/>
    </row>
    <row r="51" spans="2:2">
      <c r="B51" s="358"/>
    </row>
    <row r="52" spans="2:2">
      <c r="B52" s="358"/>
    </row>
    <row r="53" spans="2:2">
      <c r="B53" s="358"/>
    </row>
    <row r="54" spans="2:2">
      <c r="B54" s="358"/>
    </row>
    <row r="55" spans="2:2">
      <c r="B55" s="358"/>
    </row>
    <row r="56" spans="2:2">
      <c r="B56" s="358"/>
    </row>
    <row r="57" spans="2:2">
      <c r="B57" s="358"/>
    </row>
    <row r="58" spans="2:2">
      <c r="B58" s="358"/>
    </row>
    <row r="59" spans="2:2">
      <c r="B59" s="358"/>
    </row>
    <row r="60" spans="2:2">
      <c r="B60" s="358"/>
    </row>
    <row r="61" spans="2:2">
      <c r="B61" s="358"/>
    </row>
  </sheetData>
  <mergeCells count="2">
    <mergeCell ref="B8:AD8"/>
    <mergeCell ref="B35:AD3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1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FF0000"/>
  </sheetPr>
  <dimension ref="A2:AB44"/>
  <sheetViews>
    <sheetView workbookViewId="0">
      <selection activeCell="L23" sqref="L23"/>
    </sheetView>
  </sheetViews>
  <sheetFormatPr baseColWidth="10" defaultRowHeight="12.75"/>
  <cols>
    <col min="5" max="5" width="13.85546875" bestFit="1" customWidth="1"/>
    <col min="6" max="7" width="17" customWidth="1"/>
    <col min="8" max="9" width="17.7109375" bestFit="1" customWidth="1"/>
    <col min="10" max="10" width="17.7109375" customWidth="1"/>
    <col min="11" max="11" width="21" bestFit="1" customWidth="1"/>
    <col min="12" max="12" width="17.5703125" bestFit="1" customWidth="1"/>
    <col min="13" max="13" width="17.5703125" customWidth="1"/>
    <col min="14" max="14" width="14.28515625" bestFit="1" customWidth="1"/>
    <col min="15" max="15" width="14.85546875" bestFit="1" customWidth="1"/>
    <col min="16" max="16" width="14.85546875" customWidth="1"/>
    <col min="17" max="17" width="19" bestFit="1" customWidth="1"/>
    <col min="18" max="18" width="19" customWidth="1"/>
    <col min="19" max="19" width="18.28515625" bestFit="1" customWidth="1"/>
    <col min="20" max="20" width="18.28515625" customWidth="1"/>
    <col min="21" max="22" width="13.42578125" customWidth="1"/>
  </cols>
  <sheetData>
    <row r="2" spans="1:28">
      <c r="A2" t="s">
        <v>538</v>
      </c>
    </row>
    <row r="3" spans="1:28">
      <c r="A3" t="s">
        <v>539</v>
      </c>
    </row>
    <row r="4" spans="1:28">
      <c r="A4" t="s">
        <v>540</v>
      </c>
    </row>
    <row r="5" spans="1:28">
      <c r="A5" s="359" t="s">
        <v>541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</row>
    <row r="7" spans="1:28">
      <c r="A7">
        <v>2007</v>
      </c>
      <c r="B7" s="197">
        <v>2008</v>
      </c>
      <c r="C7" s="197">
        <v>2009</v>
      </c>
      <c r="D7" s="197">
        <v>2010</v>
      </c>
      <c r="E7" s="197" t="s">
        <v>158</v>
      </c>
      <c r="F7" s="197" t="s">
        <v>159</v>
      </c>
      <c r="G7" s="197" t="s">
        <v>115</v>
      </c>
      <c r="H7" s="197" t="s">
        <v>344</v>
      </c>
      <c r="I7" s="197" t="s">
        <v>345</v>
      </c>
      <c r="J7" s="197" t="s">
        <v>346</v>
      </c>
      <c r="K7" t="s">
        <v>542</v>
      </c>
      <c r="L7" t="s">
        <v>543</v>
      </c>
      <c r="M7" s="197" t="s">
        <v>544</v>
      </c>
      <c r="N7" t="s">
        <v>174</v>
      </c>
      <c r="O7" s="197" t="s">
        <v>163</v>
      </c>
      <c r="P7" s="197" t="s">
        <v>116</v>
      </c>
      <c r="Q7" t="s">
        <v>288</v>
      </c>
      <c r="R7" s="197" t="s">
        <v>184</v>
      </c>
      <c r="S7" t="s">
        <v>545</v>
      </c>
      <c r="T7" s="197" t="s">
        <v>546</v>
      </c>
      <c r="U7" t="s">
        <v>248</v>
      </c>
      <c r="V7" t="s">
        <v>223</v>
      </c>
      <c r="W7" t="s">
        <v>289</v>
      </c>
      <c r="X7" t="s">
        <v>547</v>
      </c>
      <c r="Y7" t="s">
        <v>56</v>
      </c>
      <c r="Z7" t="s">
        <v>57</v>
      </c>
      <c r="AA7" t="s">
        <v>114</v>
      </c>
      <c r="AB7" t="s">
        <v>457</v>
      </c>
    </row>
    <row r="8" spans="1:28">
      <c r="A8" s="197"/>
    </row>
    <row r="13" spans="1:28">
      <c r="A13" s="361"/>
      <c r="B13" s="362"/>
    </row>
    <row r="14" spans="1:28">
      <c r="A14" s="362"/>
      <c r="B14" s="362"/>
    </row>
    <row r="15" spans="1:28">
      <c r="A15" s="363"/>
      <c r="B15" s="363"/>
    </row>
    <row r="16" spans="1:28">
      <c r="A16" s="362"/>
      <c r="B16" s="362"/>
    </row>
    <row r="17" spans="1:2">
      <c r="A17" s="363"/>
      <c r="B17" s="362"/>
    </row>
    <row r="18" spans="1:2">
      <c r="A18" s="363"/>
      <c r="B18" s="362"/>
    </row>
    <row r="19" spans="1:2">
      <c r="A19" s="363"/>
      <c r="B19" s="362"/>
    </row>
    <row r="20" spans="1:2">
      <c r="A20" s="363"/>
      <c r="B20" s="362"/>
    </row>
    <row r="21" spans="1:2">
      <c r="A21" s="363"/>
      <c r="B21" s="362"/>
    </row>
    <row r="22" spans="1:2">
      <c r="A22" s="363"/>
      <c r="B22" s="362"/>
    </row>
    <row r="23" spans="1:2">
      <c r="A23" s="362"/>
    </row>
    <row r="24" spans="1:2">
      <c r="A24" s="362"/>
    </row>
    <row r="25" spans="1:2">
      <c r="A25" s="362"/>
    </row>
    <row r="26" spans="1:2">
      <c r="A26" s="362"/>
    </row>
    <row r="27" spans="1:2">
      <c r="A27" s="362"/>
    </row>
    <row r="28" spans="1:2">
      <c r="A28" s="362"/>
    </row>
    <row r="29" spans="1:2">
      <c r="A29" s="362"/>
    </row>
    <row r="30" spans="1:2">
      <c r="A30" s="362"/>
    </row>
    <row r="31" spans="1:2">
      <c r="A31" s="362"/>
    </row>
    <row r="32" spans="1:2">
      <c r="A32" s="362"/>
    </row>
    <row r="33" spans="1:2">
      <c r="A33" s="362"/>
    </row>
    <row r="34" spans="1:2">
      <c r="A34" s="362"/>
    </row>
    <row r="35" spans="1:2">
      <c r="A35" s="362"/>
    </row>
    <row r="36" spans="1:2">
      <c r="A36" s="362"/>
    </row>
    <row r="37" spans="1:2">
      <c r="A37" s="362"/>
    </row>
    <row r="38" spans="1:2">
      <c r="A38" s="362"/>
    </row>
    <row r="39" spans="1:2">
      <c r="A39" s="362"/>
      <c r="B39" s="362"/>
    </row>
    <row r="40" spans="1:2">
      <c r="A40" s="363"/>
      <c r="B40" s="362"/>
    </row>
    <row r="41" spans="1:2">
      <c r="A41" s="362"/>
      <c r="B41" s="362"/>
    </row>
    <row r="42" spans="1:2">
      <c r="A42" s="362"/>
      <c r="B42" s="362"/>
    </row>
    <row r="43" spans="1:2">
      <c r="A43" s="362"/>
      <c r="B43" s="362"/>
    </row>
    <row r="44" spans="1:2" ht="11.25" customHeight="1">
      <c r="A44" s="361"/>
      <c r="B44" s="361"/>
    </row>
  </sheetData>
  <mergeCells count="1">
    <mergeCell ref="A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AD28"/>
  <sheetViews>
    <sheetView showGridLines="0" zoomScaleNormal="100" workbookViewId="0"/>
  </sheetViews>
  <sheetFormatPr baseColWidth="10" defaultRowHeight="12.75"/>
  <cols>
    <col min="1" max="1" width="19.85546875" customWidth="1"/>
    <col min="2" max="2" width="16.7109375" customWidth="1"/>
    <col min="3" max="9" width="9.7109375" customWidth="1"/>
    <col min="10" max="10" width="10.140625" hidden="1" customWidth="1"/>
    <col min="11" max="12" width="12.42578125" hidden="1" customWidth="1"/>
    <col min="13" max="13" width="11.7109375" hidden="1" customWidth="1"/>
    <col min="14" max="14" width="12.42578125" hidden="1" customWidth="1"/>
    <col min="15" max="15" width="14" hidden="1" customWidth="1"/>
    <col min="16" max="17" width="11.42578125" hidden="1" customWidth="1"/>
    <col min="18" max="19" width="12.28515625" hidden="1" customWidth="1"/>
    <col min="20" max="27" width="11.42578125" customWidth="1"/>
    <col min="28" max="29" width="13.85546875" hidden="1" customWidth="1"/>
    <col min="30" max="30" width="11.42578125" hidden="1" customWidth="1"/>
  </cols>
  <sheetData>
    <row r="4" spans="1:30" ht="61.5" customHeight="1"/>
    <row r="5" spans="1:30" ht="18" customHeight="1">
      <c r="B5" s="11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30" customHeight="1">
      <c r="A6" s="18"/>
      <c r="B6" s="12"/>
      <c r="C6" s="13">
        <f>actualizaciones!A7</f>
        <v>2007</v>
      </c>
      <c r="D6" s="13">
        <f>actualizaciones!B7</f>
        <v>2008</v>
      </c>
      <c r="E6" s="13">
        <f>actualizaciones!C7</f>
        <v>2009</v>
      </c>
      <c r="F6" s="13">
        <f>actualizaciones!D7</f>
        <v>2010</v>
      </c>
      <c r="G6" s="14" t="s">
        <v>72</v>
      </c>
      <c r="H6" s="14" t="s">
        <v>73</v>
      </c>
      <c r="I6" s="14" t="s">
        <v>74</v>
      </c>
      <c r="J6" s="14" t="str">
        <f>actualizaciones!$E$7</f>
        <v>Invierno 08-09</v>
      </c>
      <c r="K6" s="14" t="str">
        <f>actualizaciones!$F$7</f>
        <v>Invierno 09-10</v>
      </c>
      <c r="L6" s="14" t="str">
        <f>actualizaciones!$G$7</f>
        <v>Invierno 10-11</v>
      </c>
      <c r="M6" s="14" t="s">
        <v>75</v>
      </c>
      <c r="N6" s="14" t="s">
        <v>76</v>
      </c>
      <c r="O6" s="14" t="str">
        <f>actualizaciones!$N$7</f>
        <v>I semestre 2009</v>
      </c>
      <c r="P6" s="14" t="str">
        <f>actualizaciones!$O$7</f>
        <v>I semestre 2010</v>
      </c>
      <c r="Q6" s="14" t="str">
        <f>actualizaciones!$P$7</f>
        <v>I semestre 2011</v>
      </c>
      <c r="R6" s="14" t="str">
        <f>actualizaciones!$S$7</f>
        <v>Dif. I semestre 10/09</v>
      </c>
      <c r="S6" s="14" t="str">
        <f>actualizaciones!$T$7</f>
        <v>Dif. I semestre 11/10</v>
      </c>
      <c r="T6" s="14" t="str">
        <f>actualizaciones!$U$7</f>
        <v>Ene-Sep 2009</v>
      </c>
      <c r="U6" s="14" t="str">
        <f>actualizaciones!$V$7</f>
        <v>Ene-Sep 2010</v>
      </c>
      <c r="V6" s="14" t="s">
        <v>51</v>
      </c>
      <c r="W6" s="14" t="str">
        <f>actualizaciones!$X$7</f>
        <v>Dif 10/09</v>
      </c>
      <c r="X6" s="14" t="s">
        <v>77</v>
      </c>
      <c r="Y6" s="13" t="s">
        <v>53</v>
      </c>
      <c r="Z6" s="13" t="s">
        <v>54</v>
      </c>
      <c r="AA6" s="14" t="s">
        <v>77</v>
      </c>
      <c r="AB6" s="13" t="s">
        <v>56</v>
      </c>
      <c r="AC6" s="13" t="s">
        <v>57</v>
      </c>
      <c r="AD6" s="14" t="s">
        <v>77</v>
      </c>
    </row>
    <row r="7" spans="1:30" ht="15" customHeight="1">
      <c r="A7" s="18"/>
      <c r="B7" s="48" t="s">
        <v>81</v>
      </c>
      <c r="C7" s="16">
        <v>47.1795774647887</v>
      </c>
      <c r="D7" s="16">
        <v>51.052287581699339</v>
      </c>
      <c r="E7" s="16">
        <v>51.107594936708885</v>
      </c>
      <c r="F7" s="16">
        <v>49.88198757763972</v>
      </c>
      <c r="G7" s="47">
        <f>D7-C7</f>
        <v>3.872710116910639</v>
      </c>
      <c r="H7" s="47">
        <f>E7-D7</f>
        <v>5.53073550095462E-2</v>
      </c>
      <c r="I7" s="47">
        <f>F7-E7</f>
        <v>-1.2256073590691656</v>
      </c>
      <c r="J7" s="16">
        <v>50.904320987654344</v>
      </c>
      <c r="K7" s="16">
        <v>53.726973684210513</v>
      </c>
      <c r="L7" s="16">
        <v>45.54575163398696</v>
      </c>
      <c r="M7" s="47">
        <f>K7-J7</f>
        <v>2.8226526965561689</v>
      </c>
      <c r="N7" s="47">
        <f>L7-K7</f>
        <v>-8.1812220502235533</v>
      </c>
      <c r="O7" s="16">
        <v>49.381720430107556</v>
      </c>
      <c r="P7" s="16">
        <v>53.64705882352937</v>
      </c>
      <c r="Q7" s="16">
        <v>46.237569060773474</v>
      </c>
      <c r="R7" s="47">
        <f>P7-O7</f>
        <v>4.2653383934218141</v>
      </c>
      <c r="S7" s="47">
        <f>Q7-P7</f>
        <v>-7.4094897627558964</v>
      </c>
      <c r="T7" s="16">
        <v>49.784615384615407</v>
      </c>
      <c r="U7" s="16">
        <v>53.190721649484487</v>
      </c>
      <c r="V7" s="16">
        <v>46.362162162162157</v>
      </c>
      <c r="W7" s="47">
        <f>U7-T7</f>
        <v>3.4061062648690807</v>
      </c>
      <c r="X7" s="47">
        <f>V7-U7</f>
        <v>-6.8285594873223303</v>
      </c>
      <c r="Y7" s="16">
        <v>38.909090909090907</v>
      </c>
      <c r="Z7" s="16">
        <v>52.8</v>
      </c>
      <c r="AA7" s="47">
        <f>Z7-Y7</f>
        <v>13.890909090909091</v>
      </c>
      <c r="AB7" s="16">
        <v>54.049180327868811</v>
      </c>
      <c r="AC7" s="16">
        <v>45.905063291139236</v>
      </c>
      <c r="AD7" s="47">
        <f>AC7-AB7</f>
        <v>-8.1441170367295754</v>
      </c>
    </row>
    <row r="8" spans="1:30" ht="15" customHeight="1">
      <c r="A8" s="18"/>
      <c r="B8" s="43" t="s">
        <v>85</v>
      </c>
      <c r="C8" s="44">
        <v>44.590425531914903</v>
      </c>
      <c r="D8" s="44">
        <v>50.624521072796959</v>
      </c>
      <c r="E8" s="44">
        <v>49.725239616613429</v>
      </c>
      <c r="F8" s="44">
        <v>47.104247104247108</v>
      </c>
      <c r="G8" s="45">
        <f>D8-C8</f>
        <v>6.0340955408820562</v>
      </c>
      <c r="H8" s="45">
        <f>E8-D8</f>
        <v>-0.89928145618353028</v>
      </c>
      <c r="I8" s="45">
        <f>F8-E8</f>
        <v>-2.6209925123663211</v>
      </c>
      <c r="J8" s="44">
        <v>50.434027777777807</v>
      </c>
      <c r="K8" s="44">
        <v>50.271126760563384</v>
      </c>
      <c r="L8" s="44">
        <v>44.523297491039429</v>
      </c>
      <c r="M8" s="45">
        <f>K8-J8</f>
        <v>-0.1629010172144234</v>
      </c>
      <c r="N8" s="45">
        <f>L8-K8</f>
        <v>-5.7478292695239546</v>
      </c>
      <c r="O8" s="44">
        <v>48.7049180327869</v>
      </c>
      <c r="P8" s="44">
        <v>49.462025316455723</v>
      </c>
      <c r="Q8" s="44">
        <v>44.631016042780757</v>
      </c>
      <c r="R8" s="45">
        <f>P8-O8</f>
        <v>0.75710728366882307</v>
      </c>
      <c r="S8" s="45">
        <f>Q8-P8</f>
        <v>-4.8310092736749652</v>
      </c>
      <c r="T8" s="44">
        <v>48.673796791443863</v>
      </c>
      <c r="U8" s="44">
        <v>49.462025316455723</v>
      </c>
      <c r="V8" s="44">
        <v>44.649214659685875</v>
      </c>
      <c r="W8" s="45">
        <f>U8-T8</f>
        <v>0.78822852501185992</v>
      </c>
      <c r="X8" s="45">
        <f>V8-U8</f>
        <v>-4.8128106567698481</v>
      </c>
      <c r="Y8" s="44">
        <v>0</v>
      </c>
      <c r="Z8" s="44">
        <v>45.5</v>
      </c>
      <c r="AA8" s="45">
        <f>Z8-Y8</f>
        <v>45.5</v>
      </c>
      <c r="AB8" s="44">
        <v>49.462025316455723</v>
      </c>
      <c r="AC8" s="44">
        <v>45.630434782608688</v>
      </c>
      <c r="AD8" s="45">
        <f>AC8-AB8</f>
        <v>-3.8315905338470344</v>
      </c>
    </row>
    <row r="9" spans="1:30" ht="15" customHeight="1">
      <c r="A9" s="18"/>
      <c r="B9" s="46" t="s">
        <v>79</v>
      </c>
      <c r="C9" s="16">
        <v>47.139949748743803</v>
      </c>
      <c r="D9" s="16">
        <v>48.052152317880797</v>
      </c>
      <c r="E9" s="16">
        <v>50.334354973530132</v>
      </c>
      <c r="F9" s="16">
        <v>49.404359673024537</v>
      </c>
      <c r="G9" s="47">
        <f>D9-C9</f>
        <v>0.91220256913699416</v>
      </c>
      <c r="H9" s="47">
        <f>E9-D9</f>
        <v>2.2822026556493356</v>
      </c>
      <c r="I9" s="47">
        <f>F9-E9</f>
        <v>-0.92999530050559542</v>
      </c>
      <c r="J9" s="16">
        <v>52.086654309545843</v>
      </c>
      <c r="K9" s="16">
        <v>52.65122615803817</v>
      </c>
      <c r="L9" s="16">
        <v>52.10149672591217</v>
      </c>
      <c r="M9" s="47">
        <f>K9-J9</f>
        <v>0.56457184849232789</v>
      </c>
      <c r="N9" s="47">
        <f>L9-K9</f>
        <v>-0.54972943212600001</v>
      </c>
      <c r="O9" s="16">
        <v>51.307513104251527</v>
      </c>
      <c r="P9" s="16">
        <v>51.274266365688518</v>
      </c>
      <c r="Q9" s="16">
        <v>49.466407551360305</v>
      </c>
      <c r="R9" s="47">
        <f>P9-O9</f>
        <v>-3.3246738563008194E-2</v>
      </c>
      <c r="S9" s="47">
        <f>Q9-P9</f>
        <v>-1.8078588143282133</v>
      </c>
      <c r="T9" s="16">
        <v>49.664871104270723</v>
      </c>
      <c r="U9" s="16">
        <v>48.799557032115182</v>
      </c>
      <c r="V9" s="16">
        <v>47.058969804618123</v>
      </c>
      <c r="W9" s="47">
        <f>U9-T9</f>
        <v>-0.86531407215554168</v>
      </c>
      <c r="X9" s="47">
        <f>V9-U9</f>
        <v>-1.7405872274970591</v>
      </c>
      <c r="Y9" s="16">
        <v>44.296478296478234</v>
      </c>
      <c r="Z9" s="16">
        <v>42.176169590643255</v>
      </c>
      <c r="AA9" s="47">
        <f>Z9-Y9</f>
        <v>-2.1203087058349794</v>
      </c>
      <c r="AB9" s="16">
        <v>54.47949886104783</v>
      </c>
      <c r="AC9" s="16">
        <v>54.791812865497107</v>
      </c>
      <c r="AD9" s="47">
        <f>AC9-AB9</f>
        <v>0.31231400444927715</v>
      </c>
    </row>
    <row r="10" spans="1:30" ht="15" customHeight="1">
      <c r="A10" s="18"/>
      <c r="B10" s="46" t="s">
        <v>82</v>
      </c>
      <c r="C10" s="16">
        <v>46.514672686230199</v>
      </c>
      <c r="D10" s="16">
        <v>50.12007684918354</v>
      </c>
      <c r="E10" s="16">
        <v>50.381301558203454</v>
      </c>
      <c r="F10" s="16">
        <v>49.247120418848127</v>
      </c>
      <c r="G10" s="47">
        <f>D10-C10</f>
        <v>3.6054041629533415</v>
      </c>
      <c r="H10" s="47">
        <f>E10-D10</f>
        <v>0.26122470901991335</v>
      </c>
      <c r="I10" s="47">
        <f>F10-E10</f>
        <v>-1.1341811393553272</v>
      </c>
      <c r="J10" s="16">
        <v>50.798303487276087</v>
      </c>
      <c r="K10" s="16">
        <v>51.801217038539548</v>
      </c>
      <c r="L10" s="16">
        <v>46.52169197396961</v>
      </c>
      <c r="M10" s="47">
        <f>K10-J10</f>
        <v>1.002913551263461</v>
      </c>
      <c r="N10" s="47">
        <f>L10-K10</f>
        <v>-5.2795250645699383</v>
      </c>
      <c r="O10" s="16">
        <v>49.79251170046799</v>
      </c>
      <c r="P10" s="16">
        <v>51.651801029159522</v>
      </c>
      <c r="Q10" s="16">
        <v>46.372611464968173</v>
      </c>
      <c r="R10" s="47">
        <f>P10-O10</f>
        <v>1.8592893286915313</v>
      </c>
      <c r="S10" s="47">
        <f>Q10-P10</f>
        <v>-5.2791895641913484</v>
      </c>
      <c r="T10" s="16">
        <v>49.519230769230752</v>
      </c>
      <c r="U10" s="16">
        <v>51.106382978723417</v>
      </c>
      <c r="V10" s="16">
        <v>46.164404223227756</v>
      </c>
      <c r="W10" s="47">
        <f>U10-T10</f>
        <v>1.5871522094926647</v>
      </c>
      <c r="X10" s="47">
        <f>V10-U10</f>
        <v>-4.9419787554956613</v>
      </c>
      <c r="Y10" s="16">
        <v>41.024999999999999</v>
      </c>
      <c r="Z10" s="16">
        <v>41.446428571428562</v>
      </c>
      <c r="AA10" s="47">
        <f>Z10-Y10</f>
        <v>0.42142857142856371</v>
      </c>
      <c r="AB10" s="16">
        <v>51.875899280575553</v>
      </c>
      <c r="AC10" s="16">
        <v>47.08811475409837</v>
      </c>
      <c r="AD10" s="47">
        <f>AC10-AB10</f>
        <v>-4.7877845264771821</v>
      </c>
    </row>
    <row r="11" spans="1:30" ht="15" customHeight="1">
      <c r="A11" s="18"/>
      <c r="B11" s="43" t="s">
        <v>80</v>
      </c>
      <c r="C11" s="44">
        <v>47.851612903225799</v>
      </c>
      <c r="D11" s="44">
        <v>52.398104265402814</v>
      </c>
      <c r="E11" s="44">
        <v>52.614583333333336</v>
      </c>
      <c r="F11" s="44">
        <v>49.36526946107783</v>
      </c>
      <c r="G11" s="45">
        <f>D11-C11</f>
        <v>4.5464913621770151</v>
      </c>
      <c r="H11" s="45">
        <f>E11-D11</f>
        <v>0.2164790679305213</v>
      </c>
      <c r="I11" s="45">
        <f>F11-E11</f>
        <v>-3.2493138722555059</v>
      </c>
      <c r="J11" s="44">
        <v>52.937799043062192</v>
      </c>
      <c r="K11" s="44">
        <v>51.994475138121558</v>
      </c>
      <c r="L11" s="44">
        <v>48.098765432098737</v>
      </c>
      <c r="M11" s="45">
        <f>K11-J11</f>
        <v>-0.94332390494063389</v>
      </c>
      <c r="N11" s="45">
        <f>L11-K11</f>
        <v>-3.8957097060228207</v>
      </c>
      <c r="O11" s="44">
        <v>52.090909090909093</v>
      </c>
      <c r="P11" s="44">
        <v>50.790476190476198</v>
      </c>
      <c r="Q11" s="44">
        <v>47.366412213740453</v>
      </c>
      <c r="R11" s="45">
        <f>P11-O11</f>
        <v>-1.3004329004328952</v>
      </c>
      <c r="S11" s="45">
        <f>Q11-P11</f>
        <v>-3.424063976735745</v>
      </c>
      <c r="T11" s="44">
        <v>51.878260869565217</v>
      </c>
      <c r="U11" s="44">
        <v>50.295652173913048</v>
      </c>
      <c r="V11" s="44">
        <v>46.72727272727272</v>
      </c>
      <c r="W11" s="45">
        <f>U11-T11</f>
        <v>-1.5826086956521692</v>
      </c>
      <c r="X11" s="45">
        <f>V11-U11</f>
        <v>-3.5683794466403285</v>
      </c>
      <c r="Y11" s="44">
        <v>46.272727272727273</v>
      </c>
      <c r="Z11" s="44">
        <v>40.200000000000003</v>
      </c>
      <c r="AA11" s="45">
        <f>Z11-Y11</f>
        <v>-6.0727272727272705</v>
      </c>
      <c r="AB11" s="44">
        <v>50.932584269662925</v>
      </c>
      <c r="AC11" s="44">
        <v>48.397959183673464</v>
      </c>
      <c r="AD11" s="45">
        <f>AC11-AB11</f>
        <v>-2.534625085989461</v>
      </c>
    </row>
    <row r="12" spans="1:30" ht="15" customHeight="1">
      <c r="A12" s="18"/>
      <c r="B12" s="46" t="s">
        <v>83</v>
      </c>
      <c r="C12" s="16">
        <v>47.234567901234598</v>
      </c>
      <c r="D12" s="16">
        <v>45.963114754098385</v>
      </c>
      <c r="E12" s="16">
        <v>48.44534412955467</v>
      </c>
      <c r="F12" s="16">
        <v>48.378378378378365</v>
      </c>
      <c r="G12" s="47">
        <f>D12-C12</f>
        <v>-1.2714531471362136</v>
      </c>
      <c r="H12" s="47">
        <f>E12-D12</f>
        <v>2.482229375456285</v>
      </c>
      <c r="I12" s="47">
        <f>F12-E12</f>
        <v>-6.6965751176304877E-2</v>
      </c>
      <c r="J12" s="16">
        <v>49.284848484848482</v>
      </c>
      <c r="K12" s="16">
        <v>51.348387096774204</v>
      </c>
      <c r="L12" s="16">
        <v>48.741228070175474</v>
      </c>
      <c r="M12" s="47">
        <f>K12-J12</f>
        <v>2.063538611925722</v>
      </c>
      <c r="N12" s="47">
        <f>L12-K12</f>
        <v>-2.6071590265987297</v>
      </c>
      <c r="O12" s="16">
        <v>50.468531468531488</v>
      </c>
      <c r="P12" s="16">
        <v>50.205479452054796</v>
      </c>
      <c r="Q12" s="16">
        <v>47.965174129353244</v>
      </c>
      <c r="R12" s="47">
        <f>P12-O12</f>
        <v>-0.26305201647669207</v>
      </c>
      <c r="S12" s="47">
        <f>Q12-P12</f>
        <v>-2.2403053227015519</v>
      </c>
      <c r="T12" s="16">
        <v>47.913043478260875</v>
      </c>
      <c r="U12" s="16">
        <v>48.961352657004824</v>
      </c>
      <c r="V12" s="16">
        <v>45.515679442508727</v>
      </c>
      <c r="W12" s="47">
        <f>U12-T12</f>
        <v>1.0483091787439491</v>
      </c>
      <c r="X12" s="47">
        <f>V12-U12</f>
        <v>-3.4456732144960966</v>
      </c>
      <c r="Y12" s="16">
        <v>46.22972972972974</v>
      </c>
      <c r="Z12" s="16">
        <v>39.78181818181816</v>
      </c>
      <c r="AA12" s="47">
        <f>Z12-Y12</f>
        <v>-6.4479115479115805</v>
      </c>
      <c r="AB12" s="16">
        <v>52.589743589743591</v>
      </c>
      <c r="AC12" s="16">
        <v>48.928571428571438</v>
      </c>
      <c r="AD12" s="47">
        <f>AC12-AB12</f>
        <v>-3.6611721611721535</v>
      </c>
    </row>
    <row r="13" spans="1:30" ht="15" customHeight="1">
      <c r="A13" s="18"/>
      <c r="B13" s="43" t="s">
        <v>78</v>
      </c>
      <c r="C13" s="44">
        <v>46.382239382239398</v>
      </c>
      <c r="D13" s="44">
        <v>46.707224334600753</v>
      </c>
      <c r="E13" s="44">
        <v>48.703703703703688</v>
      </c>
      <c r="F13" s="44">
        <v>50.845410628019351</v>
      </c>
      <c r="G13" s="45">
        <f>D13-C13</f>
        <v>0.32498495236135483</v>
      </c>
      <c r="H13" s="45">
        <f>E13-D13</f>
        <v>1.9964793691029357</v>
      </c>
      <c r="I13" s="45">
        <f>F13-E13</f>
        <v>2.1417069243156632</v>
      </c>
      <c r="J13" s="44">
        <v>49.229166666666671</v>
      </c>
      <c r="K13" s="44">
        <v>50.944700460829502</v>
      </c>
      <c r="L13" s="44">
        <v>49.954285714285717</v>
      </c>
      <c r="M13" s="45">
        <f>K13-J13</f>
        <v>1.7155337941628304</v>
      </c>
      <c r="N13" s="45">
        <f>L13-K13</f>
        <v>-0.99041474654378447</v>
      </c>
      <c r="O13" s="44">
        <v>49.932098765432094</v>
      </c>
      <c r="P13" s="44">
        <v>52.127819548872203</v>
      </c>
      <c r="Q13" s="44">
        <v>48.077519379844944</v>
      </c>
      <c r="R13" s="45">
        <f>P13-O13</f>
        <v>2.1957207834401089</v>
      </c>
      <c r="S13" s="45">
        <f>Q13-P13</f>
        <v>-4.0503001690272598</v>
      </c>
      <c r="T13" s="44">
        <v>48.597765363128488</v>
      </c>
      <c r="U13" s="44">
        <v>50.750000000000021</v>
      </c>
      <c r="V13" s="44">
        <v>47.3611111111111</v>
      </c>
      <c r="W13" s="45">
        <f>U13-T13</f>
        <v>2.1522346368715333</v>
      </c>
      <c r="X13" s="45">
        <f>V13-U13</f>
        <v>-3.3888888888889213</v>
      </c>
      <c r="Y13" s="44">
        <v>39.111111111111121</v>
      </c>
      <c r="Z13" s="44">
        <v>39.666666666666664</v>
      </c>
      <c r="AA13" s="45">
        <f>Z13-Y13</f>
        <v>0.55555555555554292</v>
      </c>
      <c r="AB13" s="44">
        <v>52.412698412698433</v>
      </c>
      <c r="AC13" s="44">
        <v>49.851063829787222</v>
      </c>
      <c r="AD13" s="45">
        <f>AC13-AB13</f>
        <v>-2.5616345829112106</v>
      </c>
    </row>
    <row r="14" spans="1:30" ht="15" customHeight="1">
      <c r="A14" s="18"/>
      <c r="B14" s="46" t="s">
        <v>84</v>
      </c>
      <c r="C14" s="16">
        <v>44.881632653061203</v>
      </c>
      <c r="D14" s="16">
        <v>47.742358078602642</v>
      </c>
      <c r="E14" s="16">
        <v>49.493421052631582</v>
      </c>
      <c r="F14" s="16">
        <v>50.537704918032766</v>
      </c>
      <c r="G14" s="47">
        <f>D14-C14</f>
        <v>2.8607254255414389</v>
      </c>
      <c r="H14" s="47">
        <f>E14-D14</f>
        <v>1.7510629740289403</v>
      </c>
      <c r="I14" s="47">
        <f>F14-E14</f>
        <v>1.0442838654011837</v>
      </c>
      <c r="J14" s="16">
        <v>52.245161290322592</v>
      </c>
      <c r="K14" s="16">
        <v>52.478021978022021</v>
      </c>
      <c r="L14" s="16">
        <v>51.787037037037045</v>
      </c>
      <c r="M14" s="47">
        <f>K14-J14</f>
        <v>0.23286068769942858</v>
      </c>
      <c r="N14" s="47">
        <f>L14-K14</f>
        <v>-0.69098494098497554</v>
      </c>
      <c r="O14" s="16">
        <v>51.109589041095909</v>
      </c>
      <c r="P14" s="16">
        <v>49.37414965986396</v>
      </c>
      <c r="Q14" s="16">
        <v>48.000000000000021</v>
      </c>
      <c r="R14" s="47">
        <f>P14-O14</f>
        <v>-1.7354393812319486</v>
      </c>
      <c r="S14" s="47">
        <f>Q14-P14</f>
        <v>-1.3741496598639387</v>
      </c>
      <c r="T14" s="16">
        <v>48.407239819004531</v>
      </c>
      <c r="U14" s="16">
        <v>48.920792079207928</v>
      </c>
      <c r="V14" s="16">
        <v>45.386178861788615</v>
      </c>
      <c r="W14" s="47">
        <f>U14-T14</f>
        <v>0.51355226020339728</v>
      </c>
      <c r="X14" s="47">
        <f>V14-U14</f>
        <v>-3.534613217419313</v>
      </c>
      <c r="Y14" s="16">
        <v>44.863013698630127</v>
      </c>
      <c r="Z14" s="16">
        <v>39.666666666666664</v>
      </c>
      <c r="AA14" s="47">
        <f>Z14-Y14</f>
        <v>-5.1963470319634624</v>
      </c>
      <c r="AB14" s="16">
        <v>51.705882352941167</v>
      </c>
      <c r="AC14" s="16">
        <v>50.270270270270252</v>
      </c>
      <c r="AD14" s="47">
        <f>AC14-AB14</f>
        <v>-1.4356120826709144</v>
      </c>
    </row>
    <row r="15" spans="1:30" ht="15" customHeight="1">
      <c r="A15" s="18"/>
      <c r="B15" s="46" t="s">
        <v>89</v>
      </c>
      <c r="C15" s="16">
        <v>44.52</v>
      </c>
      <c r="D15" s="16">
        <v>45.735905044510417</v>
      </c>
      <c r="E15" s="16">
        <v>46.184357541899423</v>
      </c>
      <c r="F15" s="16">
        <v>45.505649717514139</v>
      </c>
      <c r="G15" s="47">
        <f>D15-C15</f>
        <v>1.2159050445104143</v>
      </c>
      <c r="H15" s="47">
        <f>E15-D15</f>
        <v>0.44845249738900606</v>
      </c>
      <c r="I15" s="47">
        <f>F15-E15</f>
        <v>-0.67870782438528465</v>
      </c>
      <c r="J15" s="16">
        <v>48.12037037037036</v>
      </c>
      <c r="K15" s="16">
        <v>50.655339805825214</v>
      </c>
      <c r="L15" s="16">
        <v>47.847533632287011</v>
      </c>
      <c r="M15" s="47">
        <f>K15-J15</f>
        <v>2.5349694354548546</v>
      </c>
      <c r="N15" s="47">
        <f>L15-K15</f>
        <v>-2.8078061735382036</v>
      </c>
      <c r="O15" s="16">
        <v>47.354285714285709</v>
      </c>
      <c r="P15" s="16">
        <v>49.15094339622641</v>
      </c>
      <c r="Q15" s="16">
        <v>45.769662921348321</v>
      </c>
      <c r="R15" s="47">
        <f>P15-O15</f>
        <v>1.796657681940701</v>
      </c>
      <c r="S15" s="47">
        <f>Q15-P15</f>
        <v>-3.3812804748780891</v>
      </c>
      <c r="T15" s="16">
        <v>45.05494505494503</v>
      </c>
      <c r="U15" s="16">
        <v>44.275590551181089</v>
      </c>
      <c r="V15" s="16">
        <v>43.658273381294983</v>
      </c>
      <c r="W15" s="47">
        <f>U15-T15</f>
        <v>-0.77935450376394044</v>
      </c>
      <c r="X15" s="47">
        <f>V15-U15</f>
        <v>-0.61731716988610685</v>
      </c>
      <c r="Y15" s="16">
        <v>36.586206896551715</v>
      </c>
      <c r="Z15" s="16">
        <v>39.327586206896548</v>
      </c>
      <c r="AA15" s="47">
        <f>Z15-Y15</f>
        <v>2.7413793103448327</v>
      </c>
      <c r="AB15" s="16">
        <v>52.599999999999994</v>
      </c>
      <c r="AC15" s="16">
        <v>48.965909090909086</v>
      </c>
      <c r="AD15" s="47">
        <f>AC15-AB15</f>
        <v>-3.6340909090909079</v>
      </c>
    </row>
    <row r="16" spans="1:30" ht="15" customHeight="1">
      <c r="A16" s="18"/>
      <c r="B16" s="49" t="s">
        <v>88</v>
      </c>
      <c r="C16" s="22">
        <v>44.021086935684799</v>
      </c>
      <c r="D16" s="22">
        <v>44.413101860732851</v>
      </c>
      <c r="E16" s="22">
        <v>46.219978848187573</v>
      </c>
      <c r="F16" s="22">
        <v>45.647058823529434</v>
      </c>
      <c r="G16" s="23">
        <f>D16-C16</f>
        <v>0.39201492504805202</v>
      </c>
      <c r="H16" s="23">
        <f>E16-D16</f>
        <v>1.8068769874547215</v>
      </c>
      <c r="I16" s="23">
        <f>F16-E16</f>
        <v>-0.57292002465813852</v>
      </c>
      <c r="J16" s="22">
        <v>48.665602553870833</v>
      </c>
      <c r="K16" s="22">
        <v>49.586803331197842</v>
      </c>
      <c r="L16" s="22">
        <v>48.190430468875128</v>
      </c>
      <c r="M16" s="23">
        <f>K16-J16</f>
        <v>0.92120077732700878</v>
      </c>
      <c r="N16" s="23">
        <f>L16-K16</f>
        <v>-1.3963728623227141</v>
      </c>
      <c r="O16" s="22">
        <v>47.711145996860303</v>
      </c>
      <c r="P16" s="22">
        <v>47.839436068141822</v>
      </c>
      <c r="Q16" s="22">
        <v>46.111900191938567</v>
      </c>
      <c r="R16" s="23">
        <f>P16-O16</f>
        <v>0.12829007128151915</v>
      </c>
      <c r="S16" s="23">
        <f>Q16-P16</f>
        <v>-1.7275358762032553</v>
      </c>
      <c r="T16" s="22">
        <v>45.170634409985738</v>
      </c>
      <c r="U16" s="22">
        <v>44.923597802478639</v>
      </c>
      <c r="V16" s="22">
        <v>43.688516387290363</v>
      </c>
      <c r="W16" s="23">
        <f>U16-T16</f>
        <v>-0.24703660750709844</v>
      </c>
      <c r="X16" s="23">
        <f>V16-U16</f>
        <v>-1.2350814151882759</v>
      </c>
      <c r="Y16" s="22">
        <v>39.965666474321928</v>
      </c>
      <c r="Z16" s="22">
        <v>39.12833333333348</v>
      </c>
      <c r="AA16" s="23">
        <f>Z16-Y16</f>
        <v>-0.83733314098844858</v>
      </c>
      <c r="AB16" s="22">
        <v>50.772189349112416</v>
      </c>
      <c r="AC16" s="22">
        <v>49.604971319311666</v>
      </c>
      <c r="AD16" s="23">
        <f>AC16-AB16</f>
        <v>-1.1672180298007504</v>
      </c>
    </row>
    <row r="17" spans="1:30" ht="15" customHeight="1">
      <c r="A17" s="18"/>
      <c r="B17" s="46" t="s">
        <v>86</v>
      </c>
      <c r="C17" s="16">
        <v>47.302657161373901</v>
      </c>
      <c r="D17" s="16">
        <v>47.259899208063324</v>
      </c>
      <c r="E17" s="16">
        <v>49.0308404009252</v>
      </c>
      <c r="F17" s="16">
        <v>47.617164179104485</v>
      </c>
      <c r="G17" s="47">
        <f>D17-C17</f>
        <v>-4.2757953310577079E-2</v>
      </c>
      <c r="H17" s="47">
        <f>E17-D17</f>
        <v>1.7709411928618763</v>
      </c>
      <c r="I17" s="47">
        <f>F17-E17</f>
        <v>-1.4136762218207153</v>
      </c>
      <c r="J17" s="16">
        <v>50.915509259259295</v>
      </c>
      <c r="K17" s="16">
        <v>52.215349369988559</v>
      </c>
      <c r="L17" s="16">
        <v>49.974799541809858</v>
      </c>
      <c r="M17" s="47">
        <f>K17-J17</f>
        <v>1.2998401107292636</v>
      </c>
      <c r="N17" s="47">
        <f>L17-K17</f>
        <v>-2.2405498281787004</v>
      </c>
      <c r="O17" s="16">
        <v>50.678143712574901</v>
      </c>
      <c r="P17" s="16">
        <v>50.072378138847839</v>
      </c>
      <c r="Q17" s="16">
        <v>47.195876288659797</v>
      </c>
      <c r="R17" s="47">
        <f>P17-O17</f>
        <v>-0.60576557372706219</v>
      </c>
      <c r="S17" s="47">
        <f>Q17-P17</f>
        <v>-2.8765018501880419</v>
      </c>
      <c r="T17" s="16">
        <v>47.853448275862085</v>
      </c>
      <c r="U17" s="16">
        <v>46.872899159663859</v>
      </c>
      <c r="V17" s="16">
        <v>44.51938775510208</v>
      </c>
      <c r="W17" s="47">
        <f>U17-T17</f>
        <v>-0.98054911619822605</v>
      </c>
      <c r="X17" s="47">
        <f>V17-U17</f>
        <v>-2.3535114045617789</v>
      </c>
      <c r="Y17" s="16">
        <v>39.890109890109855</v>
      </c>
      <c r="Z17" s="16">
        <v>38.537662337662383</v>
      </c>
      <c r="AA17" s="47">
        <f>Z17-Y17</f>
        <v>-1.3524475524474724</v>
      </c>
      <c r="AB17" s="16">
        <v>53.161725067385454</v>
      </c>
      <c r="AC17" s="16">
        <v>51.105121293800515</v>
      </c>
      <c r="AD17" s="47">
        <f>AC17-AB17</f>
        <v>-2.0566037735849392</v>
      </c>
    </row>
    <row r="18" spans="1:30" ht="15" customHeight="1">
      <c r="A18" s="18"/>
      <c r="B18" s="46" t="s">
        <v>87</v>
      </c>
      <c r="C18" s="16">
        <v>40.803030303030297</v>
      </c>
      <c r="D18" s="16">
        <v>41.736196319018383</v>
      </c>
      <c r="E18" s="16">
        <v>45.925925925925931</v>
      </c>
      <c r="F18" s="16">
        <v>42.664473684210527</v>
      </c>
      <c r="G18" s="47">
        <f>D18-C18</f>
        <v>0.93316601598808546</v>
      </c>
      <c r="H18" s="47">
        <f>E18-D18</f>
        <v>4.189729606907548</v>
      </c>
      <c r="I18" s="47">
        <f>F18-E18</f>
        <v>-3.2614522417154035</v>
      </c>
      <c r="J18" s="16">
        <v>45.455445544554458</v>
      </c>
      <c r="K18" s="16">
        <v>47.229166666666679</v>
      </c>
      <c r="L18" s="16">
        <v>48.534883720930232</v>
      </c>
      <c r="M18" s="47">
        <f>K18-J18</f>
        <v>1.7737211221122209</v>
      </c>
      <c r="N18" s="47">
        <f>L18-K18</f>
        <v>1.3057170542635532</v>
      </c>
      <c r="O18" s="16">
        <v>45.931506849315063</v>
      </c>
      <c r="P18" s="16">
        <v>43.733333333333341</v>
      </c>
      <c r="Q18" s="16">
        <v>46.82539682539683</v>
      </c>
      <c r="R18" s="47">
        <f>P18-O18</f>
        <v>-2.1981735159817219</v>
      </c>
      <c r="S18" s="47">
        <f>Q18-P18</f>
        <v>3.0920634920634882</v>
      </c>
      <c r="T18" s="16">
        <v>44.673469387755105</v>
      </c>
      <c r="U18" s="16">
        <v>41.504201680672267</v>
      </c>
      <c r="V18" s="16">
        <v>44.010869565217398</v>
      </c>
      <c r="W18" s="47">
        <f>U18-T18</f>
        <v>-3.1692677070828381</v>
      </c>
      <c r="X18" s="47">
        <f>V18-U18</f>
        <v>2.5066678845451307</v>
      </c>
      <c r="Y18" s="16">
        <v>37.22727272727272</v>
      </c>
      <c r="Z18" s="16">
        <v>36.838709677419345</v>
      </c>
      <c r="AA18" s="47">
        <f>Z18-Y18</f>
        <v>-0.38856304985337431</v>
      </c>
      <c r="AB18" s="16">
        <v>46.017543859649123</v>
      </c>
      <c r="AC18" s="16">
        <v>52.742857142857133</v>
      </c>
      <c r="AD18" s="47">
        <f>AC18-AB18</f>
        <v>6.7253132832080098</v>
      </c>
    </row>
    <row r="19" spans="1:30" ht="15" customHeight="1">
      <c r="A19" s="18"/>
      <c r="B19" s="43" t="s">
        <v>92</v>
      </c>
      <c r="C19" s="44" t="s">
        <v>93</v>
      </c>
      <c r="D19" s="44">
        <v>37.223292469352003</v>
      </c>
      <c r="E19" s="44">
        <v>38.304311073541733</v>
      </c>
      <c r="F19" s="44">
        <v>38.771140092553694</v>
      </c>
      <c r="G19" s="45" t="s">
        <v>94</v>
      </c>
      <c r="H19" s="45">
        <f>E19-D19</f>
        <v>1.0810186041897296</v>
      </c>
      <c r="I19" s="45">
        <f>F19-E19</f>
        <v>0.46682901901196061</v>
      </c>
      <c r="J19" s="44">
        <v>39.959876543209852</v>
      </c>
      <c r="K19" s="44">
        <v>41.298689138576833</v>
      </c>
      <c r="L19" s="44">
        <v>42.262277951933093</v>
      </c>
      <c r="M19" s="45">
        <f>K19-J19</f>
        <v>1.3388125953669814</v>
      </c>
      <c r="N19" s="45">
        <f>L19-K19</f>
        <v>0.96358881335626023</v>
      </c>
      <c r="O19" s="44">
        <v>40.341341341341291</v>
      </c>
      <c r="P19" s="44">
        <v>40.759817351598151</v>
      </c>
      <c r="Q19" s="44">
        <v>41.593582887700535</v>
      </c>
      <c r="R19" s="45">
        <f>P19-O19</f>
        <v>0.41847601025686032</v>
      </c>
      <c r="S19" s="45">
        <f>Q19-P19</f>
        <v>0.83376553610238346</v>
      </c>
      <c r="T19" s="44">
        <v>37.768437338834403</v>
      </c>
      <c r="U19" s="44">
        <v>38.338461538461573</v>
      </c>
      <c r="V19" s="44">
        <v>39.266391021854687</v>
      </c>
      <c r="W19" s="45">
        <f>U19-T19</f>
        <v>0.57002419962716999</v>
      </c>
      <c r="X19" s="45">
        <f>V19-U19</f>
        <v>0.92792948339311465</v>
      </c>
      <c r="Y19" s="44">
        <v>36.124234470691185</v>
      </c>
      <c r="Z19" s="44">
        <v>36.765575501583932</v>
      </c>
      <c r="AA19" s="45">
        <f>Z19-Y19</f>
        <v>0.64134103089274674</v>
      </c>
      <c r="AB19" s="44">
        <v>41.692506459948298</v>
      </c>
      <c r="AC19" s="44">
        <v>43.485254691689008</v>
      </c>
      <c r="AD19" s="45">
        <f>AC19-AB19</f>
        <v>1.7927482317407097</v>
      </c>
    </row>
    <row r="20" spans="1:30" ht="15" customHeight="1">
      <c r="A20" s="18"/>
      <c r="B20" s="46" t="s">
        <v>95</v>
      </c>
      <c r="C20" s="16">
        <v>36.472694717994699</v>
      </c>
      <c r="D20" s="16">
        <v>36.998367346938835</v>
      </c>
      <c r="E20" s="16">
        <v>38.163830629204647</v>
      </c>
      <c r="F20" s="16">
        <v>38.608346709470226</v>
      </c>
      <c r="G20" s="47">
        <f>D20-C20</f>
        <v>0.52567262894413602</v>
      </c>
      <c r="H20" s="47">
        <f>E20-D20</f>
        <v>1.1654632822658115</v>
      </c>
      <c r="I20" s="47">
        <f>F20-E20</f>
        <v>0.44451608026557921</v>
      </c>
      <c r="J20" s="16">
        <v>39.488479262672769</v>
      </c>
      <c r="K20" s="16">
        <v>41.061170212766022</v>
      </c>
      <c r="L20" s="16">
        <v>41.900990099009917</v>
      </c>
      <c r="M20" s="47">
        <f>K20-J20</f>
        <v>1.5726909500932535</v>
      </c>
      <c r="N20" s="47">
        <f>L20-K20</f>
        <v>0.83981988624389459</v>
      </c>
      <c r="O20" s="16">
        <v>40.092575618698476</v>
      </c>
      <c r="P20" s="16">
        <v>40.577526132404124</v>
      </c>
      <c r="Q20" s="16">
        <v>41.350409836065502</v>
      </c>
      <c r="R20" s="47">
        <f>P20-O20</f>
        <v>0.48495051370564823</v>
      </c>
      <c r="S20" s="47">
        <f>Q20-P20</f>
        <v>0.77288370366137826</v>
      </c>
      <c r="T20" s="16">
        <v>37.654457831325288</v>
      </c>
      <c r="U20" s="16">
        <v>38.200568990042612</v>
      </c>
      <c r="V20" s="16">
        <v>39.093076049943178</v>
      </c>
      <c r="W20" s="47">
        <f>U20-T20</f>
        <v>0.54611115871732352</v>
      </c>
      <c r="X20" s="47">
        <f>V20-U20</f>
        <v>0.89250705990056645</v>
      </c>
      <c r="Y20" s="16">
        <v>36.020134228187914</v>
      </c>
      <c r="Z20" s="16">
        <v>36.689092762487284</v>
      </c>
      <c r="AA20" s="47">
        <f>Z20-Y20</f>
        <v>0.66895853429937091</v>
      </c>
      <c r="AB20" s="16">
        <v>41.477941176470573</v>
      </c>
      <c r="AC20" s="16">
        <v>42.937810945273597</v>
      </c>
      <c r="AD20" s="47">
        <f>AC20-AB20</f>
        <v>1.4598697688030242</v>
      </c>
    </row>
    <row r="21" spans="1:30" ht="15" customHeight="1">
      <c r="A21" s="18"/>
      <c r="B21" s="46" t="s">
        <v>91</v>
      </c>
      <c r="C21" s="16">
        <v>38.985765124555201</v>
      </c>
      <c r="D21" s="16">
        <v>39.887850467289724</v>
      </c>
      <c r="E21" s="16">
        <v>43.844748858447474</v>
      </c>
      <c r="F21" s="16">
        <v>43.030042918454917</v>
      </c>
      <c r="G21" s="47">
        <f>D21-C21</f>
        <v>0.90208534273452301</v>
      </c>
      <c r="H21" s="47">
        <f>E21-D21</f>
        <v>3.9568983911577504</v>
      </c>
      <c r="I21" s="47">
        <f>F21-E21</f>
        <v>-0.81470593999255669</v>
      </c>
      <c r="J21" s="16">
        <v>49.432203389830526</v>
      </c>
      <c r="K21" s="16">
        <v>47.198113207547166</v>
      </c>
      <c r="L21" s="16">
        <v>44.664335664335688</v>
      </c>
      <c r="M21" s="47">
        <f>K21-J21</f>
        <v>-2.2340901822833601</v>
      </c>
      <c r="N21" s="47">
        <f>L21-K21</f>
        <v>-2.5337775432114782</v>
      </c>
      <c r="O21" s="16">
        <v>49.433628318584077</v>
      </c>
      <c r="P21" s="16">
        <v>45.203883495145611</v>
      </c>
      <c r="Q21" s="16">
        <v>42.676470588235304</v>
      </c>
      <c r="R21" s="47">
        <f>P21-O21</f>
        <v>-4.229744823438466</v>
      </c>
      <c r="S21" s="47">
        <f>Q21-P21</f>
        <v>-2.5274129069103068</v>
      </c>
      <c r="T21" s="16">
        <v>43.392670157068046</v>
      </c>
      <c r="U21" s="16">
        <v>42.691891891891871</v>
      </c>
      <c r="V21" s="16">
        <v>39.609090909090867</v>
      </c>
      <c r="W21" s="47">
        <f>U21-T21</f>
        <v>-0.70077826517617581</v>
      </c>
      <c r="X21" s="47">
        <f>V21-U21</f>
        <v>-3.0828009828010039</v>
      </c>
      <c r="Y21" s="16">
        <v>39.273684210526334</v>
      </c>
      <c r="Z21" s="16">
        <v>35.894230769230774</v>
      </c>
      <c r="AA21" s="47">
        <f>Z21-Y21</f>
        <v>-3.3794534412955599</v>
      </c>
      <c r="AB21" s="16">
        <v>47.565217391304337</v>
      </c>
      <c r="AC21" s="16">
        <v>48.190476190476197</v>
      </c>
      <c r="AD21" s="47">
        <f>AC21-AB21</f>
        <v>0.62525879917185989</v>
      </c>
    </row>
    <row r="22" spans="1:30" ht="15" customHeight="1">
      <c r="A22" s="18"/>
      <c r="B22" s="46" t="s">
        <v>90</v>
      </c>
      <c r="C22" s="16">
        <v>44.393333333333302</v>
      </c>
      <c r="D22" s="16">
        <v>41.818791946308693</v>
      </c>
      <c r="E22" s="16">
        <v>43.013513513513509</v>
      </c>
      <c r="F22" s="16">
        <v>45.664429530201339</v>
      </c>
      <c r="G22" s="47">
        <f>D22-C22</f>
        <v>-2.5745413870246097</v>
      </c>
      <c r="H22" s="47">
        <f>E22-D22</f>
        <v>1.1947215672048159</v>
      </c>
      <c r="I22" s="47">
        <f>F22-E22</f>
        <v>2.6509160166878303</v>
      </c>
      <c r="J22" s="16">
        <v>48.691358024691361</v>
      </c>
      <c r="K22" s="16">
        <v>47.703296703296708</v>
      </c>
      <c r="L22" s="16">
        <v>51.095744680851084</v>
      </c>
      <c r="M22" s="47">
        <f>K22-J22</f>
        <v>-0.98806132139465319</v>
      </c>
      <c r="N22" s="47">
        <f>L22-K22</f>
        <v>3.3924479775543759</v>
      </c>
      <c r="O22" s="16">
        <v>43.356164383561641</v>
      </c>
      <c r="P22" s="16">
        <v>47.159999999999989</v>
      </c>
      <c r="Q22" s="16">
        <v>46.387500000000003</v>
      </c>
      <c r="R22" s="47">
        <f>P22-O22</f>
        <v>3.8038356164383487</v>
      </c>
      <c r="S22" s="47">
        <f>Q22-P22</f>
        <v>-0.77249999999998664</v>
      </c>
      <c r="T22" s="16">
        <v>42.539823008849559</v>
      </c>
      <c r="U22" s="16">
        <v>43.388888888888893</v>
      </c>
      <c r="V22" s="16">
        <v>42.582608695652176</v>
      </c>
      <c r="W22" s="47">
        <f>U22-T22</f>
        <v>0.84906588003933336</v>
      </c>
      <c r="X22" s="47">
        <f>V22-U22</f>
        <v>-0.80628019323671651</v>
      </c>
      <c r="Y22" s="16">
        <v>37.255813953488378</v>
      </c>
      <c r="Z22" s="16">
        <v>35.56</v>
      </c>
      <c r="AA22" s="47">
        <f>Z22-Y22</f>
        <v>-1.6958139534883756</v>
      </c>
      <c r="AB22" s="16">
        <v>49.675675675675677</v>
      </c>
      <c r="AC22" s="16">
        <v>50.846153846153847</v>
      </c>
      <c r="AD22" s="47">
        <f>AC22-AB22</f>
        <v>1.1704781704781695</v>
      </c>
    </row>
    <row r="23" spans="1:30" ht="15" customHeight="1">
      <c r="A23" s="18"/>
      <c r="B23" s="46" t="s">
        <v>96</v>
      </c>
      <c r="C23" s="16">
        <v>38.530769230769202</v>
      </c>
      <c r="D23" s="16">
        <v>38.529411764705877</v>
      </c>
      <c r="E23" s="16">
        <v>39.111764705882344</v>
      </c>
      <c r="F23" s="16">
        <v>39.745341614906835</v>
      </c>
      <c r="G23" s="47">
        <f>D23-C23</f>
        <v>-1.3574660633253188E-3</v>
      </c>
      <c r="H23" s="47">
        <f>E23-D23</f>
        <v>0.58235294117646674</v>
      </c>
      <c r="I23" s="47">
        <f>F23-E23</f>
        <v>0.63357690902449093</v>
      </c>
      <c r="J23" s="16">
        <v>40.735849056603783</v>
      </c>
      <c r="K23" s="16">
        <v>40.481481481481488</v>
      </c>
      <c r="L23" s="16">
        <v>38.943925233644848</v>
      </c>
      <c r="M23" s="47">
        <f>K23-J23</f>
        <v>-0.25436757512229491</v>
      </c>
      <c r="N23" s="47">
        <f>L23-K23</f>
        <v>-1.5375562478366405</v>
      </c>
      <c r="O23" s="16">
        <v>39.117647058823522</v>
      </c>
      <c r="P23" s="16">
        <v>40.864864864864856</v>
      </c>
      <c r="Q23" s="16">
        <v>37.574074074074048</v>
      </c>
      <c r="R23" s="47">
        <f>P23-O23</f>
        <v>1.7472178060413341</v>
      </c>
      <c r="S23" s="47">
        <f>Q23-P23</f>
        <v>-3.2907907907908083</v>
      </c>
      <c r="T23" s="16">
        <v>38.67407407407407</v>
      </c>
      <c r="U23" s="16">
        <v>39.145299145299134</v>
      </c>
      <c r="V23" s="16">
        <v>36.35714285714284</v>
      </c>
      <c r="W23" s="47">
        <f>U23-T23</f>
        <v>0.47122507122506363</v>
      </c>
      <c r="X23" s="47">
        <f>V23-U23</f>
        <v>-2.7881562881562942</v>
      </c>
      <c r="Y23" s="16">
        <v>36.708333333333329</v>
      </c>
      <c r="Z23" s="16">
        <v>35.166666666666679</v>
      </c>
      <c r="AA23" s="47">
        <f>Z23-Y23</f>
        <v>-1.5416666666666501</v>
      </c>
      <c r="AB23" s="16">
        <v>41.794117647058819</v>
      </c>
      <c r="AC23" s="16">
        <v>37.076923076923073</v>
      </c>
      <c r="AD23" s="47">
        <f>AC23-AB23</f>
        <v>-4.7171945701357458</v>
      </c>
    </row>
    <row r="24" spans="1:30" ht="15" customHeight="1">
      <c r="A24" s="18"/>
      <c r="B24" s="43" t="s">
        <v>97</v>
      </c>
      <c r="C24" s="44" t="s">
        <v>93</v>
      </c>
      <c r="D24" s="44">
        <v>33.903614457831331</v>
      </c>
      <c r="E24" s="44">
        <v>36.099378881987562</v>
      </c>
      <c r="F24" s="44">
        <v>35.243478260869573</v>
      </c>
      <c r="G24" s="45" t="s">
        <v>94</v>
      </c>
      <c r="H24" s="45">
        <f>E24-D24</f>
        <v>2.1957644241562306</v>
      </c>
      <c r="I24" s="45">
        <f>F24-E24</f>
        <v>-0.85590062111798915</v>
      </c>
      <c r="J24" s="44">
        <v>35.433628318584084</v>
      </c>
      <c r="K24" s="44">
        <v>36.833333333333336</v>
      </c>
      <c r="L24" s="44">
        <v>35.377358490566031</v>
      </c>
      <c r="M24" s="45">
        <f>K24-J24</f>
        <v>1.3997050147492516</v>
      </c>
      <c r="N24" s="45">
        <f>L24-K24</f>
        <v>-1.4559748427673043</v>
      </c>
      <c r="O24" s="44">
        <v>37.391304347826086</v>
      </c>
      <c r="P24" s="44">
        <v>36.811320754716981</v>
      </c>
      <c r="Q24" s="44">
        <v>35.804878048780488</v>
      </c>
      <c r="R24" s="45">
        <f>P24-O24</f>
        <v>-0.5799835931091053</v>
      </c>
      <c r="S24" s="45">
        <f>Q24-P24</f>
        <v>-1.0064427059364931</v>
      </c>
      <c r="T24" s="44">
        <v>36.029411764705863</v>
      </c>
      <c r="U24" s="44">
        <v>35.244680851063841</v>
      </c>
      <c r="V24" s="44">
        <v>34.840579710144922</v>
      </c>
      <c r="W24" s="45">
        <f>U24-T24</f>
        <v>-0.78473091364202219</v>
      </c>
      <c r="X24" s="45">
        <f>V24-U24</f>
        <v>-0.40410114091891813</v>
      </c>
      <c r="Y24" s="44">
        <v>33.591836734693878</v>
      </c>
      <c r="Z24" s="44">
        <v>34.558823529411768</v>
      </c>
      <c r="AA24" s="45">
        <f>Z24-Y24</f>
        <v>0.96698679471789006</v>
      </c>
      <c r="AB24" s="44">
        <v>37.523809523809526</v>
      </c>
      <c r="AC24" s="44">
        <v>35.896551724137922</v>
      </c>
      <c r="AD24" s="45">
        <f>AC24-AB24</f>
        <v>-1.6272577996716038</v>
      </c>
    </row>
    <row r="25" spans="1:30" ht="15" customHeight="1">
      <c r="A25" s="18"/>
      <c r="B25" s="24" t="s">
        <v>68</v>
      </c>
      <c r="C25" s="24"/>
      <c r="D25" s="24"/>
      <c r="E25" s="24"/>
      <c r="F25" s="24"/>
      <c r="G25" s="24"/>
      <c r="H25" s="24"/>
      <c r="I25" s="24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30">
      <c r="A26" s="18"/>
      <c r="B26" s="5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W26" s="18"/>
      <c r="X26" s="18"/>
      <c r="Y26" s="18"/>
      <c r="Z26" s="18"/>
      <c r="AA26" s="18"/>
    </row>
    <row r="27" spans="1:30">
      <c r="A27" s="18"/>
      <c r="B27" s="18"/>
      <c r="C27" s="18"/>
      <c r="D27" s="18"/>
      <c r="E27" s="19" t="s">
        <v>98</v>
      </c>
      <c r="F27" s="20"/>
      <c r="H27" s="18"/>
      <c r="I27" s="18"/>
      <c r="J27" s="18"/>
      <c r="K27" s="18"/>
      <c r="L27" s="18"/>
      <c r="M27" s="18"/>
      <c r="N27" s="18"/>
      <c r="W27" s="18"/>
      <c r="X27" s="18"/>
      <c r="Y27" s="18"/>
      <c r="Z27" s="18"/>
      <c r="AA27" s="18"/>
    </row>
    <row r="28" spans="1:30">
      <c r="A28" s="18"/>
      <c r="B28" s="18"/>
      <c r="C28" s="18"/>
      <c r="D28" s="18"/>
      <c r="E28" s="19"/>
      <c r="F28" s="20"/>
      <c r="H28" s="18"/>
      <c r="I28" s="18"/>
      <c r="J28" s="18"/>
      <c r="K28" s="18"/>
      <c r="L28" s="18"/>
      <c r="M28" s="18"/>
      <c r="N28" s="18"/>
      <c r="W28" s="18"/>
      <c r="X28" s="18"/>
      <c r="Y28" s="18"/>
      <c r="Z28" s="18"/>
      <c r="AA28" s="18"/>
    </row>
  </sheetData>
  <sortState ref="A7:AD24">
    <sortCondition descending="1" ref="Z7:Z24"/>
  </sortState>
  <mergeCells count="3">
    <mergeCell ref="B5:AD5"/>
    <mergeCell ref="B25:I25"/>
    <mergeCell ref="E27:E28"/>
  </mergeCells>
  <conditionalFormatting sqref="B7">
    <cfRule type="cellIs" dxfId="0" priority="1" operator="equal">
      <formula>$B$26</formula>
    </cfRule>
  </conditionalFormatting>
  <hyperlinks>
    <hyperlink ref="E27:E28" location="'GRAFICA EDAD POR MERCADOS'!A1" tooltip="GRÁFICA 1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F38:H44"/>
  <sheetViews>
    <sheetView showGridLines="0" zoomScaleNormal="100" workbookViewId="0"/>
  </sheetViews>
  <sheetFormatPr baseColWidth="10" defaultRowHeight="12.75"/>
  <sheetData>
    <row r="38" spans="6:8">
      <c r="F38" s="18"/>
      <c r="G38" s="18"/>
      <c r="H38" s="18"/>
    </row>
    <row r="39" spans="6:8">
      <c r="F39" s="18"/>
      <c r="G39" s="18"/>
      <c r="H39" s="18"/>
    </row>
    <row r="40" spans="6:8">
      <c r="F40" s="18"/>
      <c r="G40" s="19" t="s">
        <v>71</v>
      </c>
      <c r="H40" s="18"/>
    </row>
    <row r="41" spans="6:8">
      <c r="F41" s="18"/>
      <c r="G41" s="19"/>
      <c r="H41" s="18"/>
    </row>
    <row r="42" spans="6:8">
      <c r="F42" s="18"/>
      <c r="G42" s="18"/>
      <c r="H42" s="18"/>
    </row>
    <row r="43" spans="6:8">
      <c r="F43" s="18"/>
      <c r="G43" s="18"/>
      <c r="H43" s="18"/>
    </row>
    <row r="44" spans="6:8">
      <c r="F44" s="18"/>
      <c r="G44" s="18"/>
      <c r="H44" s="18"/>
    </row>
  </sheetData>
  <mergeCells count="1">
    <mergeCell ref="G40:G41"/>
  </mergeCells>
  <hyperlinks>
    <hyperlink ref="G40:G41" location="'edad por mercado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P48"/>
  <sheetViews>
    <sheetView showGridLines="0" zoomScaleNormal="100" workbookViewId="0"/>
  </sheetViews>
  <sheetFormatPr baseColWidth="10" defaultRowHeight="12.75"/>
  <cols>
    <col min="2" max="2" width="12.5703125" customWidth="1"/>
    <col min="3" max="3" width="15.5703125" bestFit="1" customWidth="1"/>
    <col min="4" max="8" width="9.7109375" customWidth="1"/>
    <col min="9" max="13" width="13.42578125" customWidth="1"/>
    <col min="14" max="14" width="13" customWidth="1"/>
    <col min="15" max="16" width="11.42578125" customWidth="1"/>
    <col min="18" max="18" width="14.85546875" bestFit="1" customWidth="1"/>
  </cols>
  <sheetData>
    <row r="2" spans="3:16" ht="45" customHeight="1"/>
    <row r="3" spans="3:16" ht="36" customHeight="1">
      <c r="C3" s="11" t="s">
        <v>99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52"/>
      <c r="P3" s="52"/>
    </row>
    <row r="4" spans="3:16" ht="40.5" customHeight="1">
      <c r="C4" s="5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4" t="str">
        <f>actualizaciones!H7</f>
        <v>var.08/07</v>
      </c>
      <c r="H4" s="14" t="str">
        <f>actualizaciones!I7</f>
        <v>var.09/08</v>
      </c>
      <c r="I4" s="13" t="str">
        <f>actualizaciones!$E$7</f>
        <v>Invierno 08-09</v>
      </c>
      <c r="J4" s="13" t="str">
        <f>actualizaciones!$F$7</f>
        <v>Invierno 09-10</v>
      </c>
      <c r="K4" s="14" t="s">
        <v>100</v>
      </c>
      <c r="L4" s="13" t="str">
        <f>actualizaciones!$N$7</f>
        <v>I semestre 2009</v>
      </c>
      <c r="M4" s="13" t="str">
        <f>actualizaciones!$O$7</f>
        <v>I semestre 2010</v>
      </c>
      <c r="N4" s="14" t="str">
        <f>actualizaciones!$Q$7</f>
        <v>Var. I semestre 10/09</v>
      </c>
      <c r="O4" s="52"/>
      <c r="P4" s="52"/>
    </row>
    <row r="5" spans="3:16" ht="15" customHeight="1">
      <c r="C5" s="54" t="s">
        <v>101</v>
      </c>
      <c r="D5" s="55">
        <v>10.88181818181819</v>
      </c>
      <c r="E5" s="55">
        <v>10.227272727272727</v>
      </c>
      <c r="F5" s="55">
        <v>7.7545454545454549</v>
      </c>
      <c r="G5" s="56">
        <f t="shared" ref="G5:H12" si="0">E5/D5-1</f>
        <v>-6.0150375939850398E-2</v>
      </c>
      <c r="H5" s="56">
        <f t="shared" si="0"/>
        <v>-0.24177777777777765</v>
      </c>
      <c r="I5" s="55">
        <v>7.0403587443946192</v>
      </c>
      <c r="J5" s="55">
        <v>0</v>
      </c>
      <c r="K5" s="56">
        <f>J5/I5-1</f>
        <v>-1</v>
      </c>
      <c r="L5" s="55">
        <v>7.2700296735905043</v>
      </c>
      <c r="M5" s="55">
        <v>0</v>
      </c>
      <c r="N5" s="56">
        <f>M5/L5-1</f>
        <v>-1</v>
      </c>
      <c r="O5" s="52"/>
      <c r="P5" s="52"/>
    </row>
    <row r="6" spans="3:16" ht="15" customHeight="1">
      <c r="C6" s="54" t="s">
        <v>102</v>
      </c>
      <c r="D6" s="55">
        <v>7.7909090909090901</v>
      </c>
      <c r="E6" s="55">
        <v>7.6818181818181817</v>
      </c>
      <c r="F6" s="55">
        <v>8.209090909090909</v>
      </c>
      <c r="G6" s="56">
        <f t="shared" si="0"/>
        <v>-1.4002333722286986E-2</v>
      </c>
      <c r="H6" s="56">
        <f t="shared" si="0"/>
        <v>6.8639053254437865E-2</v>
      </c>
      <c r="I6" s="55">
        <v>7.1599402092675639</v>
      </c>
      <c r="J6" s="55">
        <v>0</v>
      </c>
      <c r="K6" s="56">
        <f t="shared" ref="K6:K12" si="1">J6/I6-1</f>
        <v>-1</v>
      </c>
      <c r="L6" s="55">
        <v>7.3998516320474774</v>
      </c>
      <c r="M6" s="55">
        <v>0</v>
      </c>
      <c r="N6" s="56">
        <f t="shared" ref="N6:N12" si="2">M6/L6-1</f>
        <v>-1</v>
      </c>
      <c r="O6" s="52"/>
      <c r="P6" s="52"/>
    </row>
    <row r="7" spans="3:16" ht="15" customHeight="1">
      <c r="C7" s="54" t="s">
        <v>103</v>
      </c>
      <c r="D7" s="55">
        <v>13.154545454545501</v>
      </c>
      <c r="E7" s="55">
        <v>14.827272727272728</v>
      </c>
      <c r="F7" s="55">
        <v>14.109090909090909</v>
      </c>
      <c r="G7" s="56">
        <f t="shared" si="0"/>
        <v>0.12715964063579421</v>
      </c>
      <c r="H7" s="56">
        <f t="shared" si="0"/>
        <v>-4.8436541998773786E-2</v>
      </c>
      <c r="I7" s="55">
        <v>14.828101644245143</v>
      </c>
      <c r="J7" s="55">
        <v>0</v>
      </c>
      <c r="K7" s="56">
        <f t="shared" si="1"/>
        <v>-1</v>
      </c>
      <c r="L7" s="55">
        <v>14.540059347181009</v>
      </c>
      <c r="M7" s="55">
        <v>0</v>
      </c>
      <c r="N7" s="56">
        <f t="shared" si="2"/>
        <v>-1</v>
      </c>
      <c r="O7" s="52"/>
      <c r="P7" s="52"/>
    </row>
    <row r="8" spans="3:16" ht="15" customHeight="1">
      <c r="C8" s="54" t="s">
        <v>104</v>
      </c>
      <c r="D8" s="55">
        <v>13.318181818181801</v>
      </c>
      <c r="E8" s="55">
        <v>13.363636363636363</v>
      </c>
      <c r="F8" s="55">
        <v>14.036363636363637</v>
      </c>
      <c r="G8" s="56">
        <f t="shared" si="0"/>
        <v>3.4129692832778336E-3</v>
      </c>
      <c r="H8" s="56">
        <f t="shared" si="0"/>
        <v>5.034013605442178E-2</v>
      </c>
      <c r="I8" s="55">
        <v>13.51270553064275</v>
      </c>
      <c r="J8" s="55">
        <v>0</v>
      </c>
      <c r="K8" s="56">
        <f t="shared" si="1"/>
        <v>-1</v>
      </c>
      <c r="L8" s="55">
        <v>13.798219584569733</v>
      </c>
      <c r="M8" s="55">
        <v>0</v>
      </c>
      <c r="N8" s="56">
        <f t="shared" si="2"/>
        <v>-1</v>
      </c>
      <c r="O8" s="52"/>
      <c r="P8" s="52"/>
    </row>
    <row r="9" spans="3:16" ht="15" customHeight="1">
      <c r="C9" s="54" t="s">
        <v>105</v>
      </c>
      <c r="D9" s="55">
        <v>11.736363636363601</v>
      </c>
      <c r="E9" s="55">
        <v>11.963636363636363</v>
      </c>
      <c r="F9" s="55">
        <v>11.572727272727272</v>
      </c>
      <c r="G9" s="56">
        <f t="shared" si="0"/>
        <v>1.9364833462435227E-2</v>
      </c>
      <c r="H9" s="56">
        <f t="shared" si="0"/>
        <v>-3.2674772036474176E-2</v>
      </c>
      <c r="I9" s="55">
        <v>12.25710014947683</v>
      </c>
      <c r="J9" s="55">
        <v>0</v>
      </c>
      <c r="K9" s="56">
        <f t="shared" si="1"/>
        <v>-1</v>
      </c>
      <c r="L9" s="55">
        <v>11.739614243323443</v>
      </c>
      <c r="M9" s="55">
        <v>0</v>
      </c>
      <c r="N9" s="56">
        <f t="shared" si="2"/>
        <v>-1</v>
      </c>
      <c r="O9" s="52"/>
      <c r="P9" s="52"/>
    </row>
    <row r="10" spans="3:16" ht="15" customHeight="1">
      <c r="C10" s="54" t="s">
        <v>106</v>
      </c>
      <c r="D10" s="55">
        <v>24.727272727272702</v>
      </c>
      <c r="E10" s="55">
        <v>24.718181818181819</v>
      </c>
      <c r="F10" s="55">
        <v>26.290909090909089</v>
      </c>
      <c r="G10" s="56">
        <f t="shared" si="0"/>
        <v>-3.676470588225289E-4</v>
      </c>
      <c r="H10" s="56">
        <f t="shared" si="0"/>
        <v>6.3626333210739183E-2</v>
      </c>
      <c r="I10" s="55">
        <v>27.249626307922274</v>
      </c>
      <c r="J10" s="55">
        <v>0</v>
      </c>
      <c r="K10" s="56">
        <f t="shared" si="1"/>
        <v>-1</v>
      </c>
      <c r="L10" s="55">
        <v>26.26112759643917</v>
      </c>
      <c r="M10" s="55">
        <v>0</v>
      </c>
      <c r="N10" s="56">
        <f t="shared" si="2"/>
        <v>-1</v>
      </c>
      <c r="O10" s="52"/>
      <c r="P10" s="52"/>
    </row>
    <row r="11" spans="3:16" ht="15" customHeight="1">
      <c r="C11" s="54" t="s">
        <v>66</v>
      </c>
      <c r="D11" s="55">
        <v>18.390909090909101</v>
      </c>
      <c r="E11" s="55">
        <v>17.218181818181819</v>
      </c>
      <c r="F11" s="55">
        <v>18.027272727272727</v>
      </c>
      <c r="G11" s="56">
        <f t="shared" si="0"/>
        <v>-6.3766683143846259E-2</v>
      </c>
      <c r="H11" s="56">
        <f t="shared" si="0"/>
        <v>4.6990496304118334E-2</v>
      </c>
      <c r="I11" s="55">
        <v>17.952167414050823</v>
      </c>
      <c r="J11" s="55">
        <v>100</v>
      </c>
      <c r="K11" s="56">
        <f t="shared" si="1"/>
        <v>4.570358034970857</v>
      </c>
      <c r="L11" s="55">
        <v>18.991097922848663</v>
      </c>
      <c r="M11" s="55">
        <v>100</v>
      </c>
      <c r="N11" s="56">
        <f t="shared" si="2"/>
        <v>4.265625</v>
      </c>
      <c r="O11" s="52"/>
      <c r="P11" s="52"/>
    </row>
    <row r="12" spans="3:16" ht="15" customHeight="1">
      <c r="C12" s="57" t="s">
        <v>107</v>
      </c>
      <c r="D12" s="58">
        <v>44169.022501949403</v>
      </c>
      <c r="E12" s="58">
        <v>41812.235339336708</v>
      </c>
      <c r="F12" s="58">
        <v>41375.904846401325</v>
      </c>
      <c r="G12" s="59">
        <f t="shared" si="0"/>
        <v>-5.3358372658318998E-2</v>
      </c>
      <c r="H12" s="59">
        <f t="shared" si="0"/>
        <v>-1.0435473956229457E-2</v>
      </c>
      <c r="I12" s="58">
        <v>43376.954298150245</v>
      </c>
      <c r="J12" s="58">
        <v>0</v>
      </c>
      <c r="K12" s="59">
        <f t="shared" si="1"/>
        <v>-1</v>
      </c>
      <c r="L12" s="58">
        <v>41928.26442307698</v>
      </c>
      <c r="M12" s="58">
        <v>0</v>
      </c>
      <c r="N12" s="59">
        <f t="shared" si="2"/>
        <v>-1</v>
      </c>
      <c r="O12" s="52"/>
      <c r="P12" s="52"/>
    </row>
    <row r="13" spans="3:16" ht="27" customHeight="1">
      <c r="C13" s="60" t="s">
        <v>70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3:16" ht="24.75" customHeight="1"/>
    <row r="18" spans="3:7" hidden="1"/>
    <row r="19" spans="3:7" hidden="1">
      <c r="C19" s="62" t="s">
        <v>108</v>
      </c>
    </row>
    <row r="20" spans="3:7" ht="15.75" hidden="1" customHeight="1"/>
    <row r="21" spans="3:7" ht="36" hidden="1" customHeight="1">
      <c r="C21" s="11" t="s">
        <v>99</v>
      </c>
      <c r="D21" s="11"/>
      <c r="E21" s="11"/>
      <c r="F21" s="11"/>
      <c r="G21" s="63"/>
    </row>
    <row r="22" spans="3:7" ht="25.5" hidden="1">
      <c r="C22" s="53"/>
      <c r="D22" s="13" t="str">
        <f>actualizaciones!$U$7</f>
        <v>Ene-Sep 2009</v>
      </c>
      <c r="E22" s="13" t="s">
        <v>109</v>
      </c>
      <c r="F22" s="14" t="str">
        <f>actualizaciones!$W$7</f>
        <v>Var.10/09</v>
      </c>
      <c r="G22" s="14"/>
    </row>
    <row r="23" spans="3:7" hidden="1">
      <c r="C23" s="54" t="s">
        <v>117</v>
      </c>
      <c r="D23" s="55">
        <v>0</v>
      </c>
      <c r="E23" s="64">
        <v>5.0853485064011377</v>
      </c>
      <c r="F23" s="65" t="str">
        <f>IFERROR(E23/D23-1,"-")</f>
        <v>-</v>
      </c>
      <c r="G23" s="65"/>
    </row>
    <row r="24" spans="3:7" hidden="1">
      <c r="C24" s="54" t="s">
        <v>118</v>
      </c>
      <c r="D24" s="55">
        <v>0</v>
      </c>
      <c r="E24" s="64">
        <v>6.152204836415363</v>
      </c>
      <c r="F24" s="65" t="str">
        <f t="shared" ref="F24:F32" si="3">IFERROR(E24/D24-1,"-")</f>
        <v>-</v>
      </c>
      <c r="G24" s="65"/>
    </row>
    <row r="25" spans="3:7" hidden="1">
      <c r="C25" s="54" t="s">
        <v>119</v>
      </c>
      <c r="D25" s="55">
        <v>0</v>
      </c>
      <c r="E25" s="64">
        <v>7.539118065433855</v>
      </c>
      <c r="F25" s="65" t="str">
        <f t="shared" si="3"/>
        <v>-</v>
      </c>
      <c r="G25" s="65"/>
    </row>
    <row r="26" spans="3:7" hidden="1">
      <c r="C26" s="54" t="s">
        <v>120</v>
      </c>
      <c r="D26" s="55">
        <v>0</v>
      </c>
      <c r="E26" s="64">
        <v>16.678520625889046</v>
      </c>
      <c r="F26" s="65" t="str">
        <f t="shared" si="3"/>
        <v>-</v>
      </c>
      <c r="G26" s="65"/>
    </row>
    <row r="27" spans="3:7" hidden="1">
      <c r="C27" s="54" t="s">
        <v>121</v>
      </c>
      <c r="D27" s="55">
        <v>0</v>
      </c>
      <c r="E27" s="64">
        <v>10.597439544807965</v>
      </c>
      <c r="F27" s="65" t="str">
        <f t="shared" si="3"/>
        <v>-</v>
      </c>
      <c r="G27" s="65"/>
    </row>
    <row r="28" spans="3:7" hidden="1">
      <c r="C28" s="54" t="s">
        <v>122</v>
      </c>
      <c r="D28" s="55">
        <v>0</v>
      </c>
      <c r="E28" s="64">
        <v>15.896159317211948</v>
      </c>
      <c r="F28" s="65" t="str">
        <f t="shared" si="3"/>
        <v>-</v>
      </c>
      <c r="G28" s="65"/>
    </row>
    <row r="29" spans="3:7" hidden="1">
      <c r="C29" s="54" t="s">
        <v>123</v>
      </c>
      <c r="D29" s="55">
        <v>0</v>
      </c>
      <c r="E29" s="64">
        <v>8.4992887624466569</v>
      </c>
      <c r="F29" s="65" t="str">
        <f t="shared" si="3"/>
        <v>-</v>
      </c>
      <c r="G29" s="65"/>
    </row>
    <row r="30" spans="3:7" hidden="1">
      <c r="C30" s="54" t="s">
        <v>124</v>
      </c>
      <c r="D30" s="55">
        <v>0</v>
      </c>
      <c r="E30" s="64">
        <v>9.7795163584637272</v>
      </c>
      <c r="F30" s="65" t="str">
        <f t="shared" si="3"/>
        <v>-</v>
      </c>
      <c r="G30" s="65"/>
    </row>
    <row r="31" spans="3:7" ht="12.75" hidden="1" customHeight="1">
      <c r="C31" s="54" t="s">
        <v>66</v>
      </c>
      <c r="D31" s="55">
        <v>18.784328084950566</v>
      </c>
      <c r="E31" s="64">
        <v>19.7724039829303</v>
      </c>
      <c r="F31" s="65">
        <f t="shared" si="3"/>
        <v>5.2601077531825524E-2</v>
      </c>
      <c r="G31" s="65"/>
    </row>
    <row r="32" spans="3:7" hidden="1">
      <c r="C32" s="57" t="s">
        <v>107</v>
      </c>
      <c r="D32" s="58">
        <v>40648.183498647544</v>
      </c>
      <c r="E32" s="66">
        <v>46737.285460992927</v>
      </c>
      <c r="F32" s="67">
        <f t="shared" si="3"/>
        <v>0.14980010023198154</v>
      </c>
      <c r="G32" s="67"/>
    </row>
    <row r="33" spans="3:13" ht="56.25" hidden="1" customHeight="1">
      <c r="C33" s="24" t="s">
        <v>110</v>
      </c>
      <c r="D33" s="24"/>
      <c r="E33" s="24"/>
      <c r="F33" s="24"/>
      <c r="G33" s="25"/>
    </row>
    <row r="34" spans="3:13" hidden="1"/>
    <row r="36" spans="3:13" ht="36" customHeight="1">
      <c r="C36" s="11" t="s">
        <v>99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3:13" ht="25.5">
      <c r="C37" s="53"/>
      <c r="D37" s="13" t="s">
        <v>111</v>
      </c>
      <c r="E37" s="14" t="str">
        <f>actualizaciones!$W$7</f>
        <v>Var.10/09</v>
      </c>
      <c r="F37" s="13" t="s">
        <v>112</v>
      </c>
      <c r="G37" s="13" t="s">
        <v>113</v>
      </c>
      <c r="H37" s="14" t="s">
        <v>114</v>
      </c>
      <c r="I37" s="13" t="s">
        <v>115</v>
      </c>
      <c r="J37" s="14" t="s">
        <v>114</v>
      </c>
      <c r="K37" s="13" t="s">
        <v>116</v>
      </c>
      <c r="L37" s="14" t="s">
        <v>51</v>
      </c>
      <c r="M37" s="13" t="s">
        <v>54</v>
      </c>
    </row>
    <row r="38" spans="3:13" ht="15" customHeight="1">
      <c r="C38" s="54" t="s">
        <v>117</v>
      </c>
      <c r="D38" s="16">
        <v>4.1958041958041958</v>
      </c>
      <c r="E38" s="17" t="str">
        <f>IFERROR(D38/#REF!-1,"-")</f>
        <v>-</v>
      </c>
      <c r="F38" s="68" t="s">
        <v>94</v>
      </c>
      <c r="G38" s="16">
        <v>3.9985052316890881</v>
      </c>
      <c r="H38" s="17" t="str">
        <f>IFERROR(G38/F38-1,"-")</f>
        <v>-</v>
      </c>
      <c r="I38" s="16">
        <v>3.7134457682190933</v>
      </c>
      <c r="J38" s="17" t="str">
        <f>IFERROR(I38/H38-1,"-")</f>
        <v>-</v>
      </c>
      <c r="K38" s="16">
        <v>4.2733433734939759</v>
      </c>
      <c r="L38" s="16">
        <v>4.8714479025710418</v>
      </c>
      <c r="M38" s="16">
        <v>5.8468295360966236</v>
      </c>
    </row>
    <row r="39" spans="3:13" ht="15" customHeight="1">
      <c r="C39" s="54" t="s">
        <v>118</v>
      </c>
      <c r="D39" s="16">
        <v>5.3433745741438052</v>
      </c>
      <c r="E39" s="17" t="str">
        <f>IFERROR(D39/#REF!-1,"-")</f>
        <v>-</v>
      </c>
      <c r="F39" s="68" t="s">
        <v>94</v>
      </c>
      <c r="G39" s="16">
        <v>5.6053811659192823</v>
      </c>
      <c r="H39" s="17" t="str">
        <f t="shared" ref="H39:H47" si="4">IFERROR(G39/F39-1,"-")</f>
        <v>-</v>
      </c>
      <c r="I39" s="16">
        <v>5.0440971684976015</v>
      </c>
      <c r="J39" s="17" t="str">
        <f t="shared" ref="J39:J47" si="5">IFERROR(I39/H39-1,"-")</f>
        <v>-</v>
      </c>
      <c r="K39" s="16">
        <v>6.1182228915662646</v>
      </c>
      <c r="L39" s="16">
        <v>5.9662935170377658</v>
      </c>
      <c r="M39" s="16">
        <v>5.7370299203952788</v>
      </c>
    </row>
    <row r="40" spans="3:13" ht="15" customHeight="1">
      <c r="C40" s="54" t="s">
        <v>119</v>
      </c>
      <c r="D40" s="16">
        <v>6.8316299085529852</v>
      </c>
      <c r="E40" s="17" t="str">
        <f>IFERROR(D40/#REF!-1,"-")</f>
        <v>-</v>
      </c>
      <c r="F40" s="68" t="s">
        <v>94</v>
      </c>
      <c r="G40" s="16">
        <v>6.3527653213751867</v>
      </c>
      <c r="H40" s="17" t="str">
        <f t="shared" si="4"/>
        <v>-</v>
      </c>
      <c r="I40" s="16">
        <v>6.4985300943834137</v>
      </c>
      <c r="J40" s="17" t="str">
        <f t="shared" si="5"/>
        <v>-</v>
      </c>
      <c r="K40" s="16">
        <v>7.1912650602409638</v>
      </c>
      <c r="L40" s="16">
        <v>7.1841554926805262</v>
      </c>
      <c r="M40" s="16">
        <v>7.2742245402141092</v>
      </c>
    </row>
    <row r="41" spans="3:13" ht="15" customHeight="1">
      <c r="C41" s="54" t="s">
        <v>120</v>
      </c>
      <c r="D41" s="16">
        <v>15.581854043392505</v>
      </c>
      <c r="E41" s="17" t="str">
        <f>IFERROR(D41/#REF!-1,"-")</f>
        <v>-</v>
      </c>
      <c r="F41" s="68" t="s">
        <v>94</v>
      </c>
      <c r="G41" s="16">
        <v>13.67713004484305</v>
      </c>
      <c r="H41" s="17" t="str">
        <f t="shared" si="4"/>
        <v>-</v>
      </c>
      <c r="I41" s="16">
        <v>13.940894321522514</v>
      </c>
      <c r="J41" s="17" t="str">
        <f t="shared" si="5"/>
        <v>-</v>
      </c>
      <c r="K41" s="16">
        <v>13.667168674698795</v>
      </c>
      <c r="L41" s="16">
        <v>14.023865174068151</v>
      </c>
      <c r="M41" s="16">
        <v>14.877847927532253</v>
      </c>
    </row>
    <row r="42" spans="3:13" ht="15" customHeight="1">
      <c r="C42" s="54" t="s">
        <v>121</v>
      </c>
      <c r="D42" s="16">
        <v>10.937780168549398</v>
      </c>
      <c r="E42" s="17" t="str">
        <f>IFERROR(D42/#REF!-1,"-")</f>
        <v>-</v>
      </c>
      <c r="F42" s="68" t="s">
        <v>94</v>
      </c>
      <c r="G42" s="16">
        <v>12.182361733931241</v>
      </c>
      <c r="H42" s="17" t="str">
        <f t="shared" si="4"/>
        <v>-</v>
      </c>
      <c r="I42" s="16">
        <v>11.975862602506576</v>
      </c>
      <c r="J42" s="17" t="str">
        <f t="shared" si="5"/>
        <v>-</v>
      </c>
      <c r="K42" s="16">
        <v>12.556475903614459</v>
      </c>
      <c r="L42" s="16">
        <v>12.36314429819166</v>
      </c>
      <c r="M42" s="16">
        <v>12.352456766401318</v>
      </c>
    </row>
    <row r="43" spans="3:13" ht="15" customHeight="1">
      <c r="C43" s="54" t="s">
        <v>122</v>
      </c>
      <c r="D43" s="16">
        <v>16.245293168370093</v>
      </c>
      <c r="E43" s="17" t="str">
        <f>IFERROR(D43/#REF!-1,"-")</f>
        <v>-</v>
      </c>
      <c r="F43" s="68" t="s">
        <v>94</v>
      </c>
      <c r="G43" s="16">
        <v>16.591928251121075</v>
      </c>
      <c r="H43" s="17" t="str">
        <f t="shared" si="4"/>
        <v>-</v>
      </c>
      <c r="I43" s="16">
        <v>16.339161380164011</v>
      </c>
      <c r="J43" s="17" t="str">
        <f t="shared" si="5"/>
        <v>-</v>
      </c>
      <c r="K43" s="16">
        <v>16.152108433734941</v>
      </c>
      <c r="L43" s="16">
        <v>16.73022511994095</v>
      </c>
      <c r="M43" s="16">
        <v>17.567938512215207</v>
      </c>
    </row>
    <row r="44" spans="3:13" ht="15" customHeight="1">
      <c r="C44" s="54" t="s">
        <v>123</v>
      </c>
      <c r="D44" s="16">
        <v>9.2702169625246551</v>
      </c>
      <c r="E44" s="17" t="str">
        <f>IFERROR(D44/#REF!-1,"-")</f>
        <v>-</v>
      </c>
      <c r="F44" s="68" t="s">
        <v>94</v>
      </c>
      <c r="G44" s="16">
        <v>10.164424514200299</v>
      </c>
      <c r="H44" s="17" t="str">
        <f t="shared" si="4"/>
        <v>-</v>
      </c>
      <c r="I44" s="16">
        <v>10.088194336995203</v>
      </c>
      <c r="J44" s="17" t="str">
        <f t="shared" si="5"/>
        <v>-</v>
      </c>
      <c r="K44" s="16">
        <v>9.6762048192771086</v>
      </c>
      <c r="L44" s="16">
        <v>9.3492434493787666</v>
      </c>
      <c r="M44" s="16">
        <v>8.5918199286302492</v>
      </c>
    </row>
    <row r="45" spans="3:13" ht="15" customHeight="1">
      <c r="C45" s="54" t="s">
        <v>124</v>
      </c>
      <c r="D45" s="16">
        <v>12.031558185404339</v>
      </c>
      <c r="E45" s="17" t="str">
        <f>IFERROR(D45/#REF!-1,"-")</f>
        <v>-</v>
      </c>
      <c r="F45" s="68" t="s">
        <v>94</v>
      </c>
      <c r="G45" s="16">
        <v>14.648729446935725</v>
      </c>
      <c r="H45" s="17" t="str">
        <f t="shared" si="4"/>
        <v>-</v>
      </c>
      <c r="I45" s="16">
        <v>14.683583475166332</v>
      </c>
      <c r="J45" s="17" t="str">
        <f t="shared" si="5"/>
        <v>-</v>
      </c>
      <c r="K45" s="16">
        <v>13.365963855421686</v>
      </c>
      <c r="L45" s="16">
        <v>13.076639193012671</v>
      </c>
      <c r="M45" s="16">
        <v>11.693659072193247</v>
      </c>
    </row>
    <row r="46" spans="3:13" ht="15" customHeight="1">
      <c r="C46" s="54" t="s">
        <v>66</v>
      </c>
      <c r="D46" s="16">
        <v>19.562488793258023</v>
      </c>
      <c r="E46" s="17" t="str">
        <f>IFERROR(D46/#REF!-1,"-")</f>
        <v>-</v>
      </c>
      <c r="F46" s="68" t="s">
        <v>94</v>
      </c>
      <c r="G46" s="16">
        <v>16.778774289985051</v>
      </c>
      <c r="H46" s="17" t="str">
        <f t="shared" si="4"/>
        <v>-</v>
      </c>
      <c r="I46" s="16">
        <v>17.716230852545259</v>
      </c>
      <c r="J46" s="17" t="str">
        <f t="shared" si="5"/>
        <v>-</v>
      </c>
      <c r="K46" s="16">
        <v>16.999246987951807</v>
      </c>
      <c r="L46" s="16">
        <v>16.434985853118466</v>
      </c>
      <c r="M46" s="16">
        <v>16.058193796321714</v>
      </c>
    </row>
    <row r="47" spans="3:13" ht="15" customHeight="1">
      <c r="C47" s="57" t="s">
        <v>125</v>
      </c>
      <c r="D47" s="69">
        <v>49441.105216228316</v>
      </c>
      <c r="E47" s="70" t="str">
        <f>IFERROR(D47/#REF!-1,"-")</f>
        <v>-</v>
      </c>
      <c r="F47" s="71" t="s">
        <v>94</v>
      </c>
      <c r="G47" s="69">
        <v>51746.503367759236</v>
      </c>
      <c r="H47" s="70" t="str">
        <f t="shared" si="4"/>
        <v>-</v>
      </c>
      <c r="I47" s="69">
        <v>51841.724520496376</v>
      </c>
      <c r="J47" s="70" t="str">
        <f t="shared" si="5"/>
        <v>-</v>
      </c>
      <c r="K47" s="69">
        <v>49737.584259469222</v>
      </c>
      <c r="L47" s="69">
        <v>49083.869277197031</v>
      </c>
      <c r="M47" s="69">
        <v>47171.357423152353</v>
      </c>
    </row>
    <row r="48" spans="3:13" ht="41.25" customHeight="1">
      <c r="C48" s="72" t="s">
        <v>126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</row>
  </sheetData>
  <mergeCells count="5">
    <mergeCell ref="C3:N3"/>
    <mergeCell ref="C21:F21"/>
    <mergeCell ref="C33:F33"/>
    <mergeCell ref="C36:M36"/>
    <mergeCell ref="C48:M48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W73"/>
  <sheetViews>
    <sheetView showGridLines="0" zoomScaleNormal="100" workbookViewId="0"/>
  </sheetViews>
  <sheetFormatPr baseColWidth="10" defaultRowHeight="12.75"/>
  <cols>
    <col min="3" max="3" width="19.85546875" customWidth="1"/>
    <col min="4" max="4" width="15.140625" customWidth="1"/>
    <col min="5" max="5" width="18.28515625" customWidth="1"/>
    <col min="6" max="6" width="17.140625" customWidth="1"/>
    <col min="7" max="7" width="15.42578125" bestFit="1" customWidth="1"/>
    <col min="8" max="8" width="15.42578125" customWidth="1"/>
    <col min="9" max="9" width="14.5703125" bestFit="1" customWidth="1"/>
    <col min="10" max="10" width="12.28515625" hidden="1" customWidth="1"/>
    <col min="11" max="11" width="12.85546875" hidden="1" customWidth="1"/>
    <col min="12" max="12" width="13.140625" hidden="1" customWidth="1"/>
    <col min="13" max="13" width="14.140625" hidden="1" customWidth="1"/>
    <col min="14" max="14" width="14.7109375" hidden="1" customWidth="1"/>
    <col min="15" max="15" width="13.5703125" hidden="1" customWidth="1"/>
    <col min="16" max="16" width="11.5703125" hidden="1" customWidth="1"/>
    <col min="17" max="17" width="17.28515625" hidden="1" customWidth="1"/>
    <col min="19" max="19" width="12.42578125" bestFit="1" customWidth="1"/>
  </cols>
  <sheetData>
    <row r="2" spans="3:17" ht="45" customHeight="1"/>
    <row r="3" spans="3:17" ht="36" customHeight="1">
      <c r="C3" s="11" t="s">
        <v>127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3:17" ht="39" customHeight="1">
      <c r="C4" s="53"/>
      <c r="D4" s="53">
        <f>actualizaciones!A7</f>
        <v>2007</v>
      </c>
      <c r="E4" s="53">
        <f>actualizaciones!B7</f>
        <v>2008</v>
      </c>
      <c r="F4" s="53">
        <f>actualizaciones!C7</f>
        <v>2009</v>
      </c>
      <c r="G4" s="14" t="str">
        <f>actualizaciones!H7</f>
        <v>var.08/07</v>
      </c>
      <c r="H4" s="14" t="str">
        <f>actualizaciones!I7</f>
        <v>var.09/08</v>
      </c>
      <c r="I4" s="14" t="s">
        <v>128</v>
      </c>
      <c r="J4" s="53" t="str">
        <f>actualizaciones!$E$7</f>
        <v>Invierno 08-09</v>
      </c>
      <c r="K4" s="53" t="str">
        <f>actualizaciones!$F$7</f>
        <v>Invierno 09-10</v>
      </c>
      <c r="L4" s="14" t="s">
        <v>100</v>
      </c>
      <c r="M4" s="73" t="s">
        <v>129</v>
      </c>
      <c r="N4" s="53" t="str">
        <f>actualizaciones!$N$7</f>
        <v>I semestre 2009</v>
      </c>
      <c r="O4" s="53" t="str">
        <f>actualizaciones!$O$7</f>
        <v>I semestre 2010</v>
      </c>
      <c r="P4" s="14" t="str">
        <f>actualizaciones!$Q$7</f>
        <v>Var. I semestre 10/09</v>
      </c>
      <c r="Q4" s="73" t="s">
        <v>129</v>
      </c>
    </row>
    <row r="5" spans="3:17" ht="15" customHeight="1">
      <c r="C5" s="54" t="s">
        <v>87</v>
      </c>
      <c r="D5" s="74">
        <v>52372.093023255802</v>
      </c>
      <c r="E5" s="74">
        <v>48000</v>
      </c>
      <c r="F5" s="74">
        <v>58465.648854961837</v>
      </c>
      <c r="G5" s="75">
        <f t="shared" ref="G5:H18" si="0">E5/D5-1</f>
        <v>-8.3481349911189828E-2</v>
      </c>
      <c r="H5" s="75">
        <f t="shared" si="0"/>
        <v>0.21803435114503822</v>
      </c>
      <c r="I5" s="75">
        <f t="shared" ref="I5:I22" si="1">F5/$F$16-1</f>
        <v>0.41303613956002461</v>
      </c>
      <c r="J5" s="74">
        <v>52941.176470588238</v>
      </c>
      <c r="K5" s="74">
        <v>0</v>
      </c>
      <c r="L5" s="75">
        <f t="shared" ref="L5:L22" si="2">K5/J5-1</f>
        <v>-1</v>
      </c>
      <c r="M5" s="75" t="e">
        <f t="shared" ref="M5:M22" si="3">K5/$K$16-1</f>
        <v>#DIV/0!</v>
      </c>
      <c r="N5" s="74">
        <v>59522.388059701494</v>
      </c>
      <c r="O5" s="74">
        <v>0</v>
      </c>
      <c r="P5" s="75">
        <f t="shared" ref="P5:P22" si="4">O5/N5-1</f>
        <v>-1</v>
      </c>
      <c r="Q5" s="75" t="e">
        <f t="shared" ref="Q5:Q22" si="5">O5/$O$16-1</f>
        <v>#DIV/0!</v>
      </c>
    </row>
    <row r="6" spans="3:17" ht="15" customHeight="1">
      <c r="C6" s="76" t="s">
        <v>80</v>
      </c>
      <c r="D6" s="77">
        <v>57707.142857142899</v>
      </c>
      <c r="E6" s="77">
        <v>60699.02912621358</v>
      </c>
      <c r="F6" s="77">
        <v>58377.906976744198</v>
      </c>
      <c r="G6" s="78">
        <f t="shared" si="0"/>
        <v>5.184603016089806E-2</v>
      </c>
      <c r="H6" s="78">
        <f t="shared" si="0"/>
        <v>-3.8239856269249306E-2</v>
      </c>
      <c r="I6" s="78">
        <f t="shared" si="1"/>
        <v>0.41091553631174849</v>
      </c>
      <c r="J6" s="77">
        <v>59117.346938775474</v>
      </c>
      <c r="K6" s="77">
        <v>0</v>
      </c>
      <c r="L6" s="78">
        <f t="shared" si="2"/>
        <v>-1</v>
      </c>
      <c r="M6" s="78" t="e">
        <f t="shared" si="3"/>
        <v>#DIV/0!</v>
      </c>
      <c r="N6" s="77">
        <v>58085.106382978709</v>
      </c>
      <c r="O6" s="77">
        <v>0</v>
      </c>
      <c r="P6" s="78">
        <f t="shared" si="4"/>
        <v>-1</v>
      </c>
      <c r="Q6" s="78" t="e">
        <f t="shared" si="5"/>
        <v>#DIV/0!</v>
      </c>
    </row>
    <row r="7" spans="3:17" ht="15" customHeight="1">
      <c r="C7" s="76" t="s">
        <v>78</v>
      </c>
      <c r="D7" s="77">
        <v>59021.739130434798</v>
      </c>
      <c r="E7" s="77">
        <v>58821.862348178103</v>
      </c>
      <c r="F7" s="77">
        <v>57973.21428571429</v>
      </c>
      <c r="G7" s="78">
        <f t="shared" si="0"/>
        <v>-3.3864942850121427E-3</v>
      </c>
      <c r="H7" s="78">
        <f t="shared" si="0"/>
        <v>-1.4427425936304084E-2</v>
      </c>
      <c r="I7" s="78">
        <f t="shared" si="1"/>
        <v>0.40113465798335324</v>
      </c>
      <c r="J7" s="77">
        <v>58474.654377880186</v>
      </c>
      <c r="K7" s="77">
        <v>0</v>
      </c>
      <c r="L7" s="78">
        <f t="shared" si="2"/>
        <v>-1</v>
      </c>
      <c r="M7" s="78" t="e">
        <f t="shared" si="3"/>
        <v>#DIV/0!</v>
      </c>
      <c r="N7" s="77">
        <v>58757.352941176468</v>
      </c>
      <c r="O7" s="77">
        <v>0</v>
      </c>
      <c r="P7" s="78">
        <f t="shared" si="4"/>
        <v>-1</v>
      </c>
      <c r="Q7" s="78" t="e">
        <f t="shared" si="5"/>
        <v>#DIV/0!</v>
      </c>
    </row>
    <row r="8" spans="3:17" ht="15" customHeight="1">
      <c r="C8" s="79" t="s">
        <v>82</v>
      </c>
      <c r="D8" s="80">
        <v>54022.842639593997</v>
      </c>
      <c r="E8" s="80">
        <v>54552.631578947374</v>
      </c>
      <c r="F8" s="80">
        <v>52824.999999999956</v>
      </c>
      <c r="G8" s="75">
        <f t="shared" si="0"/>
        <v>9.8067579095715285E-3</v>
      </c>
      <c r="H8" s="75">
        <f t="shared" si="0"/>
        <v>-3.1669078630005676E-2</v>
      </c>
      <c r="I8" s="75">
        <f t="shared" si="1"/>
        <v>0.27670923925653845</v>
      </c>
      <c r="J8" s="80">
        <v>53342.022940563103</v>
      </c>
      <c r="K8" s="80">
        <v>0</v>
      </c>
      <c r="L8" s="75">
        <f t="shared" si="2"/>
        <v>-1</v>
      </c>
      <c r="M8" s="75" t="e">
        <f t="shared" si="3"/>
        <v>#DIV/0!</v>
      </c>
      <c r="N8" s="80">
        <v>52710.90909090911</v>
      </c>
      <c r="O8" s="80">
        <v>0</v>
      </c>
      <c r="P8" s="75">
        <f t="shared" si="4"/>
        <v>-1</v>
      </c>
      <c r="Q8" s="75" t="e">
        <f t="shared" si="5"/>
        <v>#DIV/0!</v>
      </c>
    </row>
    <row r="9" spans="3:17" ht="15" customHeight="1">
      <c r="C9" s="54" t="s">
        <v>90</v>
      </c>
      <c r="D9" s="74">
        <v>48559.322033898301</v>
      </c>
      <c r="E9" s="74">
        <v>46936.363636363632</v>
      </c>
      <c r="F9" s="74">
        <v>49905.982905982928</v>
      </c>
      <c r="G9" s="75">
        <f t="shared" si="0"/>
        <v>-3.34221799143265E-2</v>
      </c>
      <c r="H9" s="75">
        <f t="shared" si="0"/>
        <v>6.3269052810017934E-2</v>
      </c>
      <c r="I9" s="75">
        <f t="shared" si="1"/>
        <v>0.20616052002361251</v>
      </c>
      <c r="J9" s="74">
        <v>50515.151515151527</v>
      </c>
      <c r="K9" s="74">
        <v>0</v>
      </c>
      <c r="L9" s="75">
        <f t="shared" si="2"/>
        <v>-1</v>
      </c>
      <c r="M9" s="75" t="e">
        <f t="shared" si="3"/>
        <v>#DIV/0!</v>
      </c>
      <c r="N9" s="74">
        <v>52482.758620689681</v>
      </c>
      <c r="O9" s="74">
        <v>0</v>
      </c>
      <c r="P9" s="75">
        <f t="shared" si="4"/>
        <v>-1</v>
      </c>
      <c r="Q9" s="75" t="e">
        <f t="shared" si="5"/>
        <v>#DIV/0!</v>
      </c>
    </row>
    <row r="10" spans="3:17" ht="15" customHeight="1">
      <c r="C10" s="76" t="s">
        <v>85</v>
      </c>
      <c r="D10" s="77">
        <v>50475.903614457799</v>
      </c>
      <c r="E10" s="77">
        <v>48350.806451612902</v>
      </c>
      <c r="F10" s="77">
        <v>49246.575342465774</v>
      </c>
      <c r="G10" s="78">
        <f t="shared" si="0"/>
        <v>-4.2101220793919647E-2</v>
      </c>
      <c r="H10" s="78">
        <f t="shared" si="0"/>
        <v>1.8526451916563547E-2</v>
      </c>
      <c r="I10" s="78">
        <f t="shared" si="1"/>
        <v>0.19022352563122258</v>
      </c>
      <c r="J10" s="77">
        <v>49271.375464684053</v>
      </c>
      <c r="K10" s="77">
        <v>0</v>
      </c>
      <c r="L10" s="78">
        <f t="shared" si="2"/>
        <v>-1</v>
      </c>
      <c r="M10" s="78" t="e">
        <f t="shared" si="3"/>
        <v>#DIV/0!</v>
      </c>
      <c r="N10" s="77">
        <v>49232.142857142877</v>
      </c>
      <c r="O10" s="77">
        <v>0</v>
      </c>
      <c r="P10" s="78">
        <f t="shared" si="4"/>
        <v>-1</v>
      </c>
      <c r="Q10" s="78" t="e">
        <f t="shared" si="5"/>
        <v>#DIV/0!</v>
      </c>
    </row>
    <row r="11" spans="3:17" ht="15" customHeight="1">
      <c r="C11" s="76" t="s">
        <v>81</v>
      </c>
      <c r="D11" s="77">
        <v>49750</v>
      </c>
      <c r="E11" s="77">
        <v>51825.783972125435</v>
      </c>
      <c r="F11" s="77">
        <v>48915.441176470551</v>
      </c>
      <c r="G11" s="78">
        <f t="shared" si="0"/>
        <v>4.1724300947244997E-2</v>
      </c>
      <c r="H11" s="78">
        <f t="shared" si="0"/>
        <v>-5.6156271504165134E-2</v>
      </c>
      <c r="I11" s="78">
        <f t="shared" si="1"/>
        <v>0.18222045797084196</v>
      </c>
      <c r="J11" s="77">
        <v>49187.725631768924</v>
      </c>
      <c r="K11" s="77">
        <v>0</v>
      </c>
      <c r="L11" s="78">
        <f t="shared" si="2"/>
        <v>-1</v>
      </c>
      <c r="M11" s="78" t="e">
        <f t="shared" si="3"/>
        <v>#DIV/0!</v>
      </c>
      <c r="N11" s="77">
        <v>47822.368421052612</v>
      </c>
      <c r="O11" s="77">
        <v>0</v>
      </c>
      <c r="P11" s="78">
        <f t="shared" si="4"/>
        <v>-1</v>
      </c>
      <c r="Q11" s="78" t="e">
        <f t="shared" si="5"/>
        <v>#DIV/0!</v>
      </c>
    </row>
    <row r="12" spans="3:17" ht="15" customHeight="1">
      <c r="C12" s="54" t="s">
        <v>89</v>
      </c>
      <c r="D12" s="74">
        <v>46338.2899628253</v>
      </c>
      <c r="E12" s="74">
        <v>51707.224334600782</v>
      </c>
      <c r="F12" s="74">
        <v>48010.380622837336</v>
      </c>
      <c r="G12" s="75">
        <f t="shared" si="0"/>
        <v>0.11586388656298463</v>
      </c>
      <c r="H12" s="75">
        <f t="shared" si="0"/>
        <v>-7.1495690579732707E-2</v>
      </c>
      <c r="I12" s="75">
        <f t="shared" si="1"/>
        <v>0.16034636102980704</v>
      </c>
      <c r="J12" s="74">
        <v>49505.952380952374</v>
      </c>
      <c r="K12" s="74">
        <v>0</v>
      </c>
      <c r="L12" s="75">
        <f t="shared" si="2"/>
        <v>-1</v>
      </c>
      <c r="M12" s="75" t="e">
        <f t="shared" si="3"/>
        <v>#DIV/0!</v>
      </c>
      <c r="N12" s="74">
        <v>47620.437956204361</v>
      </c>
      <c r="O12" s="74">
        <v>0</v>
      </c>
      <c r="P12" s="75">
        <f t="shared" si="4"/>
        <v>-1</v>
      </c>
      <c r="Q12" s="75" t="e">
        <f t="shared" si="5"/>
        <v>#DIV/0!</v>
      </c>
    </row>
    <row r="13" spans="3:17" ht="15" customHeight="1">
      <c r="C13" s="79" t="s">
        <v>86</v>
      </c>
      <c r="D13" s="74">
        <v>45915.763135946603</v>
      </c>
      <c r="E13" s="74">
        <v>45174.731182795673</v>
      </c>
      <c r="F13" s="74">
        <v>45897.485493230051</v>
      </c>
      <c r="G13" s="75">
        <f t="shared" si="0"/>
        <v>-1.6138944504894615E-2</v>
      </c>
      <c r="H13" s="75">
        <f t="shared" si="0"/>
        <v>1.5999083813245329E-2</v>
      </c>
      <c r="I13" s="75">
        <f t="shared" si="1"/>
        <v>0.10928052603596394</v>
      </c>
      <c r="J13" s="74">
        <v>47494.905385735088</v>
      </c>
      <c r="K13" s="74">
        <v>0</v>
      </c>
      <c r="L13" s="75">
        <f t="shared" si="2"/>
        <v>-1</v>
      </c>
      <c r="M13" s="75" t="e">
        <f t="shared" si="3"/>
        <v>#DIV/0!</v>
      </c>
      <c r="N13" s="74">
        <v>46709.864603481619</v>
      </c>
      <c r="O13" s="74">
        <v>0</v>
      </c>
      <c r="P13" s="75">
        <f t="shared" si="4"/>
        <v>-1</v>
      </c>
      <c r="Q13" s="75" t="e">
        <f t="shared" si="5"/>
        <v>#DIV/0!</v>
      </c>
    </row>
    <row r="14" spans="3:17" ht="15" customHeight="1">
      <c r="C14" s="54" t="s">
        <v>84</v>
      </c>
      <c r="D14" s="74">
        <v>43044.117647058803</v>
      </c>
      <c r="E14" s="74">
        <v>42918.03278688524</v>
      </c>
      <c r="F14" s="74">
        <v>45673.728813559312</v>
      </c>
      <c r="G14" s="75">
        <f t="shared" si="0"/>
        <v>-2.9292007146574095E-3</v>
      </c>
      <c r="H14" s="75">
        <f t="shared" si="0"/>
        <v>6.4208348979036822E-2</v>
      </c>
      <c r="I14" s="75">
        <f t="shared" si="1"/>
        <v>0.10387262787636153</v>
      </c>
      <c r="J14" s="74">
        <v>43947.368421052677</v>
      </c>
      <c r="K14" s="74">
        <v>0</v>
      </c>
      <c r="L14" s="75">
        <f t="shared" si="2"/>
        <v>-1</v>
      </c>
      <c r="M14" s="75" t="e">
        <f t="shared" si="3"/>
        <v>#DIV/0!</v>
      </c>
      <c r="N14" s="74">
        <v>45834.862385321125</v>
      </c>
      <c r="O14" s="74">
        <v>0</v>
      </c>
      <c r="P14" s="75">
        <f t="shared" si="4"/>
        <v>-1</v>
      </c>
      <c r="Q14" s="75" t="e">
        <f t="shared" si="5"/>
        <v>#DIV/0!</v>
      </c>
    </row>
    <row r="15" spans="3:17" ht="15" customHeight="1">
      <c r="C15" s="54" t="s">
        <v>83</v>
      </c>
      <c r="D15" s="74">
        <v>42281.690140845101</v>
      </c>
      <c r="E15" s="74">
        <v>40359.605911330058</v>
      </c>
      <c r="F15" s="74">
        <v>43924.882629107982</v>
      </c>
      <c r="G15" s="75">
        <f t="shared" si="0"/>
        <v>-4.5459020751355106E-2</v>
      </c>
      <c r="H15" s="75">
        <f t="shared" si="0"/>
        <v>8.8337748530320725E-2</v>
      </c>
      <c r="I15" s="75">
        <f t="shared" si="1"/>
        <v>6.1605366509062787E-2</v>
      </c>
      <c r="J15" s="74">
        <v>44884.057971014459</v>
      </c>
      <c r="K15" s="74">
        <v>0</v>
      </c>
      <c r="L15" s="75">
        <f t="shared" si="2"/>
        <v>-1</v>
      </c>
      <c r="M15" s="75" t="e">
        <f t="shared" si="3"/>
        <v>#DIV/0!</v>
      </c>
      <c r="N15" s="74">
        <v>45816.666666666664</v>
      </c>
      <c r="O15" s="74">
        <v>0</v>
      </c>
      <c r="P15" s="75">
        <f t="shared" si="4"/>
        <v>-1</v>
      </c>
      <c r="Q15" s="75" t="e">
        <f t="shared" si="5"/>
        <v>#DIV/0!</v>
      </c>
    </row>
    <row r="16" spans="3:17" ht="15" customHeight="1">
      <c r="C16" s="81" t="s">
        <v>88</v>
      </c>
      <c r="D16" s="82">
        <v>44169.022501949403</v>
      </c>
      <c r="E16" s="82">
        <v>41812.235339336708</v>
      </c>
      <c r="F16" s="82">
        <v>41375.904846401325</v>
      </c>
      <c r="G16" s="83">
        <f t="shared" si="0"/>
        <v>-5.3358372658318998E-2</v>
      </c>
      <c r="H16" s="83">
        <f t="shared" si="0"/>
        <v>-1.0435473956229457E-2</v>
      </c>
      <c r="I16" s="83">
        <f t="shared" si="1"/>
        <v>0</v>
      </c>
      <c r="J16" s="82">
        <v>43376.954298150245</v>
      </c>
      <c r="K16" s="82">
        <v>0</v>
      </c>
      <c r="L16" s="83">
        <f t="shared" si="2"/>
        <v>-1</v>
      </c>
      <c r="M16" s="83" t="e">
        <f t="shared" si="3"/>
        <v>#DIV/0!</v>
      </c>
      <c r="N16" s="82">
        <v>41928.26442307698</v>
      </c>
      <c r="O16" s="82">
        <v>0</v>
      </c>
      <c r="P16" s="83">
        <f t="shared" si="4"/>
        <v>-1</v>
      </c>
      <c r="Q16" s="83" t="e">
        <f t="shared" si="5"/>
        <v>#DIV/0!</v>
      </c>
    </row>
    <row r="17" spans="3:17" ht="15" customHeight="1">
      <c r="C17" s="79" t="s">
        <v>79</v>
      </c>
      <c r="D17" s="80">
        <v>49749.393392559599</v>
      </c>
      <c r="E17" s="80">
        <v>42428.764635244661</v>
      </c>
      <c r="F17" s="80">
        <v>38872.484384568292</v>
      </c>
      <c r="G17" s="75">
        <f t="shared" si="0"/>
        <v>-0.14715011094808228</v>
      </c>
      <c r="H17" s="75">
        <f t="shared" si="0"/>
        <v>-8.3817671366331559E-2</v>
      </c>
      <c r="I17" s="75">
        <f t="shared" si="1"/>
        <v>-6.0504307304611538E-2</v>
      </c>
      <c r="J17" s="80">
        <v>37433.901408450693</v>
      </c>
      <c r="K17" s="80">
        <v>0</v>
      </c>
      <c r="L17" s="75">
        <f t="shared" si="2"/>
        <v>-1</v>
      </c>
      <c r="M17" s="75" t="e">
        <f t="shared" si="3"/>
        <v>#DIV/0!</v>
      </c>
      <c r="N17" s="80">
        <v>37984.931568754</v>
      </c>
      <c r="O17" s="80">
        <v>0</v>
      </c>
      <c r="P17" s="75">
        <f t="shared" si="4"/>
        <v>-1</v>
      </c>
      <c r="Q17" s="75" t="e">
        <f t="shared" si="5"/>
        <v>#DIV/0!</v>
      </c>
    </row>
    <row r="18" spans="3:17" ht="15" customHeight="1">
      <c r="C18" s="54" t="s">
        <v>91</v>
      </c>
      <c r="D18" s="74">
        <v>29502.0746887967</v>
      </c>
      <c r="E18" s="74">
        <v>34896.551724137913</v>
      </c>
      <c r="F18" s="74">
        <v>37031.57894736842</v>
      </c>
      <c r="G18" s="75">
        <f t="shared" si="0"/>
        <v>0.18285076870847128</v>
      </c>
      <c r="H18" s="75">
        <f t="shared" si="0"/>
        <v>6.1181610151862298E-2</v>
      </c>
      <c r="I18" s="75">
        <f t="shared" si="1"/>
        <v>-0.10499651705890733</v>
      </c>
      <c r="J18" s="74">
        <v>40215.686274509797</v>
      </c>
      <c r="K18" s="74">
        <v>0</v>
      </c>
      <c r="L18" s="75">
        <f t="shared" si="2"/>
        <v>-1</v>
      </c>
      <c r="M18" s="75" t="e">
        <f t="shared" si="3"/>
        <v>#DIV/0!</v>
      </c>
      <c r="N18" s="74">
        <v>40530.612244897951</v>
      </c>
      <c r="O18" s="74">
        <v>0</v>
      </c>
      <c r="P18" s="75">
        <f t="shared" si="4"/>
        <v>-1</v>
      </c>
      <c r="Q18" s="75" t="e">
        <f t="shared" si="5"/>
        <v>#DIV/0!</v>
      </c>
    </row>
    <row r="19" spans="3:17" ht="15" customHeight="1">
      <c r="C19" s="84" t="s">
        <v>92</v>
      </c>
      <c r="D19" s="85" t="s">
        <v>94</v>
      </c>
      <c r="E19" s="86">
        <v>33654.51745379877</v>
      </c>
      <c r="F19" s="86">
        <v>36194.849368318799</v>
      </c>
      <c r="G19" s="78" t="s">
        <v>94</v>
      </c>
      <c r="H19" s="78">
        <f>F19/E19-1</f>
        <v>7.5482642649903342E-2</v>
      </c>
      <c r="I19" s="78">
        <f t="shared" si="1"/>
        <v>-0.12521914619912289</v>
      </c>
      <c r="J19" s="86">
        <v>37137.299771167018</v>
      </c>
      <c r="K19" s="86">
        <v>0</v>
      </c>
      <c r="L19" s="78">
        <f t="shared" si="2"/>
        <v>-1</v>
      </c>
      <c r="M19" s="78" t="e">
        <f t="shared" si="3"/>
        <v>#DIV/0!</v>
      </c>
      <c r="N19" s="86">
        <v>37278.538812785424</v>
      </c>
      <c r="O19" s="86">
        <v>0</v>
      </c>
      <c r="P19" s="78">
        <f t="shared" si="4"/>
        <v>-1</v>
      </c>
      <c r="Q19" s="78" t="e">
        <f t="shared" si="5"/>
        <v>#DIV/0!</v>
      </c>
    </row>
    <row r="20" spans="3:17" ht="15" customHeight="1">
      <c r="C20" s="79" t="s">
        <v>95</v>
      </c>
      <c r="D20" s="80">
        <v>31310.381925766502</v>
      </c>
      <c r="E20" s="80">
        <v>33218.988549618385</v>
      </c>
      <c r="F20" s="80">
        <v>35852.339845524766</v>
      </c>
      <c r="G20" s="75">
        <f>E20/D20-1</f>
        <v>6.0957628315648771E-2</v>
      </c>
      <c r="H20" s="75">
        <f>F20/E20-1</f>
        <v>7.9272470682633989E-2</v>
      </c>
      <c r="I20" s="75">
        <f t="shared" si="1"/>
        <v>-0.13349714094184872</v>
      </c>
      <c r="J20" s="80">
        <v>36416.751787538225</v>
      </c>
      <c r="K20" s="80">
        <v>0</v>
      </c>
      <c r="L20" s="75">
        <f t="shared" si="2"/>
        <v>-1</v>
      </c>
      <c r="M20" s="75" t="e">
        <f t="shared" si="3"/>
        <v>#DIV/0!</v>
      </c>
      <c r="N20" s="80">
        <v>37027.139874739041</v>
      </c>
      <c r="O20" s="80">
        <v>0</v>
      </c>
      <c r="P20" s="75">
        <f t="shared" si="4"/>
        <v>-1</v>
      </c>
      <c r="Q20" s="75" t="e">
        <f t="shared" si="5"/>
        <v>#DIV/0!</v>
      </c>
    </row>
    <row r="21" spans="3:17">
      <c r="C21" s="54" t="s">
        <v>96</v>
      </c>
      <c r="D21" s="74">
        <v>27944.881889763801</v>
      </c>
      <c r="E21" s="74">
        <v>31467.032967032988</v>
      </c>
      <c r="F21" s="74">
        <v>34425.675675675695</v>
      </c>
      <c r="G21" s="75">
        <f>E21/D21-1</f>
        <v>0.12603921860050327</v>
      </c>
      <c r="H21" s="75">
        <f>F21/E21-1</f>
        <v>9.4023567831844179E-2</v>
      </c>
      <c r="I21" s="75">
        <f t="shared" si="1"/>
        <v>-0.16797769611388036</v>
      </c>
      <c r="J21" s="74">
        <v>29271.739130434791</v>
      </c>
      <c r="K21" s="74">
        <v>0</v>
      </c>
      <c r="L21" s="75">
        <f t="shared" si="2"/>
        <v>-1</v>
      </c>
      <c r="M21" s="75" t="e">
        <f t="shared" si="3"/>
        <v>#DIV/0!</v>
      </c>
      <c r="N21" s="74">
        <v>33289.473684210534</v>
      </c>
      <c r="O21" s="74">
        <v>0</v>
      </c>
      <c r="P21" s="75">
        <f t="shared" si="4"/>
        <v>-1</v>
      </c>
      <c r="Q21" s="75" t="e">
        <f t="shared" si="5"/>
        <v>#DIV/0!</v>
      </c>
    </row>
    <row r="22" spans="3:17">
      <c r="C22" s="84" t="s">
        <v>97</v>
      </c>
      <c r="D22" s="85" t="s">
        <v>94</v>
      </c>
      <c r="E22" s="86">
        <v>27486.48648648649</v>
      </c>
      <c r="F22" s="86">
        <v>30923.076923076947</v>
      </c>
      <c r="G22" s="78" t="s">
        <v>94</v>
      </c>
      <c r="H22" s="78">
        <f>F22/E22-1</f>
        <v>0.12502836396641781</v>
      </c>
      <c r="I22" s="78">
        <f t="shared" si="1"/>
        <v>-0.25263079954693757</v>
      </c>
      <c r="J22" s="86">
        <v>30419.047619047633</v>
      </c>
      <c r="K22" s="86">
        <v>0</v>
      </c>
      <c r="L22" s="78">
        <f t="shared" si="2"/>
        <v>-1</v>
      </c>
      <c r="M22" s="78" t="e">
        <f t="shared" si="3"/>
        <v>#DIV/0!</v>
      </c>
      <c r="N22" s="86">
        <v>34341.46341463417</v>
      </c>
      <c r="O22" s="86">
        <v>0</v>
      </c>
      <c r="P22" s="78">
        <f t="shared" si="4"/>
        <v>-1</v>
      </c>
      <c r="Q22" s="78" t="e">
        <f t="shared" si="5"/>
        <v>#DIV/0!</v>
      </c>
    </row>
    <row r="23" spans="3:17" ht="12.75" customHeight="1">
      <c r="C23" s="24" t="s">
        <v>70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3:17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87" t="s">
        <v>98</v>
      </c>
    </row>
    <row r="25" spans="3:17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87"/>
    </row>
    <row r="26" spans="3:17">
      <c r="C26" s="18"/>
      <c r="D26" s="18"/>
      <c r="E26" s="18"/>
      <c r="F26" s="18"/>
      <c r="G26" s="18" t="s">
        <v>130</v>
      </c>
      <c r="H26" s="18"/>
      <c r="I26" s="18"/>
      <c r="J26" s="18"/>
      <c r="K26" s="18"/>
      <c r="L26" s="18"/>
      <c r="M26" s="18"/>
    </row>
    <row r="27" spans="3:17" ht="15.75" customHeight="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3:17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3:17" ht="36" hidden="1" customHeight="1">
      <c r="C29" s="11" t="s">
        <v>127</v>
      </c>
      <c r="D29" s="11"/>
      <c r="E29" s="11"/>
      <c r="F29" s="11"/>
      <c r="G29" s="11"/>
    </row>
    <row r="30" spans="3:17" ht="38.25" hidden="1">
      <c r="C30" s="53"/>
      <c r="D30" s="13" t="str">
        <f>actualizaciones!$U$7</f>
        <v>Ene-Sep 2009</v>
      </c>
      <c r="E30" s="14" t="s">
        <v>109</v>
      </c>
      <c r="F30" s="14" t="str">
        <f>actualizaciones!$W$7</f>
        <v>Var.10/09</v>
      </c>
      <c r="G30" s="14" t="s">
        <v>131</v>
      </c>
    </row>
    <row r="31" spans="3:17" hidden="1">
      <c r="C31" s="76" t="s">
        <v>85</v>
      </c>
      <c r="D31" s="88" t="s">
        <v>94</v>
      </c>
      <c r="E31" s="89" t="s">
        <v>94</v>
      </c>
      <c r="F31" s="75" t="str">
        <f t="shared" ref="F31:F48" si="6">IFERROR(E31/D31-1,"-")</f>
        <v>-</v>
      </c>
      <c r="G31" s="90" t="s">
        <v>94</v>
      </c>
    </row>
    <row r="32" spans="3:17" hidden="1">
      <c r="C32" s="76" t="s">
        <v>80</v>
      </c>
      <c r="D32" s="88" t="s">
        <v>94</v>
      </c>
      <c r="E32" s="77">
        <v>87000</v>
      </c>
      <c r="F32" s="75" t="str">
        <f t="shared" si="6"/>
        <v>-</v>
      </c>
      <c r="G32" s="91">
        <f t="shared" ref="G32:G48" si="7">E32/$E$42-1</f>
        <v>0.9682054417609296</v>
      </c>
    </row>
    <row r="33" spans="3:7" hidden="1">
      <c r="C33" s="76" t="s">
        <v>78</v>
      </c>
      <c r="D33" s="88" t="s">
        <v>94</v>
      </c>
      <c r="E33" s="77">
        <v>72000</v>
      </c>
      <c r="F33" s="75" t="str">
        <f t="shared" si="6"/>
        <v>-</v>
      </c>
      <c r="G33" s="91">
        <f t="shared" si="7"/>
        <v>0.62885967594007952</v>
      </c>
    </row>
    <row r="34" spans="3:7" hidden="1">
      <c r="C34" s="79" t="s">
        <v>82</v>
      </c>
      <c r="D34" s="88" t="s">
        <v>94</v>
      </c>
      <c r="E34" s="80">
        <v>71819.999999999985</v>
      </c>
      <c r="F34" s="75" t="str">
        <f t="shared" si="6"/>
        <v>-</v>
      </c>
      <c r="G34" s="91">
        <f t="shared" si="7"/>
        <v>0.62478752675022897</v>
      </c>
    </row>
    <row r="35" spans="3:7" hidden="1">
      <c r="C35" s="54" t="s">
        <v>87</v>
      </c>
      <c r="D35" s="88" t="s">
        <v>94</v>
      </c>
      <c r="E35" s="74">
        <v>61120</v>
      </c>
      <c r="F35" s="75" t="str">
        <f t="shared" si="6"/>
        <v>-</v>
      </c>
      <c r="G35" s="91">
        <f t="shared" si="7"/>
        <v>0.38272088046468977</v>
      </c>
    </row>
    <row r="36" spans="3:7" hidden="1">
      <c r="C36" s="79" t="s">
        <v>79</v>
      </c>
      <c r="D36" s="88" t="s">
        <v>94</v>
      </c>
      <c r="E36" s="80">
        <v>54885.975786924966</v>
      </c>
      <c r="F36" s="75" t="str">
        <f t="shared" si="6"/>
        <v>-</v>
      </c>
      <c r="G36" s="91">
        <f t="shared" si="7"/>
        <v>0.24168823241591197</v>
      </c>
    </row>
    <row r="37" spans="3:7" hidden="1">
      <c r="C37" s="54" t="s">
        <v>90</v>
      </c>
      <c r="D37" s="88" t="s">
        <v>94</v>
      </c>
      <c r="E37" s="74">
        <v>53541.666666666664</v>
      </c>
      <c r="F37" s="75" t="str">
        <f t="shared" si="6"/>
        <v>-</v>
      </c>
      <c r="G37" s="91">
        <f t="shared" si="7"/>
        <v>0.2112758585549781</v>
      </c>
    </row>
    <row r="38" spans="3:7" hidden="1">
      <c r="C38" s="76" t="s">
        <v>81</v>
      </c>
      <c r="D38" s="88" t="s">
        <v>94</v>
      </c>
      <c r="E38" s="77">
        <v>52071.428571428572</v>
      </c>
      <c r="F38" s="75" t="str">
        <f t="shared" si="6"/>
        <v>-</v>
      </c>
      <c r="G38" s="91">
        <f t="shared" si="7"/>
        <v>0.17801458706380768</v>
      </c>
    </row>
    <row r="39" spans="3:7" hidden="1">
      <c r="C39" s="79" t="s">
        <v>86</v>
      </c>
      <c r="D39" s="88" t="s">
        <v>94</v>
      </c>
      <c r="E39" s="74">
        <v>50249.999999999985</v>
      </c>
      <c r="F39" s="75" t="str">
        <f t="shared" si="6"/>
        <v>-</v>
      </c>
      <c r="G39" s="91">
        <f t="shared" si="7"/>
        <v>0.13680831549984696</v>
      </c>
    </row>
    <row r="40" spans="3:7" hidden="1">
      <c r="C40" s="81" t="s">
        <v>88</v>
      </c>
      <c r="D40" s="92" t="s">
        <v>94</v>
      </c>
      <c r="E40" s="82">
        <v>46737.285460992927</v>
      </c>
      <c r="F40" s="83" t="str">
        <f t="shared" si="6"/>
        <v>-</v>
      </c>
      <c r="G40" s="93">
        <f t="shared" si="7"/>
        <v>5.733999514322119E-2</v>
      </c>
    </row>
    <row r="41" spans="3:7" hidden="1">
      <c r="C41" s="54" t="s">
        <v>89</v>
      </c>
      <c r="D41" s="88" t="s">
        <v>94</v>
      </c>
      <c r="E41" s="74">
        <v>46086.95652173915</v>
      </c>
      <c r="F41" s="75" t="str">
        <f t="shared" si="6"/>
        <v>-</v>
      </c>
      <c r="G41" s="91">
        <f t="shared" si="7"/>
        <v>4.2627570348118926E-2</v>
      </c>
    </row>
    <row r="42" spans="3:7" hidden="1">
      <c r="C42" s="54" t="s">
        <v>84</v>
      </c>
      <c r="D42" s="88" t="s">
        <v>94</v>
      </c>
      <c r="E42" s="74">
        <v>44202.7027027027</v>
      </c>
      <c r="F42" s="75" t="str">
        <f t="shared" si="6"/>
        <v>-</v>
      </c>
      <c r="G42" s="91">
        <f t="shared" si="7"/>
        <v>0</v>
      </c>
    </row>
    <row r="43" spans="3:7" hidden="1">
      <c r="C43" s="54" t="s">
        <v>83</v>
      </c>
      <c r="D43" s="88" t="s">
        <v>94</v>
      </c>
      <c r="E43" s="74">
        <v>43074.074074074066</v>
      </c>
      <c r="F43" s="75" t="str">
        <f t="shared" si="6"/>
        <v>-</v>
      </c>
      <c r="G43" s="91">
        <f t="shared" si="7"/>
        <v>-2.5533023087287998E-2</v>
      </c>
    </row>
    <row r="44" spans="3:7" hidden="1">
      <c r="C44" s="84" t="s">
        <v>92</v>
      </c>
      <c r="D44" s="88" t="s">
        <v>94</v>
      </c>
      <c r="E44" s="86">
        <v>39508.165829145721</v>
      </c>
      <c r="F44" s="75" t="str">
        <f t="shared" si="6"/>
        <v>-</v>
      </c>
      <c r="G44" s="91">
        <f t="shared" si="7"/>
        <v>-0.10620474736876073</v>
      </c>
    </row>
    <row r="45" spans="3:7" hidden="1">
      <c r="C45" s="79" t="s">
        <v>95</v>
      </c>
      <c r="D45" s="88" t="s">
        <v>94</v>
      </c>
      <c r="E45" s="80">
        <v>39188.256658595623</v>
      </c>
      <c r="F45" s="75" t="str">
        <f t="shared" si="6"/>
        <v>-</v>
      </c>
      <c r="G45" s="91">
        <f t="shared" si="7"/>
        <v>-0.11344206886698982</v>
      </c>
    </row>
    <row r="46" spans="3:7" hidden="1">
      <c r="C46" s="54" t="s">
        <v>91</v>
      </c>
      <c r="D46" s="88" t="s">
        <v>94</v>
      </c>
      <c r="E46" s="74">
        <v>32967.2131147541</v>
      </c>
      <c r="F46" s="75" t="str">
        <f t="shared" si="6"/>
        <v>-</v>
      </c>
      <c r="G46" s="91">
        <f t="shared" si="7"/>
        <v>-0.25418105457297357</v>
      </c>
    </row>
    <row r="47" spans="3:7" hidden="1">
      <c r="C47" s="84" t="s">
        <v>97</v>
      </c>
      <c r="D47" s="88" t="s">
        <v>94</v>
      </c>
      <c r="E47" s="86">
        <v>30700.000000000004</v>
      </c>
      <c r="F47" s="75" t="str">
        <f t="shared" si="6"/>
        <v>-</v>
      </c>
      <c r="G47" s="91">
        <f t="shared" si="7"/>
        <v>-0.30547233261999374</v>
      </c>
    </row>
    <row r="48" spans="3:7" hidden="1">
      <c r="C48" s="54" t="s">
        <v>96</v>
      </c>
      <c r="D48" s="88" t="s">
        <v>94</v>
      </c>
      <c r="E48" s="74">
        <v>28296.296296296296</v>
      </c>
      <c r="F48" s="75" t="str">
        <f t="shared" si="6"/>
        <v>-</v>
      </c>
      <c r="G48" s="91">
        <f t="shared" si="7"/>
        <v>-0.35985144422931026</v>
      </c>
    </row>
    <row r="49" spans="3:23" ht="54.75" hidden="1" customHeight="1">
      <c r="C49" s="94" t="s">
        <v>110</v>
      </c>
      <c r="D49" s="94"/>
      <c r="E49" s="94"/>
      <c r="F49" s="94"/>
      <c r="G49" s="94"/>
    </row>
    <row r="50" spans="3:23" hidden="1"/>
    <row r="51" spans="3:23" hidden="1"/>
    <row r="53" spans="3:23" ht="36" customHeight="1">
      <c r="C53" s="11" t="s">
        <v>127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ht="39.75" customHeight="1">
      <c r="C54" s="53"/>
      <c r="D54" s="13" t="s">
        <v>111</v>
      </c>
      <c r="E54" s="14" t="s">
        <v>132</v>
      </c>
      <c r="F54" s="13" t="s">
        <v>57</v>
      </c>
      <c r="G54" s="14" t="s">
        <v>133</v>
      </c>
      <c r="H54" s="13" t="s">
        <v>115</v>
      </c>
      <c r="I54" s="14" t="s">
        <v>134</v>
      </c>
      <c r="R54" s="13" t="s">
        <v>116</v>
      </c>
      <c r="S54" s="14" t="s">
        <v>135</v>
      </c>
      <c r="T54" s="13" t="s">
        <v>51</v>
      </c>
      <c r="U54" s="14" t="s">
        <v>136</v>
      </c>
      <c r="V54" s="13" t="s">
        <v>54</v>
      </c>
      <c r="W54" s="14" t="s">
        <v>137</v>
      </c>
    </row>
    <row r="55" spans="3:23" ht="15" customHeight="1">
      <c r="C55" s="95" t="s">
        <v>78</v>
      </c>
      <c r="D55" s="96">
        <v>74875.000000000015</v>
      </c>
      <c r="E55" s="97">
        <f>D55/$D$65-1</f>
        <v>0.71720608723609525</v>
      </c>
      <c r="F55" s="96">
        <v>73904.761904761879</v>
      </c>
      <c r="G55" s="97">
        <f>F55/$F$65-1</f>
        <v>0.46530710337487546</v>
      </c>
      <c r="H55" s="96">
        <v>73756.493506493513</v>
      </c>
      <c r="I55" s="97">
        <f>H55/$H$65-1</f>
        <v>0.52115714104271071</v>
      </c>
      <c r="R55" s="96">
        <v>73781.818181818147</v>
      </c>
      <c r="S55" s="97">
        <f>R55/$R$65-1</f>
        <v>0.48149064117001861</v>
      </c>
      <c r="T55" s="96">
        <v>74570.247933884282</v>
      </c>
      <c r="U55" s="97">
        <f>T55/$T$65-1</f>
        <v>0.45698176317412154</v>
      </c>
      <c r="V55" s="96">
        <v>81575</v>
      </c>
      <c r="W55" s="97">
        <f>V55/$V$65-1</f>
        <v>0.68060869565217397</v>
      </c>
    </row>
    <row r="56" spans="3:23" ht="15" customHeight="1">
      <c r="C56" s="79" t="s">
        <v>82</v>
      </c>
      <c r="D56" s="98">
        <v>64147.147147147232</v>
      </c>
      <c r="E56" s="97">
        <f>D56/$D$65-1</f>
        <v>0.47117023786191292</v>
      </c>
      <c r="F56" s="98">
        <v>66550.351288056278</v>
      </c>
      <c r="G56" s="97">
        <f>F56/$F$65-1</f>
        <v>0.31949146389441108</v>
      </c>
      <c r="H56" s="98">
        <v>65126.535626535653</v>
      </c>
      <c r="I56" s="97">
        <f>H56/$H$65-1</f>
        <v>0.34317251308802121</v>
      </c>
      <c r="R56" s="98">
        <v>66408.839779005531</v>
      </c>
      <c r="S56" s="97">
        <f>R56/$R$65-1</f>
        <v>0.33344605822956619</v>
      </c>
      <c r="T56" s="98">
        <v>66635.964912280775</v>
      </c>
      <c r="U56" s="97">
        <f>T56/$T$65-1</f>
        <v>0.30195873473270041</v>
      </c>
      <c r="V56" s="98">
        <v>73209.302325581375</v>
      </c>
      <c r="W56" s="97">
        <f>V56/$V$65-1</f>
        <v>0.50825853620595751</v>
      </c>
    </row>
    <row r="57" spans="3:23" ht="15" customHeight="1">
      <c r="C57" s="95" t="s">
        <v>80</v>
      </c>
      <c r="D57" s="96">
        <v>77866.071428571406</v>
      </c>
      <c r="E57" s="97">
        <f>D57/$D$65-1</f>
        <v>0.78580423167016211</v>
      </c>
      <c r="F57" s="96">
        <v>75035.294117647034</v>
      </c>
      <c r="G57" s="97">
        <f>F57/$F$65-1</f>
        <v>0.48772212562025508</v>
      </c>
      <c r="H57" s="96">
        <v>76750.000000000015</v>
      </c>
      <c r="I57" s="97">
        <f>H57/$H$65-1</f>
        <v>0.58289534961080425</v>
      </c>
      <c r="R57" s="96">
        <v>76459.821428571435</v>
      </c>
      <c r="S57" s="97">
        <f>R57/$R$65-1</f>
        <v>0.53526319442034764</v>
      </c>
      <c r="T57" s="96">
        <v>76162.500000000029</v>
      </c>
      <c r="U57" s="97">
        <f>T57/$T$65-1</f>
        <v>0.48809178743961446</v>
      </c>
      <c r="V57" s="96">
        <v>71571.42857142858</v>
      </c>
      <c r="W57" s="97">
        <f>V57/$V$65-1</f>
        <v>0.47451505016722417</v>
      </c>
    </row>
    <row r="58" spans="3:23" ht="15" customHeight="1">
      <c r="C58" s="95" t="s">
        <v>85</v>
      </c>
      <c r="D58" s="96">
        <v>56730.337078651697</v>
      </c>
      <c r="E58" s="97">
        <f>D58/$D$65-1</f>
        <v>0.30107085358819696</v>
      </c>
      <c r="F58" s="96">
        <v>63126.016260162593</v>
      </c>
      <c r="G58" s="97">
        <f>F58/$F$65-1</f>
        <v>0.25159729427142885</v>
      </c>
      <c r="H58" s="96">
        <v>59397.590361445786</v>
      </c>
      <c r="I58" s="97">
        <f>H58/$H$65-1</f>
        <v>0.2250184959116619</v>
      </c>
      <c r="R58" s="96">
        <v>60184.523809523795</v>
      </c>
      <c r="S58" s="97">
        <f>R58/$R$65-1</f>
        <v>0.20846586549768453</v>
      </c>
      <c r="T58" s="96">
        <v>60171.511627906963</v>
      </c>
      <c r="U58" s="97">
        <f>T58/$T$65-1</f>
        <v>0.17565379670199355</v>
      </c>
      <c r="V58" s="96">
        <v>59625</v>
      </c>
      <c r="W58" s="97">
        <f>V58/$V$65-1</f>
        <v>0.2283946488294315</v>
      </c>
    </row>
    <row r="59" spans="3:23" ht="15" customHeight="1">
      <c r="C59" s="54" t="s">
        <v>90</v>
      </c>
      <c r="D59" s="99">
        <v>57427.419354838705</v>
      </c>
      <c r="E59" s="97">
        <f>D59/$D$65-1</f>
        <v>0.3170579511237257</v>
      </c>
      <c r="F59" s="99">
        <v>57709.677419354834</v>
      </c>
      <c r="G59" s="97">
        <f>F59/$F$65-1</f>
        <v>0.14420773542340171</v>
      </c>
      <c r="H59" s="99">
        <v>57743.902439024394</v>
      </c>
      <c r="I59" s="97">
        <f>H59/$H$65-1</f>
        <v>0.19091276402751367</v>
      </c>
      <c r="R59" s="99">
        <v>58134.920634920614</v>
      </c>
      <c r="S59" s="97">
        <f>R59/$R$65-1</f>
        <v>0.16731117459803357</v>
      </c>
      <c r="T59" s="99">
        <v>57499.999999999985</v>
      </c>
      <c r="U59" s="97">
        <f>T59/$T$65-1</f>
        <v>0.12345679012345667</v>
      </c>
      <c r="V59" s="99">
        <v>56937.5</v>
      </c>
      <c r="W59" s="97">
        <f>V59/$V$65-1</f>
        <v>0.17302675585284288</v>
      </c>
    </row>
    <row r="60" spans="3:23" ht="15" customHeight="1">
      <c r="C60" s="79" t="s">
        <v>86</v>
      </c>
      <c r="D60" s="99">
        <v>53049.18032786886</v>
      </c>
      <c r="E60" s="97">
        <f>D60/$D$65-1</f>
        <v>0.21664608189518142</v>
      </c>
      <c r="F60" s="99">
        <v>53088.235294117643</v>
      </c>
      <c r="G60" s="97">
        <f>F60/$F$65-1</f>
        <v>5.2578565672844579E-2</v>
      </c>
      <c r="H60" s="99">
        <v>53693.313953488367</v>
      </c>
      <c r="I60" s="97">
        <f>H60/$H$65-1</f>
        <v>0.10737325032142842</v>
      </c>
      <c r="R60" s="99">
        <v>52049.074074074124</v>
      </c>
      <c r="S60" s="97">
        <f>R60/$R$65-1</f>
        <v>4.5111357005131802E-2</v>
      </c>
      <c r="T60" s="99">
        <v>53622.093023255838</v>
      </c>
      <c r="U60" s="97">
        <f>T60/$T$65-1</f>
        <v>4.768877404536398E-2</v>
      </c>
      <c r="V60" s="99">
        <v>55295.608108108085</v>
      </c>
      <c r="W60" s="97">
        <f>V60/$V$65-1</f>
        <v>0.13920048811353114</v>
      </c>
    </row>
    <row r="61" spans="3:23" ht="15" customHeight="1">
      <c r="C61" s="95" t="s">
        <v>81</v>
      </c>
      <c r="D61" s="96">
        <v>57737.903225806454</v>
      </c>
      <c r="E61" s="97">
        <f>D61/$D$65-1</f>
        <v>0.32417868291957808</v>
      </c>
      <c r="F61" s="96">
        <v>59751.851851851876</v>
      </c>
      <c r="G61" s="97">
        <f>F61/$F$65-1</f>
        <v>0.18469785575048814</v>
      </c>
      <c r="H61" s="96">
        <v>59222.846441947593</v>
      </c>
      <c r="I61" s="97">
        <f>H61/$H$65-1</f>
        <v>0.22141456968955819</v>
      </c>
      <c r="R61" s="96">
        <v>60584.967320261458</v>
      </c>
      <c r="S61" s="97">
        <f>R61/$R$65-1</f>
        <v>0.21650650922393666</v>
      </c>
      <c r="T61" s="96">
        <v>60321.656050955433</v>
      </c>
      <c r="U61" s="97">
        <f>T61/$T$65-1</f>
        <v>0.17858737533804514</v>
      </c>
      <c r="V61" s="96">
        <v>55200</v>
      </c>
      <c r="W61" s="97">
        <f>V61/$V$65-1</f>
        <v>0.13723076923076927</v>
      </c>
    </row>
    <row r="62" spans="3:23" ht="15" customHeight="1">
      <c r="C62" s="79" t="s">
        <v>79</v>
      </c>
      <c r="D62" s="98">
        <v>53679.428061831168</v>
      </c>
      <c r="E62" s="97">
        <f>D62/$D$65-1</f>
        <v>0.23110037565447139</v>
      </c>
      <c r="F62" s="98">
        <v>49844.729395604387</v>
      </c>
      <c r="G62" s="97">
        <f>F62/$F$65-1</f>
        <v>-1.1730311190251697E-2</v>
      </c>
      <c r="H62" s="98">
        <v>52075.694086021453</v>
      </c>
      <c r="I62" s="97">
        <f>H62/$H$65-1</f>
        <v>7.4011387576784493E-2</v>
      </c>
      <c r="R62" s="98">
        <v>50016.510679611638</v>
      </c>
      <c r="S62" s="97">
        <f>R62/$R$65-1</f>
        <v>4.2988137433150886E-3</v>
      </c>
      <c r="T62" s="98">
        <v>51560.302685109738</v>
      </c>
      <c r="U62" s="97">
        <f>T62/$T$65-1</f>
        <v>7.4047330853435067E-3</v>
      </c>
      <c r="V62" s="98">
        <v>52086.499999999993</v>
      </c>
      <c r="W62" s="97">
        <f>V62/$V$65-1</f>
        <v>7.3086421404682023E-2</v>
      </c>
    </row>
    <row r="63" spans="3:23" ht="15" customHeight="1">
      <c r="C63" s="54" t="s">
        <v>87</v>
      </c>
      <c r="D63" s="99">
        <v>54639.999999999985</v>
      </c>
      <c r="E63" s="97">
        <f>D63/$D$65-1</f>
        <v>0.2531304254635085</v>
      </c>
      <c r="F63" s="99">
        <v>54462.962962962964</v>
      </c>
      <c r="G63" s="97">
        <f>F63/$F$65-1</f>
        <v>7.9835242596598244E-2</v>
      </c>
      <c r="H63" s="99">
        <v>48457.142857142855</v>
      </c>
      <c r="I63" s="97">
        <f>H63/$H$65-1</f>
        <v>-6.1777089253667317E-4</v>
      </c>
      <c r="R63" s="99">
        <v>47555.555555555562</v>
      </c>
      <c r="S63" s="97">
        <f>R63/$R$65-1</f>
        <v>-4.5115555195710533E-2</v>
      </c>
      <c r="T63" s="99">
        <v>48942.307692307695</v>
      </c>
      <c r="U63" s="97">
        <f>T63/$T$65-1</f>
        <v>-4.3746645195920308E-2</v>
      </c>
      <c r="V63" s="99">
        <v>50820</v>
      </c>
      <c r="W63" s="97">
        <f>V63/$V$65-1</f>
        <v>4.6993979933110275E-2</v>
      </c>
    </row>
    <row r="64" spans="3:23" ht="15" customHeight="1">
      <c r="C64" s="54" t="s">
        <v>89</v>
      </c>
      <c r="D64" s="99">
        <v>54753.164556962074</v>
      </c>
      <c r="E64" s="97">
        <f>D64/$D$65-1</f>
        <v>0.25572577592861268</v>
      </c>
      <c r="F64" s="99">
        <v>62013.698630136991</v>
      </c>
      <c r="G64" s="97">
        <f>F64/$F$65-1</f>
        <v>0.22954341191691974</v>
      </c>
      <c r="H64" s="99">
        <v>62765.789473684221</v>
      </c>
      <c r="I64" s="97">
        <f>H64/$H$65-1</f>
        <v>0.29448438140124433</v>
      </c>
      <c r="R64" s="99">
        <v>62891.156462585051</v>
      </c>
      <c r="S64" s="97">
        <f>R64/$R$65-1</f>
        <v>0.26281327849737601</v>
      </c>
      <c r="T64" s="99">
        <v>58932.432432432448</v>
      </c>
      <c r="U64" s="97">
        <f>T64/$T$65-1</f>
        <v>0.15144419782100993</v>
      </c>
      <c r="V64" s="99">
        <v>50174.157303370783</v>
      </c>
      <c r="W64" s="97">
        <f>V64/$V$65-1</f>
        <v>3.3688324377137091E-2</v>
      </c>
    </row>
    <row r="65" spans="3:23" ht="15" customHeight="1">
      <c r="C65" s="54" t="s">
        <v>84</v>
      </c>
      <c r="D65" s="99">
        <v>43602.803738317751</v>
      </c>
      <c r="E65" s="97">
        <f>D65/$D$65-1</f>
        <v>0</v>
      </c>
      <c r="F65" s="99">
        <v>50436.363636363625</v>
      </c>
      <c r="G65" s="97">
        <f>F65/$F$65-1</f>
        <v>0</v>
      </c>
      <c r="H65" s="99">
        <v>48487.09677419356</v>
      </c>
      <c r="I65" s="97">
        <f>H65/$H$65-1</f>
        <v>0</v>
      </c>
      <c r="R65" s="99">
        <v>49802.419354838712</v>
      </c>
      <c r="S65" s="97">
        <f>R65/$R$65-1</f>
        <v>0</v>
      </c>
      <c r="T65" s="99">
        <v>51181.318681318669</v>
      </c>
      <c r="U65" s="97">
        <f>T65/$T$65-1</f>
        <v>0</v>
      </c>
      <c r="V65" s="99">
        <v>48538.961038961039</v>
      </c>
      <c r="W65" s="97">
        <f>V65/$V$65-1</f>
        <v>0</v>
      </c>
    </row>
    <row r="66" spans="3:23" ht="15" customHeight="1">
      <c r="C66" s="81" t="s">
        <v>88</v>
      </c>
      <c r="D66" s="100">
        <v>49441.105216228316</v>
      </c>
      <c r="E66" s="70">
        <f>D66/$D$65-1</f>
        <v>0.13389738680450769</v>
      </c>
      <c r="F66" s="100">
        <v>51746.503367759236</v>
      </c>
      <c r="G66" s="70">
        <f>F66/$F$65-1</f>
        <v>2.5976094169703812E-2</v>
      </c>
      <c r="H66" s="100">
        <v>51841.724520496376</v>
      </c>
      <c r="I66" s="70">
        <f>H66/$H$65-1</f>
        <v>6.9185989046229412E-2</v>
      </c>
      <c r="R66" s="100">
        <v>49737.584259469222</v>
      </c>
      <c r="S66" s="100">
        <f>R66/$R$65-1</f>
        <v>-1.3018463000270541E-3</v>
      </c>
      <c r="T66" s="100">
        <v>49083.869277197031</v>
      </c>
      <c r="U66" s="70">
        <f>T66/$T$65-1</f>
        <v>-4.0980761304362678E-2</v>
      </c>
      <c r="V66" s="100">
        <v>47171.357423152353</v>
      </c>
      <c r="W66" s="70">
        <f>V66/$V$65-1</f>
        <v>-2.8175378840740839E-2</v>
      </c>
    </row>
    <row r="67" spans="3:23" ht="15" customHeight="1">
      <c r="C67" s="54" t="s">
        <v>83</v>
      </c>
      <c r="D67" s="99">
        <v>42519.230769230759</v>
      </c>
      <c r="E67" s="97">
        <f>D67/$D$65-1</f>
        <v>-2.485099296802229E-2</v>
      </c>
      <c r="F67" s="99">
        <v>52084.41558441559</v>
      </c>
      <c r="G67" s="97">
        <f>F67/$F$65-1</f>
        <v>3.2675867751571053E-2</v>
      </c>
      <c r="H67" s="99">
        <v>48094.999999999993</v>
      </c>
      <c r="I67" s="97">
        <f>H67/$H$65-1</f>
        <v>-8.0866209833015956E-3</v>
      </c>
      <c r="R67" s="99">
        <v>49623.529411764699</v>
      </c>
      <c r="S67" s="97">
        <f>R67/$R$65-1</f>
        <v>-3.591993027475926E-3</v>
      </c>
      <c r="T67" s="99">
        <v>48575.697211155362</v>
      </c>
      <c r="U67" s="97">
        <f>T67/$T$65-1</f>
        <v>-5.0909619706894449E-2</v>
      </c>
      <c r="V67" s="99">
        <v>45212.121212121216</v>
      </c>
      <c r="W67" s="97">
        <f>V67/$V$65-1</f>
        <v>-6.8539576365663213E-2</v>
      </c>
    </row>
    <row r="68" spans="3:23" ht="15" customHeight="1">
      <c r="C68" s="95" t="s">
        <v>92</v>
      </c>
      <c r="D68" s="96">
        <v>40828.096947935352</v>
      </c>
      <c r="E68" s="97">
        <f>D68/$D$65-1</f>
        <v>-6.3635971829582361E-2</v>
      </c>
      <c r="F68" s="96">
        <v>39853.030303030333</v>
      </c>
      <c r="G68" s="97">
        <f>F68/$F$65-1</f>
        <v>-0.20983537611151093</v>
      </c>
      <c r="H68" s="96">
        <v>41683.806146572118</v>
      </c>
      <c r="I68" s="97">
        <f>H68/$H$65-1</f>
        <v>-0.14031136282101297</v>
      </c>
      <c r="R68" s="96">
        <v>39413.751507840832</v>
      </c>
      <c r="S68" s="97">
        <f>R68/$R$65-1</f>
        <v>-0.20859765412156706</v>
      </c>
      <c r="T68" s="96">
        <v>39352.585627938315</v>
      </c>
      <c r="U68" s="97">
        <f>T68/$T$65-1</f>
        <v>-0.23111426899787713</v>
      </c>
      <c r="V68" s="96">
        <v>39908.595641646461</v>
      </c>
      <c r="W68" s="97">
        <f>V68/$V$65-1</f>
        <v>-0.17780284564367155</v>
      </c>
    </row>
    <row r="69" spans="3:23" ht="15" customHeight="1">
      <c r="C69" s="79" t="s">
        <v>95</v>
      </c>
      <c r="D69" s="98">
        <v>40671.539122957787</v>
      </c>
      <c r="E69" s="97">
        <f>D69/$D$65-1</f>
        <v>-6.7226516738509545E-2</v>
      </c>
      <c r="F69" s="98">
        <v>39147.058823529391</v>
      </c>
      <c r="G69" s="97">
        <f>F69/$F$65-1</f>
        <v>-0.22383264769498301</v>
      </c>
      <c r="H69" s="98">
        <v>41437.430167597755</v>
      </c>
      <c r="I69" s="97">
        <f>H69/$H$65-1</f>
        <v>-0.14539263176400097</v>
      </c>
      <c r="R69" s="98">
        <v>39053.056516724326</v>
      </c>
      <c r="S69" s="97">
        <f>R69/$R$65-1</f>
        <v>-0.21584017357722995</v>
      </c>
      <c r="T69" s="98">
        <v>38981.970379909799</v>
      </c>
      <c r="U69" s="97">
        <f>T69/$T$65-1</f>
        <v>-0.23835549016171931</v>
      </c>
      <c r="V69" s="98">
        <v>39583.430571761965</v>
      </c>
      <c r="W69" s="97">
        <f>V69/$V$65-1</f>
        <v>-0.18450189858844912</v>
      </c>
    </row>
    <row r="70" spans="3:23" ht="15" customHeight="1">
      <c r="C70" s="54" t="s">
        <v>91</v>
      </c>
      <c r="D70" s="99">
        <v>33255.102040816317</v>
      </c>
      <c r="E70" s="97">
        <f>D70/$D$65-1</f>
        <v>-0.23731734682941885</v>
      </c>
      <c r="F70" s="99">
        <v>39190.000000000007</v>
      </c>
      <c r="G70" s="97">
        <f>F70/$F$65-1</f>
        <v>-0.22298125450612805</v>
      </c>
      <c r="H70" s="99">
        <v>38580.357142857123</v>
      </c>
      <c r="I70" s="97">
        <f>H70/$H$65-1</f>
        <v>-0.20431703051788264</v>
      </c>
      <c r="R70" s="99">
        <v>40299.999999999993</v>
      </c>
      <c r="S70" s="97">
        <f>R70/$R$65-1</f>
        <v>-0.19080236418103813</v>
      </c>
      <c r="T70" s="99">
        <v>38126.404494382012</v>
      </c>
      <c r="U70" s="97">
        <f>T70/$T$65-1</f>
        <v>-0.25507186065727028</v>
      </c>
      <c r="V70" s="99">
        <v>35500</v>
      </c>
      <c r="W70" s="97">
        <f>V70/$V$65-1</f>
        <v>-0.26862876254180601</v>
      </c>
    </row>
    <row r="71" spans="3:23" ht="15" customHeight="1">
      <c r="C71" s="54" t="s">
        <v>96</v>
      </c>
      <c r="D71" s="99">
        <v>35476.923076923078</v>
      </c>
      <c r="E71" s="97">
        <f>D71/$D$65-1</f>
        <v>-0.18636142552121537</v>
      </c>
      <c r="F71" s="99">
        <v>30309.523809523806</v>
      </c>
      <c r="G71" s="97">
        <f>F71/$F$65-1</f>
        <v>-0.39905414220482704</v>
      </c>
      <c r="H71" s="99">
        <v>36361.111111111102</v>
      </c>
      <c r="I71" s="97">
        <f>H71/$H$65-1</f>
        <v>-0.25008685753147231</v>
      </c>
      <c r="R71" s="99">
        <v>33055.555555555562</v>
      </c>
      <c r="S71" s="97">
        <f>R71/$R$65-1</f>
        <v>-0.33626606932412118</v>
      </c>
      <c r="T71" s="99">
        <v>33887.499999999993</v>
      </c>
      <c r="U71" s="97">
        <f>T71/$T$65-1</f>
        <v>-0.33789318303811056</v>
      </c>
      <c r="V71" s="99">
        <v>34389.534883720939</v>
      </c>
      <c r="W71" s="97">
        <f>V71/$V$65-1</f>
        <v>-0.29150657229524757</v>
      </c>
    </row>
    <row r="72" spans="3:23" ht="15" customHeight="1">
      <c r="C72" s="95" t="s">
        <v>97</v>
      </c>
      <c r="D72" s="96">
        <v>37112.244897959194</v>
      </c>
      <c r="E72" s="97">
        <f>D72/$D$65-1</f>
        <v>-0.14885645609653109</v>
      </c>
      <c r="F72" s="96">
        <v>30518.518518518518</v>
      </c>
      <c r="G72" s="97">
        <f>F72/$F$65-1</f>
        <v>-0.39491041149296369</v>
      </c>
      <c r="H72" s="96">
        <v>37183.673469387759</v>
      </c>
      <c r="I72" s="97">
        <f>H72/$H$65-1</f>
        <v>-0.2331222955551725</v>
      </c>
      <c r="R72" s="96">
        <v>31184.210526315786</v>
      </c>
      <c r="S72" s="97">
        <f>R72/$R$65-1</f>
        <v>-0.37384145328100438</v>
      </c>
      <c r="T72" s="96">
        <v>30359.374999999996</v>
      </c>
      <c r="U72" s="97">
        <f>T72/$T$65-1</f>
        <v>-0.4068270263016639</v>
      </c>
      <c r="V72" s="96">
        <v>30919.354838709678</v>
      </c>
      <c r="W72" s="97">
        <f>V72/$V$65-1</f>
        <v>-0.36299924479447621</v>
      </c>
    </row>
    <row r="73" spans="3:23" ht="36" customHeight="1">
      <c r="C73" s="94" t="s">
        <v>138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</row>
  </sheetData>
  <sortState ref="C55:W72">
    <sortCondition descending="1" ref="V55:V72"/>
  </sortState>
  <mergeCells count="7">
    <mergeCell ref="C73:W73"/>
    <mergeCell ref="C3:Q3"/>
    <mergeCell ref="C23:Q23"/>
    <mergeCell ref="N24:N25"/>
    <mergeCell ref="C29:G29"/>
    <mergeCell ref="C49:G49"/>
    <mergeCell ref="C53:W53"/>
  </mergeCells>
  <hyperlinks>
    <hyperlink ref="N24:N25" location="'GRAFICO RENTA X NACIONAL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K41:K43"/>
  <sheetViews>
    <sheetView showGridLines="0" zoomScaleNormal="100" workbookViewId="0"/>
  </sheetViews>
  <sheetFormatPr baseColWidth="10" defaultRowHeight="12.75"/>
  <cols>
    <col min="2" max="2" width="9.7109375" customWidth="1"/>
    <col min="9" max="9" width="12.28515625" customWidth="1"/>
    <col min="10" max="10" width="13.140625" customWidth="1"/>
  </cols>
  <sheetData>
    <row r="41" spans="11:11" ht="3" customHeight="1"/>
    <row r="42" spans="11:11">
      <c r="K42" s="101" t="s">
        <v>71</v>
      </c>
    </row>
    <row r="43" spans="11:11">
      <c r="K43" s="101"/>
    </row>
  </sheetData>
  <mergeCells count="1">
    <mergeCell ref="K42:K43"/>
  </mergeCells>
  <hyperlinks>
    <hyperlink ref="K42:K43" location="'rent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cado xmlns="13009081-d2c6-487e-bae7-21e205a99b27" xsi:nil="true"/>
    <DestacadoHome xmlns="13009081-d2c6-487e-bae7-21e205a99b27">No</DestacadoHome>
    <PublishingExpirationDate xmlns="http://schemas.microsoft.com/sharepoint/v3" xsi:nil="true"/>
    <PublishingStartDate xmlns="http://schemas.microsoft.com/sharepoint/v3">2011-08-31T23:00:00+00:00</PublishingStartDate>
    <year xmlns="13009081-d2c6-487e-bae7-21e205a99b27">2011</year>
    <_dlc_DocId xmlns="8b099203-c902-4a5b-992f-1f849b15ff82">Q5F7QW3RQ55V-1990-23</_dlc_DocId>
    <_dlc_DocIdUrl xmlns="8b099203-c902-4a5b-992f-1f849b15ff82">
      <Url>http://cd102671/es/investigacion/El-Turista-de-Tenerife/_layouts/DocIdRedir.aspx?ID=Q5F7QW3RQ55V-1990-23</Url>
      <Description>Q5F7QW3RQ55V-1990-23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04699B40B4447A8CC9DC895BC9CE0" ma:contentTypeVersion="63" ma:contentTypeDescription="Crear nuevo documento." ma:contentTypeScope="" ma:versionID="6c4507b04e8982cf8f6bf990e8008c42">
  <xsd:schema xmlns:xsd="http://www.w3.org/2001/XMLSchema" xmlns:xs="http://www.w3.org/2001/XMLSchema" xmlns:p="http://schemas.microsoft.com/office/2006/metadata/properties" xmlns:ns1="http://schemas.microsoft.com/sharepoint/v3" xmlns:ns2="13009081-d2c6-487e-bae7-21e205a99b27" xmlns:ns3="8b099203-c902-4a5b-992f-1f849b15ff82" targetNamespace="http://schemas.microsoft.com/office/2006/metadata/properties" ma:root="true" ma:fieldsID="a3c34514ef8521cb3c29381bae82cc86" ns1:_="" ns2:_="" ns3:_="">
    <xsd:import namespace="http://schemas.microsoft.com/sharepoint/v3"/>
    <xsd:import namespace="13009081-d2c6-487e-bae7-21e205a99b27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9081-d2c6-487e-bae7-21e205a99b27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union memberTypes="dms:Text">
          <xsd:simpleType>
            <xsd:restriction base="dms:Choice">
              <xsd:enumeration value="alemania"/>
              <xsd:enumeration value="espana"/>
              <xsd:enumeration value="reinoUnido"/>
              <xsd:enumeration value="hungria"/>
              <xsd:enumeration value="francia"/>
              <xsd:enumeration value="belgica"/>
              <xsd:enumeration value="holanda"/>
              <xsd:enumeration value="rusia"/>
              <xsd:enumeration value="italia"/>
              <xsd:enumeration value="irlanda"/>
              <xsd:enumeration value="noruega"/>
              <xsd:enumeration value="suecia"/>
              <xsd:enumeration value="dinamarca"/>
              <xsd:enumeration value="finlandia"/>
              <xsd:enumeration value="austria"/>
              <xsd:enumeration value="suiza"/>
              <xsd:enumeration value="eeuu"/>
            </xsd:restriction>
          </xsd:simpleType>
        </xsd:un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No"/>
          <xsd:enumeration value="S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503494-0B92-4259-A76B-D328EA23ADC3}"/>
</file>

<file path=customXml/itemProps2.xml><?xml version="1.0" encoding="utf-8"?>
<ds:datastoreItem xmlns:ds="http://schemas.openxmlformats.org/officeDocument/2006/customXml" ds:itemID="{749725F9-9BF0-47B7-A1D6-A8B914CB9C9E}"/>
</file>

<file path=customXml/itemProps3.xml><?xml version="1.0" encoding="utf-8"?>
<ds:datastoreItem xmlns:ds="http://schemas.openxmlformats.org/officeDocument/2006/customXml" ds:itemID="{D38E2E50-A7B6-470C-80F9-19E8130D0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45</vt:i4>
      </vt:variant>
    </vt:vector>
  </HeadingPairs>
  <TitlesOfParts>
    <vt:vector size="93" baseType="lpstr">
      <vt:lpstr>Indice</vt:lpstr>
      <vt:lpstr>Edad</vt:lpstr>
      <vt:lpstr>EDAD GRAFICA 1 </vt:lpstr>
      <vt:lpstr>EDAD GRAFICA 2 </vt:lpstr>
      <vt:lpstr>edad por mercados</vt:lpstr>
      <vt:lpstr>GRAFICA EDAD POR MERCADOS</vt:lpstr>
      <vt:lpstr>renta media</vt:lpstr>
      <vt:lpstr>renta nacionalidades</vt:lpstr>
      <vt:lpstr>GRAFICO RENTA X NACIONAL</vt:lpstr>
      <vt:lpstr>ACOMPAÑANTES </vt:lpstr>
      <vt:lpstr>GRAFICA Acompañantes</vt:lpstr>
      <vt:lpstr>GASTO</vt:lpstr>
      <vt:lpstr>GRAFICA GASTO</vt:lpstr>
      <vt:lpstr>Evolución gasto (nacionalidad) </vt:lpstr>
      <vt:lpstr>Gasto partidas</vt:lpstr>
      <vt:lpstr>GRAFICA GASTO PARTIDA</vt:lpstr>
      <vt:lpstr>Gasto partidas QUIENES GASTAN</vt:lpstr>
      <vt:lpstr>estimación de ingresos por merc</vt:lpstr>
      <vt:lpstr>fidelidad</vt:lpstr>
      <vt:lpstr>GRAFICA FIDELIDAD</vt:lpstr>
      <vt:lpstr>Zonas de aloja Total y País </vt:lpstr>
      <vt:lpstr>GRAFICA ZONAS ALOJA PAIS</vt:lpstr>
      <vt:lpstr>Tipo de alojamiento</vt:lpstr>
      <vt:lpstr>gráfica tipo alojamiento</vt:lpstr>
      <vt:lpstr>estancia media nacionalidades</vt:lpstr>
      <vt:lpstr>GRAFICA estancia media nac</vt:lpstr>
      <vt:lpstr>uso coche </vt:lpstr>
      <vt:lpstr>fórmde contratación(new version</vt:lpstr>
      <vt:lpstr>fórmula de contratación por mer</vt:lpstr>
      <vt:lpstr>transfer</vt:lpstr>
      <vt:lpstr>Servi contrata origen </vt:lpstr>
      <vt:lpstr>escala nacionalidad</vt:lpstr>
      <vt:lpstr>GRAFICA ESCALA nac</vt:lpstr>
      <vt:lpstr>Uso de internet</vt:lpstr>
      <vt:lpstr>internet nacionalidad</vt:lpstr>
      <vt:lpstr>Actividades realizadas </vt:lpstr>
      <vt:lpstr>actividades nacionalidad</vt:lpstr>
      <vt:lpstr>Excursiones realizadas</vt:lpstr>
      <vt:lpstr>excursiones nacionalidad</vt:lpstr>
      <vt:lpstr>Motivación NUEVA</vt:lpstr>
      <vt:lpstr>gráfica motivación</vt:lpstr>
      <vt:lpstr>Índice satisfacción agrupad </vt:lpstr>
      <vt:lpstr>grafica indice de satisfacción</vt:lpstr>
      <vt:lpstr>IMPORTANCIA FACTORES</vt:lpstr>
      <vt:lpstr>satisfacción nacionalidad </vt:lpstr>
      <vt:lpstr>satisfacción</vt:lpstr>
      <vt:lpstr>aspectos negativos</vt:lpstr>
      <vt:lpstr>actualizaciones</vt:lpstr>
      <vt:lpstr>'ACOMPAÑANTES '!Área_de_impresión</vt:lpstr>
      <vt:lpstr>'actividades nacionalidad'!Área_de_impresión</vt:lpstr>
      <vt:lpstr>'Actividades realizadas '!Área_de_impresión</vt:lpstr>
      <vt:lpstr>'aspectos negativos'!Área_de_impresión</vt:lpstr>
      <vt:lpstr>Edad!Área_de_impresión</vt:lpstr>
      <vt:lpstr>'EDAD GRAFICA 1 '!Área_de_impresión</vt:lpstr>
      <vt:lpstr>'EDAD GRAFICA 2 '!Área_de_impresión</vt:lpstr>
      <vt:lpstr>'edad por mercados'!Área_de_impresión</vt:lpstr>
      <vt:lpstr>'escala nacionalidad'!Área_de_impresión</vt:lpstr>
      <vt:lpstr>'estancia media nacionalidades'!Área_de_impresión</vt:lpstr>
      <vt:lpstr>'Evolución gasto (nacionalidad) '!Área_de_impresión</vt:lpstr>
      <vt:lpstr>'excursiones nacionalidad'!Área_de_impresión</vt:lpstr>
      <vt:lpstr>'Excursiones realizadas'!Área_de_impresión</vt:lpstr>
      <vt:lpstr>fidelidad!Área_de_impresión</vt:lpstr>
      <vt:lpstr>'fórmde contratación(new version'!Área_de_impresión</vt:lpstr>
      <vt:lpstr>'fórmula de contratación por mer'!Área_de_impresión</vt:lpstr>
      <vt:lpstr>GASTO!Área_de_impresión</vt:lpstr>
      <vt:lpstr>'Gasto partidas'!Área_de_impresión</vt:lpstr>
      <vt:lpstr>'Gasto partidas QUIENES GASTAN'!Área_de_impresión</vt:lpstr>
      <vt:lpstr>'GRAFICA Acompañantes'!Área_de_impresión</vt:lpstr>
      <vt:lpstr>'GRAFICA EDAD POR MERCADOS'!Área_de_impresión</vt:lpstr>
      <vt:lpstr>'GRAFICA ESCALA nac'!Área_de_impresión</vt:lpstr>
      <vt:lpstr>'GRAFICA estancia media nac'!Área_de_impresión</vt:lpstr>
      <vt:lpstr>'GRAFICA FIDELIDAD'!Área_de_impresión</vt:lpstr>
      <vt:lpstr>'GRAFICA GASTO'!Área_de_impresión</vt:lpstr>
      <vt:lpstr>'GRAFICA GASTO PARTIDA'!Área_de_impresión</vt:lpstr>
      <vt:lpstr>'grafica indice de satisfacción'!Área_de_impresión</vt:lpstr>
      <vt:lpstr>'gráfica motivación'!Área_de_impresión</vt:lpstr>
      <vt:lpstr>'gráfica tipo alojamiento'!Área_de_impresión</vt:lpstr>
      <vt:lpstr>'GRAFICA ZONAS ALOJA PAIS'!Área_de_impresión</vt:lpstr>
      <vt:lpstr>'GRAFICO RENTA X NACIONAL'!Área_de_impresión</vt:lpstr>
      <vt:lpstr>'IMPORTANCIA FACTORES'!Área_de_impresión</vt:lpstr>
      <vt:lpstr>Indice!Área_de_impresión</vt:lpstr>
      <vt:lpstr>'Índice satisfacción agrupad '!Área_de_impresión</vt:lpstr>
      <vt:lpstr>'internet nacionalidad'!Área_de_impresión</vt:lpstr>
      <vt:lpstr>'renta media'!Área_de_impresión</vt:lpstr>
      <vt:lpstr>'renta nacionalidades'!Área_de_impresión</vt:lpstr>
      <vt:lpstr>satisfacción!Área_de_impresión</vt:lpstr>
      <vt:lpstr>'satisfacción nacionalidad '!Área_de_impresión</vt:lpstr>
      <vt:lpstr>'Tipo de alojamiento'!Área_de_impresión</vt:lpstr>
      <vt:lpstr>transfer!Área_de_impresión</vt:lpstr>
      <vt:lpstr>'uso coche '!Área_de_impresión</vt:lpstr>
      <vt:lpstr>'Uso de internet'!Área_de_impresión</vt:lpstr>
      <vt:lpstr>'Zonas de aloja Total y País '!Área_de_impresión</vt:lpstr>
      <vt:lpstr>'Evolución gasto (nacionalidad) 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Turismo Receptivo de Tenerife (Verano 2011)</dc:title>
  <dc:creator>alejandro</dc:creator>
  <cp:lastModifiedBy>alejandro</cp:lastModifiedBy>
  <cp:lastPrinted>2011-11-07T16:08:55Z</cp:lastPrinted>
  <dcterms:created xsi:type="dcterms:W3CDTF">2011-11-07T12:33:53Z</dcterms:created>
  <dcterms:modified xsi:type="dcterms:W3CDTF">2011-11-07T16:09:53Z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0x010100E8E04699B40B4447A8CC9DC895BC9CE0</vt:lpwstr>
  </property>
  <property fmtid="{D5CDD505-2E9C-101B-9397-08002B2CF9AE}" pid="3" name="_dlc_DocIdItemGuid">
    <vt:lpwstr>c86f8134-d6ce-4b32-b534-dc0f12caeb24</vt:lpwstr>
  </property>
</Properties>
</file>